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ma.kvizikeviciene\Desktop\2023 Tarybos posėdžiai\2025 M\komitetai\Kontrolė\Kontr. 09-17\"/>
    </mc:Choice>
  </mc:AlternateContent>
  <bookViews>
    <workbookView xWindow="0" yWindow="0" windowWidth="2370" windowHeight="0"/>
  </bookViews>
  <sheets>
    <sheet name="OS pvz.-202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" l="1"/>
  <c r="J59" i="1" l="1"/>
  <c r="Q16" i="1" l="1"/>
  <c r="Q18" i="1"/>
  <c r="Q19" i="1"/>
  <c r="Q20" i="1"/>
  <c r="Q21" i="1"/>
  <c r="Q24" i="1"/>
  <c r="Q25" i="1"/>
  <c r="Q27" i="1"/>
  <c r="Q28" i="1"/>
  <c r="Q29" i="1"/>
  <c r="Q32" i="1"/>
  <c r="Q35" i="1"/>
  <c r="Q36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P16" i="1"/>
  <c r="P17" i="1"/>
  <c r="Q17" i="1" s="1"/>
  <c r="P18" i="1"/>
  <c r="P19" i="1"/>
  <c r="P20" i="1"/>
  <c r="P21" i="1"/>
  <c r="P22" i="1"/>
  <c r="Q22" i="1" s="1"/>
  <c r="P23" i="1"/>
  <c r="Q23" i="1" s="1"/>
  <c r="P24" i="1"/>
  <c r="P25" i="1"/>
  <c r="P26" i="1"/>
  <c r="Q26" i="1" s="1"/>
  <c r="P27" i="1"/>
  <c r="P28" i="1"/>
  <c r="P29" i="1"/>
  <c r="P30" i="1"/>
  <c r="Q30" i="1" s="1"/>
  <c r="P31" i="1"/>
  <c r="Q31" i="1" s="1"/>
  <c r="P32" i="1"/>
  <c r="P33" i="1"/>
  <c r="Q33" i="1" s="1"/>
  <c r="P34" i="1"/>
  <c r="Q34" i="1" s="1"/>
  <c r="P35" i="1"/>
  <c r="P36" i="1"/>
  <c r="P37" i="1"/>
  <c r="Q37" i="1" s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Q56" i="1" s="1"/>
  <c r="P57" i="1"/>
  <c r="P58" i="1"/>
  <c r="P15" i="1"/>
  <c r="Q15" i="1" s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15" i="1"/>
  <c r="I59" i="1"/>
  <c r="H60" i="1" l="1"/>
  <c r="H19" i="1" l="1"/>
  <c r="H66" i="1" s="1"/>
  <c r="H59" i="1" l="1"/>
  <c r="H20" i="1"/>
  <c r="H55" i="1" l="1"/>
  <c r="H32" i="1" l="1"/>
  <c r="H29" i="1"/>
  <c r="H64" i="1" l="1"/>
  <c r="H62" i="1" l="1"/>
  <c r="H63" i="1"/>
  <c r="H61" i="1" l="1"/>
  <c r="H65" i="1" s="1"/>
  <c r="H25" i="1"/>
</calcChain>
</file>

<file path=xl/sharedStrings.xml><?xml version="1.0" encoding="utf-8"?>
<sst xmlns="http://schemas.openxmlformats.org/spreadsheetml/2006/main" count="174" uniqueCount="131">
  <si>
    <t>Priedas Nr. 1</t>
  </si>
  <si>
    <t>SUDERINTA</t>
  </si>
  <si>
    <t>PATVIRTINTA</t>
  </si>
  <si>
    <t>AB „Via Lietuva“</t>
  </si>
  <si>
    <t xml:space="preserve"> Kelių priežiūros ir plėtros programos finansavimo lėšomis finansuojamų savivaldybės ar viešųjų įstaigų, kurių dalininkė yra savivaldybė, savivaldybės įmonių valdomų vietinės reikšmės kelių objektų sąrašas</t>
  </si>
  <si>
    <t>prie 2025 m.                           d. finansavimo sutarties Nr. S-</t>
  </si>
  <si>
    <t>Eil. Nr.</t>
  </si>
  <si>
    <t>Objekto pavadinimas (kelio Nr. ir pavadinimas savivaldybės tarybos patvirtintame vietinės reikšmės kelių sąraše)</t>
  </si>
  <si>
    <t>Darbų ir paslaugų rūšis</t>
  </si>
  <si>
    <t>Objekto turtui įsigyti vertė,  tūkst.Eur</t>
  </si>
  <si>
    <t>Objekto parametrai</t>
  </si>
  <si>
    <t>Skirta lėšų, tūkst. Eur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</si>
  <si>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</si>
  <si>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</si>
  <si>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</si>
  <si>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TURTUI ĮSIGYTI</t>
  </si>
  <si>
    <t>iš jų saugaus eismo ir darnaus judumo priemonėms:</t>
  </si>
  <si>
    <t>Viso TURTUI ĮSIGYTI (vietinės reikšmės keliams tiesti, rekonstruoti ir kapitališkai remontuoti), iš jų:</t>
  </si>
  <si>
    <t>saugaus eismo ir darnaus judumo priemonėms:</t>
  </si>
  <si>
    <t>EINAMIESIEMS TIKSLAMS</t>
  </si>
  <si>
    <t>priežiūra</t>
  </si>
  <si>
    <t xml:space="preserve">priežiūra </t>
  </si>
  <si>
    <t>Viso kelių (gatvių) su žvyro danga priežiūra:</t>
  </si>
  <si>
    <t>Viso kelių su a/b danga priežiūra:</t>
  </si>
  <si>
    <t>paprastasis remontas</t>
  </si>
  <si>
    <t>Kelių ir gatvių kadastriniai matavimai</t>
  </si>
  <si>
    <t>inžinerinės paslaugos</t>
  </si>
  <si>
    <t>Savivaldybės keliai ir gatvės</t>
  </si>
  <si>
    <t>10 km</t>
  </si>
  <si>
    <t>Kelių ir gatvių darbų kokybės laboratoriniai tyrimai ir bandymai</t>
  </si>
  <si>
    <t>savyvaldybės keliai ir gatvės</t>
  </si>
  <si>
    <t>Kelių ir gatvių statybos techninė priežiūra</t>
  </si>
  <si>
    <t>Viso EINAMIESIEMS TIKSLAMS, iš jų:</t>
  </si>
  <si>
    <t>paprastajam remontui:</t>
  </si>
  <si>
    <t>IŠ VISO, iš jų:</t>
  </si>
  <si>
    <t>TURTUI ĮSIGYTI (vietinės reikšmės keliams tiesti, rekonstruoti ir kapitališkai remontuoti):</t>
  </si>
  <si>
    <t>EINAMIESIEMS TIKSLAMS:</t>
  </si>
  <si>
    <t>saugaus eismo ir darnaus judumo priemonėms (≥10%):</t>
  </si>
  <si>
    <t>vietinės reikšmės keliams tiesti, rekonstruoti ir taisyti (remontuoti) (≥50%):</t>
  </si>
  <si>
    <t>A.V.</t>
  </si>
  <si>
    <t xml:space="preserve">                                                                                   (pareigos, v., pavardė, parašas)</t>
  </si>
  <si>
    <t>Plungės rajono savivaldybės administracijos direktoriaus</t>
  </si>
  <si>
    <t>Plungės miesto Telšių gatvė Nr. PL167</t>
  </si>
  <si>
    <t>Rekonstrukcija, Inžinerinės paslaugos</t>
  </si>
  <si>
    <t>6199449 - 365997  6199048 - 367068</t>
  </si>
  <si>
    <t>Plungės miesto Pievų ir Kepyklos gatvės Nr. PL 145 ir PL 120</t>
  </si>
  <si>
    <t>Plungės miesto vietinės reikšmės keliai (gatvės) su žvyro danga</t>
  </si>
  <si>
    <t>Seniūnijų keliai ir gatvės</t>
  </si>
  <si>
    <t>21,0 km</t>
  </si>
  <si>
    <t>Plungės rajono kaimiškųjų seniūnijų vietinės reikšmės keliai (gatvės) su žvyro danga</t>
  </si>
  <si>
    <t>Plungės rajono kaimiškųjų seniūnijų vietinės reikšmės keliai (gatvės) su žvyro danga (greideriavimas)</t>
  </si>
  <si>
    <t>872,1 km</t>
  </si>
  <si>
    <t>Plungės miesto gatvės su asfalto danga priežiūra</t>
  </si>
  <si>
    <t>Plungės mieso šaligatvių priežiūra</t>
  </si>
  <si>
    <t>Plungės rajono kaimiškųjų seniūnijų vietinės reikšmės keliai (gatvės) su asfalto danga</t>
  </si>
  <si>
    <t>41,7 km</t>
  </si>
  <si>
    <t>97,4 km</t>
  </si>
  <si>
    <t>Horizontalus kelių ir gatvių ženklinimas</t>
  </si>
  <si>
    <t>Kelio vertikalus ženklinimas</t>
  </si>
  <si>
    <t xml:space="preserve">Seniūnijų keliai ir gatvės </t>
  </si>
  <si>
    <t>139,1 km</t>
  </si>
  <si>
    <t>200 vnt.</t>
  </si>
  <si>
    <t>6212516 - 378269</t>
  </si>
  <si>
    <t>101 kv.m</t>
  </si>
  <si>
    <t xml:space="preserve">6196104 - 355848
6195895 - 355824
</t>
  </si>
  <si>
    <t>1,5-2</t>
  </si>
  <si>
    <t>5,3-8,8</t>
  </si>
  <si>
    <t>Babrungo sen. Babrungo k. Parko g. Nr.  0255 (asfaltavimas)</t>
  </si>
  <si>
    <t>Babrungo sen. Didvyčių k. Tilto g. Nr. 0122 (asfaltavimas)</t>
  </si>
  <si>
    <t>Plungės miesto S. Neries g. Nr. PL138 (pėsčiųjų perėja)</t>
  </si>
  <si>
    <t>saugaus eismo ir darnaus judumo priemonės</t>
  </si>
  <si>
    <t xml:space="preserve">Žlibinų seniūnijos Žlibinų k., Žemaičių gatvės Nr. PL 1779
(asfaltavimas)
</t>
  </si>
  <si>
    <t>Žlibinų seniūnijos Kantaučių k., Beržų gatvės Nr. PL1790  (asfaltavimas)</t>
  </si>
  <si>
    <t xml:space="preserve">Administracijos direktorius </t>
  </si>
  <si>
    <t xml:space="preserve"> Dalius Pečiulis</t>
  </si>
  <si>
    <t>Plungės rajono savivaldybės</t>
  </si>
  <si>
    <t>238/217</t>
  </si>
  <si>
    <t>4/5,5</t>
  </si>
  <si>
    <t xml:space="preserve">6198724 - 365282                                                 6198834 - 365748
</t>
  </si>
  <si>
    <t>2 vnt</t>
  </si>
  <si>
    <t xml:space="preserve">6197743 - 364078 
6197719 - 364416 
</t>
  </si>
  <si>
    <t>Plungės miesto A. Jucio gatvė Nr.PL118 (šaligatvis)</t>
  </si>
  <si>
    <t>Plungės miesto V. Mačernio g. Nr. PL 137 (šaligatvis)</t>
  </si>
  <si>
    <t>Plungės miesto Laisvės g. Nr. PL 129 (šaligatvis)</t>
  </si>
  <si>
    <r>
      <rPr>
        <b/>
        <u/>
        <sz val="11"/>
        <rFont val="Times New Roman"/>
        <family val="1"/>
        <charset val="186"/>
      </rPr>
      <t xml:space="preserve"> Plungės rajono </t>
    </r>
    <r>
      <rPr>
        <b/>
        <sz val="11"/>
        <rFont val="Times New Roman"/>
        <family val="1"/>
        <charset val="186"/>
      </rPr>
      <t xml:space="preserve"> savivaldybės</t>
    </r>
  </si>
  <si>
    <t xml:space="preserve">6199501 - 366401  6199505 - 366214  6199433 - 366368  6199628 - 366474  </t>
  </si>
  <si>
    <t>6212482 - 378242   6212554 - 378241   6212461 - 378237   6212403 - 378119</t>
  </si>
  <si>
    <t>6188293 - 353756   6188334 - 353628</t>
  </si>
  <si>
    <t>6188568 - 353418   6188584 - 353419</t>
  </si>
  <si>
    <t>6208251 - 372475   6208361 - 372570</t>
  </si>
  <si>
    <t>6209602 - 355209   6209784 - 355149</t>
  </si>
  <si>
    <t>6221355 -   375565   6221206 -  375525</t>
  </si>
  <si>
    <t xml:space="preserve">6221231 - 376679   6221423 - 376802 </t>
  </si>
  <si>
    <t>6201131 - 366781   6201189 - 366702</t>
  </si>
  <si>
    <t>6203537  - 363608   6203583 - 363619</t>
  </si>
  <si>
    <t>6196453 - 375177   6196749 - 375209</t>
  </si>
  <si>
    <t>6198583 - 377750   6198815 - 377843</t>
  </si>
  <si>
    <t xml:space="preserve">6198819 - 
364590
6198788 - 
364622
6198790 - 
364701
6198854 - 
364761
6198768 - 
364962   6198730 - 365277 
</t>
  </si>
  <si>
    <t xml:space="preserve">6199082 - 
364492
6199153 - 
364430   6199147 -
364326
6199176 -
364195   6199283 - 
364362
6199252 - 
364238
</t>
  </si>
  <si>
    <t xml:space="preserve">6198808
364604
- 6198816
364650
</t>
  </si>
  <si>
    <t>6199584 - 366044   6199578 - 366041   6199573 - 366043   6199571 - 366052</t>
  </si>
  <si>
    <t>Žemaičių Kalvarijos sen. Žemaičių Kalvarijos mstl., Šašaičių gatvės Nr. PL 1617 (asfaltavimas)</t>
  </si>
  <si>
    <t>Šateikių sen. Šateikių k. Parko gatvė Nr. PL 1355 (asfaltavimas)</t>
  </si>
  <si>
    <t>Paukštakių sen., Šlečkų k., Pušyno g. Nr. PL0706 (asfaltavimas)</t>
  </si>
  <si>
    <t>Nausodžio sen., Varkalių k., Liepų gatvė Nr. PL0567 (asfaltavimas)</t>
  </si>
  <si>
    <t xml:space="preserve">Nausodžio sen., Karklėnų k., Tvenkinio gatvė  Nr. PL0577 (asfaltavimas)
</t>
  </si>
  <si>
    <t>Kulių sen. Kulių mst. Laukų gatvė Nr. PL 0310 (asfaltavimas)</t>
  </si>
  <si>
    <t>Kulių sen. Kumžaičių k. Kumžaičių gatvė Nr. PL 0319 (asfaltavimas)</t>
  </si>
  <si>
    <t>Alsėdžių sen. Alsėdžių mst.centrinė miesto aikštė (asfaltavimas)</t>
  </si>
  <si>
    <t>Alsėdžių sen. Alsėdžių mst.  Draugystės g. Nr. PL 2009  Platelių g. (asfaltavimas)</t>
  </si>
  <si>
    <t>Žemaičių Kalvarijos sen, Žemaičių Kalvarijos mstl., Alksnų gatvės Nr. PL 1606 (asfaltavimas)</t>
  </si>
  <si>
    <t>Plungės miesto A. Jucio gatvė Nr.PL118 (asfaltavimas)</t>
  </si>
  <si>
    <t>Plungės miesto Smilties gatvės Nr. PL 161  (asfaltavimas)</t>
  </si>
  <si>
    <t>Plungės miesto Mendeno gatvės Nr. PL 218 (asfaltavimas)</t>
  </si>
  <si>
    <t>6198409 - 364152   6198029 - 364580</t>
  </si>
  <si>
    <t>7,0-6,0</t>
  </si>
  <si>
    <t>6198950 - 365250   6199159 - 365250</t>
  </si>
  <si>
    <t xml:space="preserve"> 2025-06-10   įsakymu Nr. DE-392</t>
  </si>
  <si>
    <t>Birželis</t>
  </si>
  <si>
    <t>II ketvirtis</t>
  </si>
  <si>
    <t>Liepa</t>
  </si>
  <si>
    <t>Rugpjūtis</t>
  </si>
  <si>
    <t>Rugsėjis</t>
  </si>
  <si>
    <t>Spalis</t>
  </si>
  <si>
    <t>Lapkritis</t>
  </si>
  <si>
    <t>Gruodis</t>
  </si>
  <si>
    <t>III ketvirtis</t>
  </si>
  <si>
    <t>IV ketvirtis</t>
  </si>
  <si>
    <t>AKTAVIMAS</t>
  </si>
  <si>
    <t>Užaktuota</t>
  </si>
  <si>
    <t>Likutis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</si>
</sst>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strike/>
      <sz val="11"/>
      <color rgb="FFFF0000"/>
      <name val="Arial"/>
      <family val="2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u/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9" fillId="0" borderId="0" xfId="0" applyFont="1" applyAlignment="1">
      <alignment horizontal="right" vertic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65" fontId="13" fillId="0" borderId="13" xfId="0" applyNumberFormat="1" applyFont="1" applyFill="1" applyBorder="1" applyAlignment="1">
      <alignment horizontal="right" vertical="center"/>
    </xf>
    <xf numFmtId="165" fontId="9" fillId="0" borderId="4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5" fontId="9" fillId="0" borderId="29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165" fontId="9" fillId="0" borderId="42" xfId="0" applyNumberFormat="1" applyFont="1" applyFill="1" applyBorder="1" applyAlignment="1">
      <alignment horizontal="center" vertical="center"/>
    </xf>
    <xf numFmtId="165" fontId="9" fillId="0" borderId="13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left" wrapText="1"/>
    </xf>
    <xf numFmtId="164" fontId="9" fillId="0" borderId="13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wrapText="1"/>
    </xf>
    <xf numFmtId="165" fontId="9" fillId="0" borderId="43" xfId="0" applyNumberFormat="1" applyFont="1" applyFill="1" applyBorder="1" applyAlignment="1">
      <alignment horizontal="center" vertical="center"/>
    </xf>
    <xf numFmtId="165" fontId="13" fillId="0" borderId="42" xfId="0" applyNumberFormat="1" applyFont="1" applyFill="1" applyBorder="1" applyAlignment="1">
      <alignment horizontal="right" vertical="center"/>
    </xf>
    <xf numFmtId="165" fontId="9" fillId="0" borderId="9" xfId="0" applyNumberFormat="1" applyFont="1" applyFill="1" applyBorder="1" applyAlignment="1">
      <alignment horizontal="right" vertical="center"/>
    </xf>
    <xf numFmtId="165" fontId="9" fillId="0" borderId="23" xfId="0" applyNumberFormat="1" applyFont="1" applyFill="1" applyBorder="1" applyAlignment="1">
      <alignment horizontal="right" vertical="center"/>
    </xf>
    <xf numFmtId="165" fontId="13" fillId="0" borderId="31" xfId="0" applyNumberFormat="1" applyFont="1" applyFill="1" applyBorder="1" applyAlignment="1">
      <alignment horizontal="right" vertical="center"/>
    </xf>
    <xf numFmtId="165" fontId="13" fillId="0" borderId="9" xfId="0" applyNumberFormat="1" applyFont="1" applyFill="1" applyBorder="1" applyAlignment="1">
      <alignment horizontal="right" vertical="center"/>
    </xf>
    <xf numFmtId="0" fontId="3" fillId="0" borderId="0" xfId="0" applyFont="1" applyFill="1"/>
    <xf numFmtId="165" fontId="13" fillId="0" borderId="27" xfId="0" applyNumberFormat="1" applyFont="1" applyFill="1" applyBorder="1" applyAlignment="1">
      <alignment horizontal="right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/>
    <xf numFmtId="0" fontId="2" fillId="2" borderId="49" xfId="0" applyFont="1" applyFill="1" applyBorder="1"/>
    <xf numFmtId="0" fontId="2" fillId="2" borderId="44" xfId="0" applyFont="1" applyFill="1" applyBorder="1"/>
    <xf numFmtId="0" fontId="2" fillId="3" borderId="50" xfId="0" applyFont="1" applyFill="1" applyBorder="1"/>
    <xf numFmtId="0" fontId="2" fillId="3" borderId="51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41" xfId="0" applyFont="1" applyFill="1" applyBorder="1"/>
    <xf numFmtId="0" fontId="2" fillId="3" borderId="52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24" xfId="0" applyFont="1" applyFill="1" applyBorder="1"/>
    <xf numFmtId="0" fontId="2" fillId="4" borderId="37" xfId="0" applyFont="1" applyFill="1" applyBorder="1"/>
    <xf numFmtId="2" fontId="2" fillId="3" borderId="50" xfId="0" applyNumberFormat="1" applyFont="1" applyFill="1" applyBorder="1"/>
    <xf numFmtId="0" fontId="2" fillId="4" borderId="4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164" fontId="9" fillId="0" borderId="38" xfId="0" applyNumberFormat="1" applyFont="1" applyFill="1" applyBorder="1" applyAlignment="1">
      <alignment horizontal="center" vertical="center" wrapText="1"/>
    </xf>
    <xf numFmtId="164" fontId="9" fillId="0" borderId="39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13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right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0" fontId="13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right" vertical="center"/>
    </xf>
    <xf numFmtId="0" fontId="9" fillId="0" borderId="33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13" fillId="0" borderId="19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right" vertical="center" wrapText="1"/>
    </xf>
    <xf numFmtId="0" fontId="13" fillId="0" borderId="30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3" fillId="0" borderId="32" xfId="0" applyFont="1" applyFill="1" applyBorder="1" applyAlignment="1">
      <alignment horizontal="right" vertical="center" wrapText="1"/>
    </xf>
    <xf numFmtId="0" fontId="13" fillId="0" borderId="33" xfId="0" applyFont="1" applyFill="1" applyBorder="1" applyAlignment="1">
      <alignment horizontal="right" vertical="center" wrapText="1"/>
    </xf>
    <xf numFmtId="0" fontId="13" fillId="0" borderId="34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horizontal="right"/>
    </xf>
    <xf numFmtId="0" fontId="13" fillId="0" borderId="35" xfId="0" applyFont="1" applyFill="1" applyBorder="1" applyAlignment="1">
      <alignment horizontal="right"/>
    </xf>
    <xf numFmtId="0" fontId="13" fillId="0" borderId="18" xfId="0" applyFont="1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7"/>
  <sheetViews>
    <sheetView tabSelected="1" topLeftCell="A19" zoomScale="85" zoomScaleNormal="85" workbookViewId="0">
      <selection activeCell="J59" sqref="J59"/>
    </sheetView>
  </sheetViews>
  <sheetFormatPr defaultColWidth="8.85546875" defaultRowHeight="15.75" x14ac:dyDescent="0.25"/>
  <cols>
    <col min="1" max="1" width="5.42578125" style="1" customWidth="1"/>
    <col min="2" max="2" width="32.5703125" style="1" customWidth="1"/>
    <col min="3" max="3" width="18.42578125" style="7" customWidth="1"/>
    <col min="4" max="4" width="15.28515625" style="7" customWidth="1"/>
    <col min="5" max="5" width="15.140625" style="6" customWidth="1"/>
    <col min="6" max="6" width="7.7109375" style="6" customWidth="1"/>
    <col min="7" max="7" width="8" style="6" customWidth="1"/>
    <col min="8" max="8" width="13.42578125" style="2" customWidth="1"/>
    <col min="9" max="9" width="11.85546875" style="6" customWidth="1"/>
    <col min="10" max="10" width="11.7109375" style="6" customWidth="1"/>
    <col min="11" max="11" width="12.28515625" style="6" customWidth="1"/>
    <col min="12" max="15" width="8.85546875" style="6"/>
    <col min="16" max="16" width="12.5703125" style="6" customWidth="1"/>
    <col min="17" max="16384" width="8.85546875" style="6"/>
  </cols>
  <sheetData>
    <row r="1" spans="1:25" ht="15" customHeight="1" x14ac:dyDescent="0.25">
      <c r="A1" s="17"/>
      <c r="B1" s="17"/>
      <c r="C1" s="18"/>
      <c r="D1" s="18"/>
      <c r="E1" s="19"/>
      <c r="F1" s="19"/>
      <c r="G1" s="128"/>
      <c r="H1" s="129"/>
    </row>
    <row r="2" spans="1:25" ht="15" customHeight="1" x14ac:dyDescent="0.25">
      <c r="A2" s="17"/>
      <c r="B2" s="17"/>
      <c r="C2" s="18"/>
      <c r="D2" s="18"/>
      <c r="E2" s="19"/>
      <c r="F2" s="19"/>
      <c r="G2" s="109" t="s">
        <v>0</v>
      </c>
      <c r="H2" s="109"/>
    </row>
    <row r="3" spans="1:25" x14ac:dyDescent="0.25">
      <c r="A3" s="137" t="s">
        <v>1</v>
      </c>
      <c r="B3" s="137"/>
      <c r="C3" s="18"/>
      <c r="D3" s="18"/>
      <c r="E3" s="134" t="s">
        <v>2</v>
      </c>
      <c r="F3" s="134"/>
      <c r="G3" s="134"/>
      <c r="H3" s="134"/>
    </row>
    <row r="4" spans="1:25" ht="36" customHeight="1" x14ac:dyDescent="0.25">
      <c r="A4" s="138" t="s">
        <v>3</v>
      </c>
      <c r="B4" s="138"/>
      <c r="C4" s="18"/>
      <c r="D4" s="18"/>
      <c r="E4" s="135" t="s">
        <v>41</v>
      </c>
      <c r="F4" s="135"/>
      <c r="G4" s="135"/>
      <c r="H4" s="135"/>
    </row>
    <row r="5" spans="1:25" x14ac:dyDescent="0.25">
      <c r="A5" s="138"/>
      <c r="B5" s="138"/>
      <c r="C5" s="18"/>
      <c r="D5" s="18"/>
      <c r="E5" s="136" t="s">
        <v>117</v>
      </c>
      <c r="F5" s="136"/>
      <c r="G5" s="136"/>
      <c r="H5" s="136"/>
    </row>
    <row r="6" spans="1:25" x14ac:dyDescent="0.25">
      <c r="A6" s="17"/>
      <c r="B6" s="17"/>
      <c r="C6" s="18"/>
      <c r="D6" s="18"/>
      <c r="E6" s="19"/>
      <c r="F6" s="20"/>
      <c r="G6" s="20"/>
      <c r="H6" s="21"/>
    </row>
    <row r="7" spans="1:25" x14ac:dyDescent="0.25">
      <c r="A7" s="133" t="s">
        <v>84</v>
      </c>
      <c r="B7" s="133"/>
      <c r="C7" s="133"/>
      <c r="D7" s="133"/>
      <c r="E7" s="133"/>
      <c r="F7" s="133"/>
      <c r="G7" s="133"/>
      <c r="H7" s="133"/>
      <c r="I7" s="26"/>
      <c r="J7" s="26"/>
      <c r="K7" s="26"/>
      <c r="L7" s="26"/>
      <c r="M7" s="26"/>
      <c r="N7" s="26"/>
      <c r="O7" s="26"/>
    </row>
    <row r="8" spans="1:25" ht="30.6" customHeight="1" x14ac:dyDescent="0.25">
      <c r="A8" s="139" t="s">
        <v>4</v>
      </c>
      <c r="B8" s="139"/>
      <c r="C8" s="139"/>
      <c r="D8" s="139"/>
      <c r="E8" s="139"/>
      <c r="F8" s="139"/>
      <c r="G8" s="139"/>
      <c r="H8" s="139"/>
      <c r="I8" s="26"/>
      <c r="J8" s="26"/>
      <c r="K8" s="26"/>
      <c r="L8" s="26"/>
      <c r="M8" s="26"/>
      <c r="N8" s="26"/>
      <c r="O8" s="26"/>
    </row>
    <row r="9" spans="1:25" x14ac:dyDescent="0.25">
      <c r="A9" s="133" t="s">
        <v>5</v>
      </c>
      <c r="B9" s="133"/>
      <c r="C9" s="133"/>
      <c r="D9" s="133"/>
      <c r="E9" s="133"/>
      <c r="F9" s="133"/>
      <c r="G9" s="133"/>
      <c r="H9" s="133"/>
      <c r="I9" s="99" t="s">
        <v>128</v>
      </c>
      <c r="J9" s="99"/>
      <c r="K9" s="99"/>
      <c r="L9" s="99"/>
      <c r="M9" s="99"/>
      <c r="N9" s="99"/>
      <c r="O9" s="99"/>
    </row>
    <row r="10" spans="1:25" ht="8.65" customHeight="1" thickBot="1" x14ac:dyDescent="0.3">
      <c r="A10" s="27"/>
      <c r="B10" s="27"/>
      <c r="C10" s="28"/>
      <c r="D10" s="28"/>
      <c r="E10" s="29"/>
      <c r="F10" s="29"/>
      <c r="G10" s="29"/>
      <c r="H10" s="29"/>
      <c r="I10" s="100"/>
      <c r="J10" s="100"/>
      <c r="K10" s="100"/>
      <c r="L10" s="100"/>
      <c r="M10" s="100"/>
      <c r="N10" s="100"/>
      <c r="O10" s="100"/>
    </row>
    <row r="11" spans="1:25" ht="16.149999999999999" customHeight="1" x14ac:dyDescent="0.25">
      <c r="A11" s="140" t="s">
        <v>6</v>
      </c>
      <c r="B11" s="142" t="s">
        <v>7</v>
      </c>
      <c r="C11" s="142" t="s">
        <v>8</v>
      </c>
      <c r="D11" s="142" t="s">
        <v>9</v>
      </c>
      <c r="E11" s="110" t="s">
        <v>10</v>
      </c>
      <c r="F11" s="110"/>
      <c r="G11" s="110"/>
      <c r="H11" s="111" t="s">
        <v>11</v>
      </c>
      <c r="I11" s="87" t="s">
        <v>119</v>
      </c>
      <c r="J11" s="90" t="s">
        <v>126</v>
      </c>
      <c r="K11" s="91"/>
      <c r="L11" s="92"/>
      <c r="M11" s="90" t="s">
        <v>127</v>
      </c>
      <c r="N11" s="91"/>
      <c r="O11" s="91"/>
      <c r="P11" s="101" t="s">
        <v>129</v>
      </c>
      <c r="Q11" s="84" t="s">
        <v>130</v>
      </c>
    </row>
    <row r="12" spans="1:25" ht="84.75" customHeight="1" thickBot="1" x14ac:dyDescent="0.3">
      <c r="A12" s="141"/>
      <c r="B12" s="143"/>
      <c r="C12" s="143"/>
      <c r="D12" s="143"/>
      <c r="E12" s="30" t="s">
        <v>12</v>
      </c>
      <c r="F12" s="30" t="s">
        <v>13</v>
      </c>
      <c r="G12" s="30" t="s">
        <v>14</v>
      </c>
      <c r="H12" s="112"/>
      <c r="I12" s="88"/>
      <c r="J12" s="93"/>
      <c r="K12" s="94"/>
      <c r="L12" s="95"/>
      <c r="M12" s="93"/>
      <c r="N12" s="94"/>
      <c r="O12" s="94"/>
      <c r="P12" s="102"/>
      <c r="Q12" s="85"/>
    </row>
    <row r="13" spans="1:25" ht="16.5" thickBot="1" x14ac:dyDescent="0.3">
      <c r="A13" s="31">
        <v>1</v>
      </c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3">
        <v>8</v>
      </c>
      <c r="I13" s="89"/>
      <c r="J13" s="96"/>
      <c r="K13" s="97"/>
      <c r="L13" s="98"/>
      <c r="M13" s="96"/>
      <c r="N13" s="97"/>
      <c r="O13" s="97"/>
      <c r="P13" s="102"/>
      <c r="Q13" s="85"/>
    </row>
    <row r="14" spans="1:25" ht="17.25" customHeight="1" thickBot="1" x14ac:dyDescent="0.3">
      <c r="A14" s="113" t="s">
        <v>15</v>
      </c>
      <c r="B14" s="114"/>
      <c r="C14" s="114"/>
      <c r="D14" s="114"/>
      <c r="E14" s="114"/>
      <c r="F14" s="114"/>
      <c r="G14" s="114"/>
      <c r="H14" s="114"/>
      <c r="I14" s="65" t="s">
        <v>118</v>
      </c>
      <c r="J14" s="66" t="s">
        <v>120</v>
      </c>
      <c r="K14" s="66" t="s">
        <v>121</v>
      </c>
      <c r="L14" s="66" t="s">
        <v>122</v>
      </c>
      <c r="M14" s="66" t="s">
        <v>123</v>
      </c>
      <c r="N14" s="66" t="s">
        <v>124</v>
      </c>
      <c r="O14" s="75" t="s">
        <v>125</v>
      </c>
      <c r="P14" s="103"/>
      <c r="Q14" s="86"/>
    </row>
    <row r="15" spans="1:25" s="5" customFormat="1" ht="60" x14ac:dyDescent="0.25">
      <c r="A15" s="34">
        <v>1</v>
      </c>
      <c r="B15" s="35" t="s">
        <v>42</v>
      </c>
      <c r="C15" s="36" t="s">
        <v>43</v>
      </c>
      <c r="D15" s="37">
        <v>2600</v>
      </c>
      <c r="E15" s="36" t="s">
        <v>44</v>
      </c>
      <c r="F15" s="38">
        <v>1136</v>
      </c>
      <c r="G15" s="36">
        <v>6.5</v>
      </c>
      <c r="H15" s="39">
        <v>509.4</v>
      </c>
      <c r="I15" s="67">
        <v>297619.52</v>
      </c>
      <c r="J15" s="68">
        <v>76722.84</v>
      </c>
      <c r="K15" s="68">
        <v>39608.269999999997</v>
      </c>
      <c r="L15" s="68"/>
      <c r="M15" s="68"/>
      <c r="N15" s="68"/>
      <c r="O15" s="76"/>
      <c r="P15" s="79">
        <f>I15+J15+K15+L15+M15+N15+O15</f>
        <v>413950.63</v>
      </c>
      <c r="Q15" s="80">
        <f>Y15-P15</f>
        <v>95449.37</v>
      </c>
      <c r="Y15" s="5">
        <f>H15*1000</f>
        <v>509400</v>
      </c>
    </row>
    <row r="16" spans="1:25" ht="17.25" customHeight="1" x14ac:dyDescent="0.25">
      <c r="A16" s="40"/>
      <c r="B16" s="118" t="s">
        <v>16</v>
      </c>
      <c r="C16" s="119"/>
      <c r="D16" s="119"/>
      <c r="E16" s="119"/>
      <c r="F16" s="119"/>
      <c r="G16" s="120"/>
      <c r="H16" s="41">
        <v>15</v>
      </c>
      <c r="I16" s="65"/>
      <c r="J16" s="66"/>
      <c r="K16" s="66"/>
      <c r="L16" s="66"/>
      <c r="M16" s="66"/>
      <c r="N16" s="66"/>
      <c r="O16" s="75"/>
      <c r="P16" s="79">
        <f t="shared" ref="P16:P58" si="0">I16+J16+K16+L16+M16+N16+O16</f>
        <v>0</v>
      </c>
      <c r="Q16" s="80">
        <f t="shared" ref="Q16:Q58" si="1">Y16-P16</f>
        <v>15000</v>
      </c>
      <c r="Y16" s="25">
        <f t="shared" ref="Y16:Y58" si="2">H16*1000</f>
        <v>15000</v>
      </c>
    </row>
    <row r="17" spans="1:25" ht="150" customHeight="1" x14ac:dyDescent="0.25">
      <c r="A17" s="40">
        <v>2</v>
      </c>
      <c r="B17" s="35" t="s">
        <v>45</v>
      </c>
      <c r="C17" s="36" t="s">
        <v>43</v>
      </c>
      <c r="D17" s="37">
        <v>459.4</v>
      </c>
      <c r="E17" s="42" t="s">
        <v>85</v>
      </c>
      <c r="F17" s="36" t="s">
        <v>76</v>
      </c>
      <c r="G17" s="36" t="s">
        <v>77</v>
      </c>
      <c r="H17" s="41">
        <v>459.4</v>
      </c>
      <c r="I17" s="65"/>
      <c r="J17" s="69"/>
      <c r="K17" s="66">
        <v>99721.73</v>
      </c>
      <c r="L17" s="66"/>
      <c r="M17" s="66"/>
      <c r="N17" s="66"/>
      <c r="O17" s="75"/>
      <c r="P17" s="79">
        <f t="shared" si="0"/>
        <v>99721.73</v>
      </c>
      <c r="Q17" s="80">
        <f t="shared" si="1"/>
        <v>359678.27</v>
      </c>
      <c r="Y17" s="25">
        <f t="shared" si="2"/>
        <v>459400</v>
      </c>
    </row>
    <row r="18" spans="1:25" ht="21.75" customHeight="1" x14ac:dyDescent="0.25">
      <c r="A18" s="40"/>
      <c r="B18" s="118" t="s">
        <v>16</v>
      </c>
      <c r="C18" s="119"/>
      <c r="D18" s="119"/>
      <c r="E18" s="119"/>
      <c r="F18" s="119"/>
      <c r="G18" s="120"/>
      <c r="H18" s="41">
        <v>10</v>
      </c>
      <c r="I18" s="65"/>
      <c r="J18" s="66"/>
      <c r="K18" s="66"/>
      <c r="L18" s="66"/>
      <c r="M18" s="66"/>
      <c r="N18" s="66"/>
      <c r="O18" s="75"/>
      <c r="P18" s="79">
        <f t="shared" si="0"/>
        <v>0</v>
      </c>
      <c r="Q18" s="80">
        <f t="shared" si="1"/>
        <v>10000</v>
      </c>
      <c r="Y18" s="25">
        <f t="shared" si="2"/>
        <v>10000</v>
      </c>
    </row>
    <row r="19" spans="1:25" ht="19.149999999999999" customHeight="1" x14ac:dyDescent="0.25">
      <c r="A19" s="115" t="s">
        <v>17</v>
      </c>
      <c r="B19" s="116"/>
      <c r="C19" s="116"/>
      <c r="D19" s="116"/>
      <c r="E19" s="116"/>
      <c r="F19" s="116"/>
      <c r="G19" s="117"/>
      <c r="H19" s="43">
        <f>ABS(H15+H17)</f>
        <v>968.8</v>
      </c>
      <c r="I19" s="65"/>
      <c r="J19" s="66"/>
      <c r="K19" s="66"/>
      <c r="L19" s="66"/>
      <c r="M19" s="66"/>
      <c r="N19" s="66"/>
      <c r="O19" s="75"/>
      <c r="P19" s="79">
        <f t="shared" si="0"/>
        <v>0</v>
      </c>
      <c r="Q19" s="80">
        <f t="shared" si="1"/>
        <v>968800</v>
      </c>
      <c r="Y19" s="25">
        <f t="shared" si="2"/>
        <v>968800</v>
      </c>
    </row>
    <row r="20" spans="1:25" ht="19.149999999999999" customHeight="1" thickBot="1" x14ac:dyDescent="0.3">
      <c r="A20" s="130" t="s">
        <v>18</v>
      </c>
      <c r="B20" s="131"/>
      <c r="C20" s="131"/>
      <c r="D20" s="131"/>
      <c r="E20" s="131"/>
      <c r="F20" s="131"/>
      <c r="G20" s="132"/>
      <c r="H20" s="44">
        <f>H16+H18</f>
        <v>25</v>
      </c>
      <c r="I20" s="65"/>
      <c r="J20" s="66"/>
      <c r="K20" s="66"/>
      <c r="L20" s="66"/>
      <c r="M20" s="66"/>
      <c r="N20" s="66"/>
      <c r="O20" s="75"/>
      <c r="P20" s="79">
        <f t="shared" si="0"/>
        <v>0</v>
      </c>
      <c r="Q20" s="80">
        <f t="shared" si="1"/>
        <v>25000</v>
      </c>
      <c r="Y20" s="25">
        <f t="shared" si="2"/>
        <v>25000</v>
      </c>
    </row>
    <row r="21" spans="1:25" ht="17.850000000000001" customHeight="1" thickBot="1" x14ac:dyDescent="0.3">
      <c r="A21" s="121" t="s">
        <v>19</v>
      </c>
      <c r="B21" s="122"/>
      <c r="C21" s="122"/>
      <c r="D21" s="122"/>
      <c r="E21" s="122"/>
      <c r="F21" s="122"/>
      <c r="G21" s="122"/>
      <c r="H21" s="122"/>
      <c r="I21" s="65"/>
      <c r="J21" s="66"/>
      <c r="K21" s="66"/>
      <c r="L21" s="66"/>
      <c r="M21" s="66"/>
      <c r="N21" s="66"/>
      <c r="O21" s="75"/>
      <c r="P21" s="79">
        <f t="shared" si="0"/>
        <v>0</v>
      </c>
      <c r="Q21" s="80">
        <f t="shared" si="1"/>
        <v>0</v>
      </c>
      <c r="Y21" s="25">
        <f t="shared" si="2"/>
        <v>0</v>
      </c>
    </row>
    <row r="22" spans="1:25" ht="36" customHeight="1" x14ac:dyDescent="0.25">
      <c r="A22" s="45">
        <v>3</v>
      </c>
      <c r="B22" s="46" t="s">
        <v>46</v>
      </c>
      <c r="C22" s="126" t="s">
        <v>20</v>
      </c>
      <c r="D22" s="127"/>
      <c r="E22" s="47" t="s">
        <v>47</v>
      </c>
      <c r="F22" s="124" t="s">
        <v>48</v>
      </c>
      <c r="G22" s="125"/>
      <c r="H22" s="48">
        <v>45</v>
      </c>
      <c r="I22" s="65">
        <v>7095.32</v>
      </c>
      <c r="J22" s="66"/>
      <c r="K22" s="66">
        <v>25936.36</v>
      </c>
      <c r="L22" s="66"/>
      <c r="M22" s="66"/>
      <c r="N22" s="66"/>
      <c r="O22" s="75"/>
      <c r="P22" s="79">
        <f t="shared" si="0"/>
        <v>33031.68</v>
      </c>
      <c r="Q22" s="80">
        <f t="shared" si="1"/>
        <v>11968.32</v>
      </c>
      <c r="Y22" s="25">
        <f t="shared" si="2"/>
        <v>45000</v>
      </c>
    </row>
    <row r="23" spans="1:25" ht="48" customHeight="1" x14ac:dyDescent="0.25">
      <c r="A23" s="34">
        <v>4</v>
      </c>
      <c r="B23" s="49" t="s">
        <v>49</v>
      </c>
      <c r="C23" s="165" t="s">
        <v>21</v>
      </c>
      <c r="D23" s="166"/>
      <c r="E23" s="36" t="s">
        <v>47</v>
      </c>
      <c r="F23" s="165" t="s">
        <v>51</v>
      </c>
      <c r="G23" s="166"/>
      <c r="H23" s="50">
        <v>228.8</v>
      </c>
      <c r="I23" s="65">
        <v>49675.19</v>
      </c>
      <c r="J23" s="66"/>
      <c r="K23" s="66">
        <v>68871.59</v>
      </c>
      <c r="L23" s="66"/>
      <c r="M23" s="66"/>
      <c r="N23" s="66"/>
      <c r="O23" s="75"/>
      <c r="P23" s="79">
        <f t="shared" si="0"/>
        <v>118546.78</v>
      </c>
      <c r="Q23" s="80">
        <f t="shared" si="1"/>
        <v>110253.22</v>
      </c>
      <c r="Y23" s="25">
        <f t="shared" si="2"/>
        <v>228800</v>
      </c>
    </row>
    <row r="24" spans="1:25" ht="58.5" customHeight="1" x14ac:dyDescent="0.25">
      <c r="A24" s="40">
        <v>5</v>
      </c>
      <c r="B24" s="49" t="s">
        <v>50</v>
      </c>
      <c r="C24" s="104" t="s">
        <v>21</v>
      </c>
      <c r="D24" s="104"/>
      <c r="E24" s="36" t="s">
        <v>47</v>
      </c>
      <c r="F24" s="104" t="s">
        <v>51</v>
      </c>
      <c r="G24" s="104"/>
      <c r="H24" s="41">
        <v>64.8</v>
      </c>
      <c r="I24" s="65">
        <v>27579.17</v>
      </c>
      <c r="J24" s="66">
        <v>6512.38</v>
      </c>
      <c r="K24" s="66"/>
      <c r="L24" s="66"/>
      <c r="M24" s="66"/>
      <c r="N24" s="66"/>
      <c r="O24" s="75"/>
      <c r="P24" s="79">
        <f t="shared" si="0"/>
        <v>34091.549999999996</v>
      </c>
      <c r="Q24" s="80">
        <f t="shared" si="1"/>
        <v>30708.450000000004</v>
      </c>
      <c r="Y24" s="25">
        <f t="shared" si="2"/>
        <v>64800</v>
      </c>
    </row>
    <row r="25" spans="1:25" ht="15.6" customHeight="1" x14ac:dyDescent="0.25">
      <c r="A25" s="40"/>
      <c r="B25" s="123" t="s">
        <v>22</v>
      </c>
      <c r="C25" s="123"/>
      <c r="D25" s="123"/>
      <c r="E25" s="123"/>
      <c r="F25" s="123"/>
      <c r="G25" s="123"/>
      <c r="H25" s="51">
        <f>SUM(H22:H24)</f>
        <v>338.6</v>
      </c>
      <c r="I25" s="65"/>
      <c r="J25" s="66"/>
      <c r="K25" s="66"/>
      <c r="L25" s="66"/>
      <c r="M25" s="66"/>
      <c r="N25" s="66"/>
      <c r="O25" s="75"/>
      <c r="P25" s="79">
        <f t="shared" si="0"/>
        <v>0</v>
      </c>
      <c r="Q25" s="80">
        <f t="shared" si="1"/>
        <v>338600</v>
      </c>
      <c r="Y25" s="25">
        <f t="shared" si="2"/>
        <v>338600</v>
      </c>
    </row>
    <row r="26" spans="1:25" ht="31.5" customHeight="1" x14ac:dyDescent="0.25">
      <c r="A26" s="40">
        <v>6</v>
      </c>
      <c r="B26" s="49" t="s">
        <v>52</v>
      </c>
      <c r="C26" s="104" t="s">
        <v>20</v>
      </c>
      <c r="D26" s="104"/>
      <c r="E26" s="36" t="s">
        <v>47</v>
      </c>
      <c r="F26" s="104" t="s">
        <v>55</v>
      </c>
      <c r="G26" s="104"/>
      <c r="H26" s="51">
        <v>160</v>
      </c>
      <c r="I26" s="65">
        <v>158461.73000000001</v>
      </c>
      <c r="J26" s="66">
        <v>1538.27</v>
      </c>
      <c r="K26" s="66"/>
      <c r="L26" s="66"/>
      <c r="M26" s="66"/>
      <c r="N26" s="66"/>
      <c r="O26" s="75"/>
      <c r="P26" s="79">
        <f t="shared" si="0"/>
        <v>160000</v>
      </c>
      <c r="Q26" s="80">
        <f t="shared" si="1"/>
        <v>0</v>
      </c>
      <c r="Y26" s="25">
        <f t="shared" si="2"/>
        <v>160000</v>
      </c>
    </row>
    <row r="27" spans="1:25" ht="33.75" customHeight="1" x14ac:dyDescent="0.25">
      <c r="A27" s="40">
        <v>7</v>
      </c>
      <c r="B27" s="49" t="s">
        <v>53</v>
      </c>
      <c r="C27" s="104" t="s">
        <v>20</v>
      </c>
      <c r="D27" s="104"/>
      <c r="E27" s="36" t="s">
        <v>47</v>
      </c>
      <c r="F27" s="104" t="s">
        <v>55</v>
      </c>
      <c r="G27" s="104"/>
      <c r="H27" s="51">
        <v>40</v>
      </c>
      <c r="I27" s="65"/>
      <c r="J27" s="66"/>
      <c r="K27" s="66"/>
      <c r="L27" s="66"/>
      <c r="M27" s="66"/>
      <c r="N27" s="66"/>
      <c r="O27" s="75"/>
      <c r="P27" s="79">
        <f t="shared" si="0"/>
        <v>0</v>
      </c>
      <c r="Q27" s="80">
        <f t="shared" si="1"/>
        <v>40000</v>
      </c>
      <c r="Y27" s="25">
        <f t="shared" si="2"/>
        <v>40000</v>
      </c>
    </row>
    <row r="28" spans="1:25" ht="66" customHeight="1" x14ac:dyDescent="0.25">
      <c r="A28" s="40">
        <v>8</v>
      </c>
      <c r="B28" s="49" t="s">
        <v>54</v>
      </c>
      <c r="C28" s="104" t="s">
        <v>20</v>
      </c>
      <c r="D28" s="104"/>
      <c r="E28" s="36" t="s">
        <v>47</v>
      </c>
      <c r="F28" s="104" t="s">
        <v>56</v>
      </c>
      <c r="G28" s="104"/>
      <c r="H28" s="41">
        <v>33.4</v>
      </c>
      <c r="I28" s="65"/>
      <c r="J28" s="66">
        <v>3552.86</v>
      </c>
      <c r="K28" s="66">
        <v>8995.5</v>
      </c>
      <c r="L28" s="66"/>
      <c r="M28" s="66"/>
      <c r="N28" s="66"/>
      <c r="O28" s="75"/>
      <c r="P28" s="79">
        <f t="shared" si="0"/>
        <v>12548.36</v>
      </c>
      <c r="Q28" s="80">
        <f t="shared" si="1"/>
        <v>20851.64</v>
      </c>
      <c r="Y28" s="25">
        <f t="shared" si="2"/>
        <v>33400</v>
      </c>
    </row>
    <row r="29" spans="1:25" ht="15.6" customHeight="1" x14ac:dyDescent="0.25">
      <c r="A29" s="40"/>
      <c r="B29" s="123" t="s">
        <v>23</v>
      </c>
      <c r="C29" s="123"/>
      <c r="D29" s="123"/>
      <c r="E29" s="123"/>
      <c r="F29" s="123"/>
      <c r="G29" s="123"/>
      <c r="H29" s="51">
        <f>SUM(H26:H28)</f>
        <v>233.4</v>
      </c>
      <c r="I29" s="65"/>
      <c r="J29" s="66"/>
      <c r="K29" s="66"/>
      <c r="L29" s="66"/>
      <c r="M29" s="66"/>
      <c r="N29" s="66"/>
      <c r="O29" s="75"/>
      <c r="P29" s="79">
        <f t="shared" si="0"/>
        <v>0</v>
      </c>
      <c r="Q29" s="80">
        <f t="shared" si="1"/>
        <v>233400</v>
      </c>
      <c r="Y29" s="25">
        <f t="shared" si="2"/>
        <v>233400</v>
      </c>
    </row>
    <row r="30" spans="1:25" ht="30" customHeight="1" x14ac:dyDescent="0.25">
      <c r="A30" s="40">
        <v>9</v>
      </c>
      <c r="B30" s="49" t="s">
        <v>57</v>
      </c>
      <c r="C30" s="104" t="s">
        <v>21</v>
      </c>
      <c r="D30" s="104"/>
      <c r="E30" s="36" t="s">
        <v>59</v>
      </c>
      <c r="F30" s="104" t="s">
        <v>60</v>
      </c>
      <c r="G30" s="104"/>
      <c r="H30" s="51">
        <v>61</v>
      </c>
      <c r="I30" s="65"/>
      <c r="J30" s="66"/>
      <c r="K30" s="66">
        <v>22324</v>
      </c>
      <c r="L30" s="66"/>
      <c r="M30" s="66"/>
      <c r="N30" s="66"/>
      <c r="O30" s="75"/>
      <c r="P30" s="79">
        <f t="shared" si="0"/>
        <v>22324</v>
      </c>
      <c r="Q30" s="80">
        <f t="shared" si="1"/>
        <v>38676</v>
      </c>
      <c r="Y30" s="25">
        <f t="shared" si="2"/>
        <v>61000</v>
      </c>
    </row>
    <row r="31" spans="1:25" ht="33.75" customHeight="1" x14ac:dyDescent="0.25">
      <c r="A31" s="40">
        <v>10</v>
      </c>
      <c r="B31" s="49" t="s">
        <v>58</v>
      </c>
      <c r="C31" s="104" t="s">
        <v>21</v>
      </c>
      <c r="D31" s="104"/>
      <c r="E31" s="36" t="s">
        <v>59</v>
      </c>
      <c r="F31" s="104" t="s">
        <v>61</v>
      </c>
      <c r="G31" s="104"/>
      <c r="H31" s="41">
        <v>29.6</v>
      </c>
      <c r="I31" s="65">
        <v>13904.86</v>
      </c>
      <c r="J31" s="66">
        <v>3898.23</v>
      </c>
      <c r="K31" s="66"/>
      <c r="L31" s="66"/>
      <c r="M31" s="66"/>
      <c r="N31" s="66"/>
      <c r="O31" s="75"/>
      <c r="P31" s="79">
        <f t="shared" si="0"/>
        <v>17803.09</v>
      </c>
      <c r="Q31" s="80">
        <f t="shared" si="1"/>
        <v>11796.91</v>
      </c>
      <c r="Y31" s="25">
        <f t="shared" si="2"/>
        <v>29600</v>
      </c>
    </row>
    <row r="32" spans="1:25" ht="15" customHeight="1" x14ac:dyDescent="0.25">
      <c r="A32" s="40"/>
      <c r="B32" s="123" t="s">
        <v>16</v>
      </c>
      <c r="C32" s="123"/>
      <c r="D32" s="123"/>
      <c r="E32" s="123"/>
      <c r="F32" s="123"/>
      <c r="G32" s="123"/>
      <c r="H32" s="41">
        <f>H31+H30</f>
        <v>90.6</v>
      </c>
      <c r="I32" s="65"/>
      <c r="J32" s="66"/>
      <c r="K32" s="66"/>
      <c r="L32" s="66"/>
      <c r="M32" s="66"/>
      <c r="N32" s="66"/>
      <c r="O32" s="75"/>
      <c r="P32" s="79">
        <f t="shared" si="0"/>
        <v>0</v>
      </c>
      <c r="Q32" s="80">
        <f t="shared" si="1"/>
        <v>90600</v>
      </c>
      <c r="Y32" s="25">
        <f t="shared" si="2"/>
        <v>90600</v>
      </c>
    </row>
    <row r="33" spans="1:25" ht="145.5" customHeight="1" x14ac:dyDescent="0.25">
      <c r="A33" s="40">
        <v>11</v>
      </c>
      <c r="B33" s="49" t="s">
        <v>109</v>
      </c>
      <c r="C33" s="104" t="s">
        <v>24</v>
      </c>
      <c r="D33" s="104"/>
      <c r="E33" s="52" t="s">
        <v>86</v>
      </c>
      <c r="F33" s="36">
        <v>209</v>
      </c>
      <c r="G33" s="36">
        <v>2.5</v>
      </c>
      <c r="H33" s="41">
        <v>15.7</v>
      </c>
      <c r="I33" s="65"/>
      <c r="J33" s="66">
        <v>9497.23</v>
      </c>
      <c r="K33" s="66"/>
      <c r="L33" s="66"/>
      <c r="M33" s="66"/>
      <c r="N33" s="66"/>
      <c r="O33" s="75"/>
      <c r="P33" s="79">
        <f t="shared" si="0"/>
        <v>9497.23</v>
      </c>
      <c r="Q33" s="80">
        <f t="shared" si="1"/>
        <v>6202.77</v>
      </c>
      <c r="Y33" s="25">
        <f t="shared" si="2"/>
        <v>15700</v>
      </c>
    </row>
    <row r="34" spans="1:25" ht="52.9" customHeight="1" x14ac:dyDescent="0.25">
      <c r="A34" s="40">
        <v>12</v>
      </c>
      <c r="B34" s="49" t="s">
        <v>108</v>
      </c>
      <c r="C34" s="104" t="s">
        <v>24</v>
      </c>
      <c r="D34" s="104"/>
      <c r="E34" s="36" t="s">
        <v>62</v>
      </c>
      <c r="F34" s="104" t="s">
        <v>63</v>
      </c>
      <c r="G34" s="104"/>
      <c r="H34" s="41">
        <v>2.2999999999999998</v>
      </c>
      <c r="I34" s="65"/>
      <c r="J34" s="66">
        <v>2300</v>
      </c>
      <c r="K34" s="66"/>
      <c r="L34" s="66"/>
      <c r="M34" s="66"/>
      <c r="N34" s="66"/>
      <c r="O34" s="75"/>
      <c r="P34" s="79">
        <f t="shared" si="0"/>
        <v>2300</v>
      </c>
      <c r="Q34" s="80">
        <f t="shared" si="1"/>
        <v>0</v>
      </c>
      <c r="Y34" s="25">
        <f t="shared" si="2"/>
        <v>2300</v>
      </c>
    </row>
    <row r="35" spans="1:25" ht="66.75" customHeight="1" x14ac:dyDescent="0.25">
      <c r="A35" s="40">
        <v>13</v>
      </c>
      <c r="B35" s="49" t="s">
        <v>107</v>
      </c>
      <c r="C35" s="104" t="s">
        <v>24</v>
      </c>
      <c r="D35" s="104"/>
      <c r="E35" s="36" t="s">
        <v>87</v>
      </c>
      <c r="F35" s="36">
        <v>143</v>
      </c>
      <c r="G35" s="36">
        <v>5.5</v>
      </c>
      <c r="H35" s="41">
        <v>18.2</v>
      </c>
      <c r="I35" s="65"/>
      <c r="J35" s="66"/>
      <c r="K35" s="66">
        <v>18199.66</v>
      </c>
      <c r="L35" s="66"/>
      <c r="M35" s="66"/>
      <c r="N35" s="66"/>
      <c r="O35" s="75"/>
      <c r="P35" s="79">
        <f t="shared" si="0"/>
        <v>18199.66</v>
      </c>
      <c r="Q35" s="80">
        <f t="shared" si="1"/>
        <v>0.34000000000014552</v>
      </c>
      <c r="Y35" s="25">
        <f t="shared" si="2"/>
        <v>18200</v>
      </c>
    </row>
    <row r="36" spans="1:25" ht="62.25" customHeight="1" x14ac:dyDescent="0.25">
      <c r="A36" s="40">
        <v>14</v>
      </c>
      <c r="B36" s="49" t="s">
        <v>106</v>
      </c>
      <c r="C36" s="104" t="s">
        <v>24</v>
      </c>
      <c r="D36" s="104"/>
      <c r="E36" s="36" t="s">
        <v>88</v>
      </c>
      <c r="F36" s="36">
        <v>20</v>
      </c>
      <c r="G36" s="36">
        <v>6</v>
      </c>
      <c r="H36" s="41">
        <v>5.5</v>
      </c>
      <c r="I36" s="65"/>
      <c r="J36" s="66"/>
      <c r="K36" s="66">
        <v>5499.89</v>
      </c>
      <c r="L36" s="66"/>
      <c r="M36" s="66"/>
      <c r="N36" s="66"/>
      <c r="O36" s="75"/>
      <c r="P36" s="79">
        <f t="shared" si="0"/>
        <v>5499.89</v>
      </c>
      <c r="Q36" s="80">
        <f t="shared" si="1"/>
        <v>0.10999999999967258</v>
      </c>
      <c r="Y36" s="25">
        <f t="shared" si="2"/>
        <v>5500</v>
      </c>
    </row>
    <row r="37" spans="1:25" ht="70.5" customHeight="1" x14ac:dyDescent="0.25">
      <c r="A37" s="40">
        <v>15</v>
      </c>
      <c r="B37" s="35" t="s">
        <v>105</v>
      </c>
      <c r="C37" s="104" t="s">
        <v>24</v>
      </c>
      <c r="D37" s="104"/>
      <c r="E37" s="36" t="s">
        <v>64</v>
      </c>
      <c r="F37" s="36">
        <v>240</v>
      </c>
      <c r="G37" s="36">
        <v>4</v>
      </c>
      <c r="H37" s="41">
        <v>23</v>
      </c>
      <c r="I37" s="65"/>
      <c r="J37" s="66">
        <v>22999.99</v>
      </c>
      <c r="K37" s="66"/>
      <c r="L37" s="66"/>
      <c r="M37" s="66"/>
      <c r="N37" s="66"/>
      <c r="O37" s="75"/>
      <c r="P37" s="79">
        <f t="shared" si="0"/>
        <v>22999.99</v>
      </c>
      <c r="Q37" s="80">
        <f t="shared" si="1"/>
        <v>9.9999999983992893E-3</v>
      </c>
      <c r="Y37" s="25">
        <f t="shared" si="2"/>
        <v>23000</v>
      </c>
    </row>
    <row r="38" spans="1:25" ht="69" customHeight="1" x14ac:dyDescent="0.25">
      <c r="A38" s="40">
        <v>16</v>
      </c>
      <c r="B38" s="35" t="s">
        <v>104</v>
      </c>
      <c r="C38" s="104" t="s">
        <v>24</v>
      </c>
      <c r="D38" s="104"/>
      <c r="E38" s="36" t="s">
        <v>80</v>
      </c>
      <c r="F38" s="36">
        <v>360</v>
      </c>
      <c r="G38" s="36">
        <v>4</v>
      </c>
      <c r="H38" s="41">
        <v>55</v>
      </c>
      <c r="I38" s="65"/>
      <c r="J38" s="66"/>
      <c r="K38" s="66">
        <v>50781.3</v>
      </c>
      <c r="L38" s="66"/>
      <c r="M38" s="66"/>
      <c r="N38" s="66"/>
      <c r="O38" s="75"/>
      <c r="P38" s="79">
        <f t="shared" si="0"/>
        <v>50781.3</v>
      </c>
      <c r="Q38" s="80">
        <f t="shared" si="1"/>
        <v>4218.6999999999971</v>
      </c>
      <c r="Y38" s="25">
        <f t="shared" si="2"/>
        <v>55000</v>
      </c>
    </row>
    <row r="39" spans="1:25" ht="69" customHeight="1" x14ac:dyDescent="0.25">
      <c r="A39" s="40">
        <v>17</v>
      </c>
      <c r="B39" s="35" t="s">
        <v>103</v>
      </c>
      <c r="C39" s="104" t="s">
        <v>24</v>
      </c>
      <c r="D39" s="104"/>
      <c r="E39" s="36" t="s">
        <v>89</v>
      </c>
      <c r="F39" s="36">
        <v>150</v>
      </c>
      <c r="G39" s="36">
        <v>3.5</v>
      </c>
      <c r="H39" s="41">
        <v>8</v>
      </c>
      <c r="I39" s="65"/>
      <c r="J39" s="66"/>
      <c r="K39" s="66"/>
      <c r="L39" s="66"/>
      <c r="M39" s="66"/>
      <c r="N39" s="66"/>
      <c r="O39" s="75"/>
      <c r="P39" s="79">
        <f t="shared" si="0"/>
        <v>0</v>
      </c>
      <c r="Q39" s="80">
        <f t="shared" si="1"/>
        <v>8000</v>
      </c>
      <c r="Y39" s="25">
        <f t="shared" si="2"/>
        <v>8000</v>
      </c>
    </row>
    <row r="40" spans="1:25" ht="69" customHeight="1" x14ac:dyDescent="0.25">
      <c r="A40" s="40">
        <v>18</v>
      </c>
      <c r="B40" s="35" t="s">
        <v>102</v>
      </c>
      <c r="C40" s="104" t="s">
        <v>24</v>
      </c>
      <c r="D40" s="104"/>
      <c r="E40" s="36" t="s">
        <v>90</v>
      </c>
      <c r="F40" s="36">
        <v>180</v>
      </c>
      <c r="G40" s="36">
        <v>5.5</v>
      </c>
      <c r="H40" s="41">
        <v>19.5</v>
      </c>
      <c r="I40" s="65"/>
      <c r="J40" s="66"/>
      <c r="K40" s="66"/>
      <c r="L40" s="66"/>
      <c r="M40" s="66"/>
      <c r="N40" s="66"/>
      <c r="O40" s="75"/>
      <c r="P40" s="79">
        <f t="shared" si="0"/>
        <v>0</v>
      </c>
      <c r="Q40" s="80">
        <f t="shared" si="1"/>
        <v>19500</v>
      </c>
      <c r="Y40" s="25">
        <f t="shared" si="2"/>
        <v>19500</v>
      </c>
    </row>
    <row r="41" spans="1:25" ht="69" customHeight="1" x14ac:dyDescent="0.25">
      <c r="A41" s="40">
        <v>19</v>
      </c>
      <c r="B41" s="35" t="s">
        <v>101</v>
      </c>
      <c r="C41" s="104" t="s">
        <v>24</v>
      </c>
      <c r="D41" s="104"/>
      <c r="E41" s="36" t="s">
        <v>91</v>
      </c>
      <c r="F41" s="36">
        <v>165</v>
      </c>
      <c r="G41" s="36">
        <v>4</v>
      </c>
      <c r="H41" s="41">
        <v>11.2</v>
      </c>
      <c r="I41" s="65"/>
      <c r="J41" s="66"/>
      <c r="K41" s="66"/>
      <c r="L41" s="66"/>
      <c r="M41" s="66"/>
      <c r="N41" s="66"/>
      <c r="O41" s="75"/>
      <c r="P41" s="79">
        <f t="shared" si="0"/>
        <v>0</v>
      </c>
      <c r="Q41" s="80">
        <f t="shared" si="1"/>
        <v>11200</v>
      </c>
      <c r="Y41" s="25">
        <f t="shared" si="2"/>
        <v>11200</v>
      </c>
    </row>
    <row r="42" spans="1:25" ht="69" customHeight="1" x14ac:dyDescent="0.25">
      <c r="A42" s="40">
        <v>20</v>
      </c>
      <c r="B42" s="53" t="s">
        <v>110</v>
      </c>
      <c r="C42" s="104" t="s">
        <v>24</v>
      </c>
      <c r="D42" s="104"/>
      <c r="E42" s="36" t="s">
        <v>92</v>
      </c>
      <c r="F42" s="36">
        <v>225</v>
      </c>
      <c r="G42" s="36">
        <v>5</v>
      </c>
      <c r="H42" s="41">
        <v>17.2</v>
      </c>
      <c r="I42" s="65"/>
      <c r="J42" s="66"/>
      <c r="K42" s="66"/>
      <c r="L42" s="66"/>
      <c r="M42" s="66"/>
      <c r="N42" s="66"/>
      <c r="O42" s="75"/>
      <c r="P42" s="79">
        <f t="shared" si="0"/>
        <v>0</v>
      </c>
      <c r="Q42" s="80">
        <f t="shared" si="1"/>
        <v>17200</v>
      </c>
      <c r="Y42" s="25">
        <f t="shared" si="2"/>
        <v>17200</v>
      </c>
    </row>
    <row r="43" spans="1:25" ht="69" customHeight="1" x14ac:dyDescent="0.25">
      <c r="A43" s="40">
        <v>21</v>
      </c>
      <c r="B43" s="54" t="s">
        <v>67</v>
      </c>
      <c r="C43" s="104" t="s">
        <v>24</v>
      </c>
      <c r="D43" s="104"/>
      <c r="E43" s="36" t="s">
        <v>93</v>
      </c>
      <c r="F43" s="36">
        <v>100</v>
      </c>
      <c r="G43" s="36">
        <v>5</v>
      </c>
      <c r="H43" s="41">
        <v>8.6999999999999993</v>
      </c>
      <c r="I43" s="65"/>
      <c r="J43" s="66"/>
      <c r="K43" s="66"/>
      <c r="L43" s="66"/>
      <c r="M43" s="66"/>
      <c r="N43" s="66"/>
      <c r="O43" s="75"/>
      <c r="P43" s="79">
        <f t="shared" si="0"/>
        <v>0</v>
      </c>
      <c r="Q43" s="80">
        <f t="shared" si="1"/>
        <v>8700</v>
      </c>
      <c r="Y43" s="25">
        <f t="shared" si="2"/>
        <v>8700</v>
      </c>
    </row>
    <row r="44" spans="1:25" ht="69" customHeight="1" x14ac:dyDescent="0.25">
      <c r="A44" s="40">
        <v>22</v>
      </c>
      <c r="B44" s="54" t="s">
        <v>68</v>
      </c>
      <c r="C44" s="104" t="s">
        <v>24</v>
      </c>
      <c r="D44" s="104"/>
      <c r="E44" s="36" t="s">
        <v>94</v>
      </c>
      <c r="F44" s="36">
        <v>50</v>
      </c>
      <c r="G44" s="36">
        <v>4.5</v>
      </c>
      <c r="H44" s="41">
        <v>3.8</v>
      </c>
      <c r="I44" s="65"/>
      <c r="J44" s="66"/>
      <c r="K44" s="66"/>
      <c r="L44" s="66"/>
      <c r="M44" s="66"/>
      <c r="N44" s="66"/>
      <c r="O44" s="75"/>
      <c r="P44" s="79">
        <f t="shared" si="0"/>
        <v>0</v>
      </c>
      <c r="Q44" s="80">
        <f t="shared" si="1"/>
        <v>3800</v>
      </c>
      <c r="Y44" s="25">
        <f t="shared" si="2"/>
        <v>3800</v>
      </c>
    </row>
    <row r="45" spans="1:25" ht="69" customHeight="1" x14ac:dyDescent="0.25">
      <c r="A45" s="40">
        <v>23</v>
      </c>
      <c r="B45" s="54" t="s">
        <v>71</v>
      </c>
      <c r="C45" s="104" t="s">
        <v>24</v>
      </c>
      <c r="D45" s="104"/>
      <c r="E45" s="36" t="s">
        <v>95</v>
      </c>
      <c r="F45" s="36">
        <v>295</v>
      </c>
      <c r="G45" s="36">
        <v>3.8</v>
      </c>
      <c r="H45" s="41">
        <v>25</v>
      </c>
      <c r="I45" s="65"/>
      <c r="J45" s="66"/>
      <c r="K45" s="66"/>
      <c r="L45" s="66"/>
      <c r="M45" s="66"/>
      <c r="N45" s="66"/>
      <c r="O45" s="75"/>
      <c r="P45" s="79">
        <f t="shared" si="0"/>
        <v>0</v>
      </c>
      <c r="Q45" s="80">
        <f t="shared" si="1"/>
        <v>25000</v>
      </c>
      <c r="Y45" s="25">
        <f t="shared" si="2"/>
        <v>25000</v>
      </c>
    </row>
    <row r="46" spans="1:25" ht="69" customHeight="1" x14ac:dyDescent="0.25">
      <c r="A46" s="40">
        <v>24</v>
      </c>
      <c r="B46" s="54" t="s">
        <v>72</v>
      </c>
      <c r="C46" s="104" t="s">
        <v>24</v>
      </c>
      <c r="D46" s="104"/>
      <c r="E46" s="36" t="s">
        <v>96</v>
      </c>
      <c r="F46" s="36">
        <v>290</v>
      </c>
      <c r="G46" s="36">
        <v>3.8</v>
      </c>
      <c r="H46" s="41">
        <v>22</v>
      </c>
      <c r="I46" s="65"/>
      <c r="J46" s="66"/>
      <c r="K46" s="66"/>
      <c r="L46" s="66"/>
      <c r="M46" s="66"/>
      <c r="N46" s="66"/>
      <c r="O46" s="75"/>
      <c r="P46" s="79">
        <f t="shared" si="0"/>
        <v>0</v>
      </c>
      <c r="Q46" s="80">
        <f t="shared" si="1"/>
        <v>22000</v>
      </c>
      <c r="Y46" s="25">
        <f t="shared" si="2"/>
        <v>22000</v>
      </c>
    </row>
    <row r="47" spans="1:25" ht="69" customHeight="1" x14ac:dyDescent="0.25">
      <c r="A47" s="40">
        <v>25</v>
      </c>
      <c r="B47" s="54" t="s">
        <v>113</v>
      </c>
      <c r="C47" s="104" t="s">
        <v>24</v>
      </c>
      <c r="D47" s="104"/>
      <c r="E47" s="36" t="s">
        <v>114</v>
      </c>
      <c r="F47" s="36">
        <v>570</v>
      </c>
      <c r="G47" s="36">
        <v>5.5</v>
      </c>
      <c r="H47" s="41">
        <v>50</v>
      </c>
      <c r="I47" s="65"/>
      <c r="J47" s="66"/>
      <c r="K47" s="66"/>
      <c r="L47" s="66"/>
      <c r="M47" s="66"/>
      <c r="N47" s="66"/>
      <c r="O47" s="75"/>
      <c r="P47" s="79">
        <f t="shared" si="0"/>
        <v>0</v>
      </c>
      <c r="Q47" s="80">
        <f t="shared" si="1"/>
        <v>50000</v>
      </c>
      <c r="Y47" s="25">
        <f t="shared" si="2"/>
        <v>50000</v>
      </c>
    </row>
    <row r="48" spans="1:25" ht="69" customHeight="1" x14ac:dyDescent="0.25">
      <c r="A48" s="40">
        <v>26</v>
      </c>
      <c r="B48" s="54" t="s">
        <v>112</v>
      </c>
      <c r="C48" s="104" t="s">
        <v>24</v>
      </c>
      <c r="D48" s="104"/>
      <c r="E48" s="36" t="s">
        <v>116</v>
      </c>
      <c r="F48" s="36">
        <v>215</v>
      </c>
      <c r="G48" s="36" t="s">
        <v>115</v>
      </c>
      <c r="H48" s="41">
        <v>49.2</v>
      </c>
      <c r="I48" s="65"/>
      <c r="J48" s="66"/>
      <c r="K48" s="66"/>
      <c r="L48" s="66"/>
      <c r="M48" s="66"/>
      <c r="N48" s="66"/>
      <c r="O48" s="75"/>
      <c r="P48" s="79">
        <f t="shared" si="0"/>
        <v>0</v>
      </c>
      <c r="Q48" s="80">
        <f t="shared" si="1"/>
        <v>49200</v>
      </c>
      <c r="Y48" s="25">
        <f t="shared" si="2"/>
        <v>49200</v>
      </c>
    </row>
    <row r="49" spans="1:25" ht="224.45" customHeight="1" x14ac:dyDescent="0.25">
      <c r="A49" s="40">
        <v>27</v>
      </c>
      <c r="B49" s="49" t="s">
        <v>111</v>
      </c>
      <c r="C49" s="104" t="s">
        <v>24</v>
      </c>
      <c r="D49" s="104"/>
      <c r="E49" s="36" t="s">
        <v>97</v>
      </c>
      <c r="F49" s="36">
        <v>782</v>
      </c>
      <c r="G49" s="36" t="s">
        <v>66</v>
      </c>
      <c r="H49" s="41">
        <v>639.20000000000005</v>
      </c>
      <c r="I49" s="65"/>
      <c r="J49" s="66"/>
      <c r="K49" s="70">
        <v>68061.45</v>
      </c>
      <c r="L49" s="66"/>
      <c r="M49" s="66"/>
      <c r="N49" s="66"/>
      <c r="O49" s="75"/>
      <c r="P49" s="79">
        <f t="shared" si="0"/>
        <v>68061.45</v>
      </c>
      <c r="Q49" s="80">
        <f t="shared" si="1"/>
        <v>571138.55000000005</v>
      </c>
      <c r="Y49" s="25">
        <f t="shared" si="2"/>
        <v>639200</v>
      </c>
    </row>
    <row r="50" spans="1:25" ht="25.5" customHeight="1" x14ac:dyDescent="0.25">
      <c r="A50" s="105" t="s">
        <v>70</v>
      </c>
      <c r="B50" s="106"/>
      <c r="C50" s="106"/>
      <c r="D50" s="106"/>
      <c r="E50" s="106"/>
      <c r="F50" s="106"/>
      <c r="G50" s="106"/>
      <c r="H50" s="107"/>
      <c r="I50" s="65"/>
      <c r="J50" s="66"/>
      <c r="K50" s="66"/>
      <c r="L50" s="66"/>
      <c r="M50" s="66"/>
      <c r="N50" s="66"/>
      <c r="O50" s="75"/>
      <c r="P50" s="79">
        <f t="shared" si="0"/>
        <v>0</v>
      </c>
      <c r="Q50" s="80">
        <f t="shared" si="1"/>
        <v>0</v>
      </c>
      <c r="Y50" s="25">
        <f t="shared" si="2"/>
        <v>0</v>
      </c>
    </row>
    <row r="51" spans="1:25" ht="75" x14ac:dyDescent="0.25">
      <c r="A51" s="40">
        <v>28</v>
      </c>
      <c r="B51" s="49" t="s">
        <v>83</v>
      </c>
      <c r="C51" s="104" t="s">
        <v>24</v>
      </c>
      <c r="D51" s="104"/>
      <c r="E51" s="36" t="s">
        <v>78</v>
      </c>
      <c r="F51" s="36">
        <v>497</v>
      </c>
      <c r="G51" s="36">
        <v>2</v>
      </c>
      <c r="H51" s="41">
        <v>93</v>
      </c>
      <c r="I51" s="65">
        <v>91641.42</v>
      </c>
      <c r="J51" s="66"/>
      <c r="K51" s="66"/>
      <c r="L51" s="66"/>
      <c r="M51" s="66"/>
      <c r="N51" s="66"/>
      <c r="O51" s="75"/>
      <c r="P51" s="79">
        <f t="shared" si="0"/>
        <v>91641.42</v>
      </c>
      <c r="Q51" s="80">
        <f t="shared" si="1"/>
        <v>1358.5800000000017</v>
      </c>
      <c r="Y51" s="25">
        <f t="shared" si="2"/>
        <v>93000</v>
      </c>
    </row>
    <row r="52" spans="1:25" ht="225" x14ac:dyDescent="0.25">
      <c r="A52" s="40">
        <v>29</v>
      </c>
      <c r="B52" s="49" t="s">
        <v>82</v>
      </c>
      <c r="C52" s="104" t="s">
        <v>24</v>
      </c>
      <c r="D52" s="104"/>
      <c r="E52" s="36" t="s">
        <v>98</v>
      </c>
      <c r="F52" s="36">
        <v>348</v>
      </c>
      <c r="G52" s="36" t="s">
        <v>65</v>
      </c>
      <c r="H52" s="41">
        <v>59.3</v>
      </c>
      <c r="I52" s="65">
        <v>59300</v>
      </c>
      <c r="J52" s="66"/>
      <c r="K52" s="66"/>
      <c r="L52" s="66"/>
      <c r="M52" s="66"/>
      <c r="N52" s="66"/>
      <c r="O52" s="75"/>
      <c r="P52" s="79">
        <f t="shared" si="0"/>
        <v>59300</v>
      </c>
      <c r="Q52" s="80">
        <f t="shared" si="1"/>
        <v>0</v>
      </c>
      <c r="Y52" s="25">
        <f t="shared" si="2"/>
        <v>59300</v>
      </c>
    </row>
    <row r="53" spans="1:25" ht="75" x14ac:dyDescent="0.25">
      <c r="A53" s="40">
        <v>30</v>
      </c>
      <c r="B53" s="49" t="s">
        <v>81</v>
      </c>
      <c r="C53" s="104" t="s">
        <v>24</v>
      </c>
      <c r="D53" s="104"/>
      <c r="E53" s="36" t="s">
        <v>99</v>
      </c>
      <c r="F53" s="36">
        <v>55</v>
      </c>
      <c r="G53" s="36">
        <v>1.5</v>
      </c>
      <c r="H53" s="41">
        <v>8</v>
      </c>
      <c r="I53" s="65">
        <v>7263.9</v>
      </c>
      <c r="J53" s="66"/>
      <c r="K53" s="66"/>
      <c r="L53" s="66"/>
      <c r="M53" s="66"/>
      <c r="N53" s="66"/>
      <c r="O53" s="75"/>
      <c r="P53" s="79">
        <f t="shared" si="0"/>
        <v>7263.9</v>
      </c>
      <c r="Q53" s="80">
        <f t="shared" si="1"/>
        <v>736.10000000000036</v>
      </c>
      <c r="Y53" s="25">
        <f t="shared" si="2"/>
        <v>8000</v>
      </c>
    </row>
    <row r="54" spans="1:25" ht="120" x14ac:dyDescent="0.25">
      <c r="A54" s="40">
        <v>31</v>
      </c>
      <c r="B54" s="49" t="s">
        <v>69</v>
      </c>
      <c r="C54" s="104" t="s">
        <v>24</v>
      </c>
      <c r="D54" s="104"/>
      <c r="E54" s="36" t="s">
        <v>100</v>
      </c>
      <c r="F54" s="104" t="s">
        <v>79</v>
      </c>
      <c r="G54" s="104"/>
      <c r="H54" s="41">
        <v>22</v>
      </c>
      <c r="I54" s="65"/>
      <c r="J54" s="66"/>
      <c r="K54" s="66"/>
      <c r="L54" s="66"/>
      <c r="M54" s="66"/>
      <c r="N54" s="66"/>
      <c r="O54" s="75"/>
      <c r="P54" s="79">
        <f t="shared" si="0"/>
        <v>0</v>
      </c>
      <c r="Q54" s="80">
        <f t="shared" si="1"/>
        <v>22000</v>
      </c>
      <c r="Y54" s="25">
        <f t="shared" si="2"/>
        <v>22000</v>
      </c>
    </row>
    <row r="55" spans="1:25" ht="59.25" customHeight="1" x14ac:dyDescent="0.25">
      <c r="A55" s="40"/>
      <c r="B55" s="123" t="s">
        <v>16</v>
      </c>
      <c r="C55" s="123"/>
      <c r="D55" s="123"/>
      <c r="E55" s="123"/>
      <c r="F55" s="123"/>
      <c r="G55" s="123"/>
      <c r="H55" s="41">
        <f>SUM(H53:H54,H52,H51)</f>
        <v>182.3</v>
      </c>
      <c r="I55" s="65"/>
      <c r="J55" s="66"/>
      <c r="K55" s="66"/>
      <c r="L55" s="66"/>
      <c r="M55" s="66"/>
      <c r="N55" s="66"/>
      <c r="O55" s="75"/>
      <c r="P55" s="79">
        <f t="shared" si="0"/>
        <v>0</v>
      </c>
      <c r="Q55" s="80">
        <f t="shared" si="1"/>
        <v>182300</v>
      </c>
      <c r="Y55" s="25">
        <f t="shared" si="2"/>
        <v>182300</v>
      </c>
    </row>
    <row r="56" spans="1:25" ht="32.25" customHeight="1" x14ac:dyDescent="0.25">
      <c r="A56" s="40">
        <v>32</v>
      </c>
      <c r="B56" s="49" t="s">
        <v>25</v>
      </c>
      <c r="C56" s="104" t="s">
        <v>26</v>
      </c>
      <c r="D56" s="104"/>
      <c r="E56" s="36" t="s">
        <v>27</v>
      </c>
      <c r="F56" s="106" t="s">
        <v>28</v>
      </c>
      <c r="G56" s="106"/>
      <c r="H56" s="55">
        <v>10</v>
      </c>
      <c r="I56" s="65">
        <v>930.84</v>
      </c>
      <c r="J56" s="66">
        <v>953.92</v>
      </c>
      <c r="K56" s="66">
        <v>1587.89</v>
      </c>
      <c r="L56" s="66"/>
      <c r="M56" s="66"/>
      <c r="N56" s="66"/>
      <c r="O56" s="75"/>
      <c r="P56" s="79">
        <f t="shared" si="0"/>
        <v>3472.65</v>
      </c>
      <c r="Q56" s="80">
        <f t="shared" si="1"/>
        <v>6527.35</v>
      </c>
      <c r="Y56" s="25">
        <f t="shared" si="2"/>
        <v>10000</v>
      </c>
    </row>
    <row r="57" spans="1:25" ht="45.75" customHeight="1" x14ac:dyDescent="0.25">
      <c r="A57" s="40">
        <v>33</v>
      </c>
      <c r="B57" s="49" t="s">
        <v>29</v>
      </c>
      <c r="C57" s="104" t="s">
        <v>26</v>
      </c>
      <c r="D57" s="104"/>
      <c r="E57" s="36" t="s">
        <v>30</v>
      </c>
      <c r="F57" s="104" t="s">
        <v>47</v>
      </c>
      <c r="G57" s="104"/>
      <c r="H57" s="41">
        <v>8</v>
      </c>
      <c r="I57" s="65"/>
      <c r="J57" s="66"/>
      <c r="K57" s="66"/>
      <c r="L57" s="66"/>
      <c r="M57" s="66"/>
      <c r="N57" s="66"/>
      <c r="O57" s="75"/>
      <c r="P57" s="79">
        <f t="shared" si="0"/>
        <v>0</v>
      </c>
      <c r="Q57" s="80">
        <f t="shared" si="1"/>
        <v>8000</v>
      </c>
      <c r="Y57" s="25">
        <f t="shared" si="2"/>
        <v>8000</v>
      </c>
    </row>
    <row r="58" spans="1:25" ht="31.5" customHeight="1" thickBot="1" x14ac:dyDescent="0.3">
      <c r="A58" s="40">
        <v>34</v>
      </c>
      <c r="B58" s="56" t="s">
        <v>31</v>
      </c>
      <c r="C58" s="150" t="s">
        <v>26</v>
      </c>
      <c r="D58" s="150"/>
      <c r="E58" s="150" t="s">
        <v>30</v>
      </c>
      <c r="F58" s="150"/>
      <c r="G58" s="150"/>
      <c r="H58" s="57">
        <v>4.9000000000000004</v>
      </c>
      <c r="I58" s="71"/>
      <c r="J58" s="72">
        <v>2295.9699999999998</v>
      </c>
      <c r="K58" s="72"/>
      <c r="L58" s="72"/>
      <c r="M58" s="72"/>
      <c r="N58" s="72"/>
      <c r="O58" s="77"/>
      <c r="P58" s="79">
        <f t="shared" si="0"/>
        <v>2295.9699999999998</v>
      </c>
      <c r="Q58" s="80">
        <f t="shared" si="1"/>
        <v>2604.0300000000002</v>
      </c>
      <c r="Y58" s="25">
        <f t="shared" si="2"/>
        <v>4900</v>
      </c>
    </row>
    <row r="59" spans="1:25" ht="21.75" customHeight="1" thickBot="1" x14ac:dyDescent="0.3">
      <c r="A59" s="162" t="s">
        <v>32</v>
      </c>
      <c r="B59" s="163"/>
      <c r="C59" s="163"/>
      <c r="D59" s="163"/>
      <c r="E59" s="163"/>
      <c r="F59" s="163"/>
      <c r="G59" s="164"/>
      <c r="H59" s="58">
        <f>SUM(H56:H58,H33:H54,H30:H31,H28,H27,H26,H24,H23,H22)</f>
        <v>1841.3</v>
      </c>
      <c r="I59" s="73">
        <f>SUM(I15:I58)</f>
        <v>713471.95000000007</v>
      </c>
      <c r="J59" s="83">
        <f>SUM(J15:J58)</f>
        <v>130271.69</v>
      </c>
      <c r="K59" s="83">
        <f>SUM(K15:K58)</f>
        <v>409587.63999999996</v>
      </c>
      <c r="L59" s="74"/>
      <c r="M59" s="74"/>
      <c r="N59" s="74"/>
      <c r="O59" s="78"/>
      <c r="P59" s="81"/>
      <c r="Q59" s="82"/>
    </row>
    <row r="60" spans="1:25" ht="22.15" customHeight="1" x14ac:dyDescent="0.25">
      <c r="A60" s="147" t="s">
        <v>33</v>
      </c>
      <c r="B60" s="148"/>
      <c r="C60" s="148"/>
      <c r="D60" s="148"/>
      <c r="E60" s="148"/>
      <c r="F60" s="148"/>
      <c r="G60" s="149"/>
      <c r="H60" s="59">
        <f>H54+H53+H52+H51+H49+H44+H43+H42+H41+H40+H39+H38+H37+H36+H35+H34+H33+H45+H46+H47+H48</f>
        <v>1155.8000000000002</v>
      </c>
      <c r="I60" s="26"/>
      <c r="J60" s="26"/>
      <c r="K60" s="26"/>
      <c r="L60" s="26"/>
      <c r="M60" s="26"/>
      <c r="N60" s="26"/>
      <c r="O60" s="26"/>
    </row>
    <row r="61" spans="1:25" ht="22.15" customHeight="1" thickBot="1" x14ac:dyDescent="0.3">
      <c r="A61" s="144" t="s">
        <v>18</v>
      </c>
      <c r="B61" s="145"/>
      <c r="C61" s="145"/>
      <c r="D61" s="145"/>
      <c r="E61" s="145"/>
      <c r="F61" s="145"/>
      <c r="G61" s="146"/>
      <c r="H61" s="60">
        <f>H32+H55</f>
        <v>272.89999999999998</v>
      </c>
      <c r="I61" s="26"/>
      <c r="J61" s="26"/>
      <c r="K61" s="26"/>
      <c r="L61" s="26"/>
      <c r="M61" s="26"/>
      <c r="N61" s="26"/>
      <c r="O61" s="26"/>
    </row>
    <row r="62" spans="1:25" ht="22.15" customHeight="1" thickBot="1" x14ac:dyDescent="0.3">
      <c r="A62" s="152" t="s">
        <v>34</v>
      </c>
      <c r="B62" s="153"/>
      <c r="C62" s="153"/>
      <c r="D62" s="153"/>
      <c r="E62" s="153"/>
      <c r="F62" s="153"/>
      <c r="G62" s="154"/>
      <c r="H62" s="61">
        <f>H19+H59</f>
        <v>2810.1</v>
      </c>
      <c r="I62" s="26"/>
      <c r="J62" s="26"/>
      <c r="K62" s="26"/>
      <c r="L62" s="26"/>
      <c r="M62" s="26"/>
      <c r="N62" s="26"/>
      <c r="O62" s="26"/>
    </row>
    <row r="63" spans="1:25" ht="22.5" customHeight="1" x14ac:dyDescent="0.25">
      <c r="A63" s="115" t="s">
        <v>35</v>
      </c>
      <c r="B63" s="160"/>
      <c r="C63" s="160"/>
      <c r="D63" s="160"/>
      <c r="E63" s="160"/>
      <c r="F63" s="160"/>
      <c r="G63" s="161"/>
      <c r="H63" s="62">
        <f>SUM(H19)</f>
        <v>968.8</v>
      </c>
      <c r="I63" s="26"/>
      <c r="J63" s="26"/>
      <c r="K63" s="26"/>
      <c r="L63" s="26"/>
      <c r="M63" s="26"/>
      <c r="N63" s="26"/>
      <c r="O63" s="26"/>
    </row>
    <row r="64" spans="1:25" ht="22.15" customHeight="1" x14ac:dyDescent="0.25">
      <c r="A64" s="115" t="s">
        <v>36</v>
      </c>
      <c r="B64" s="116"/>
      <c r="C64" s="116"/>
      <c r="D64" s="116"/>
      <c r="E64" s="116"/>
      <c r="F64" s="116"/>
      <c r="G64" s="117"/>
      <c r="H64" s="62">
        <f>SUM(H59)</f>
        <v>1841.3</v>
      </c>
      <c r="I64" s="26"/>
      <c r="J64" s="26"/>
      <c r="K64" s="26"/>
      <c r="L64" s="26"/>
      <c r="M64" s="26"/>
      <c r="N64" s="26"/>
      <c r="O64" s="26"/>
    </row>
    <row r="65" spans="1:15" s="3" customFormat="1" ht="15.6" customHeight="1" x14ac:dyDescent="0.2">
      <c r="A65" s="115" t="s">
        <v>37</v>
      </c>
      <c r="B65" s="116"/>
      <c r="C65" s="116"/>
      <c r="D65" s="116"/>
      <c r="E65" s="116"/>
      <c r="F65" s="116"/>
      <c r="G65" s="117"/>
      <c r="H65" s="62">
        <f>H20+H61</f>
        <v>297.89999999999998</v>
      </c>
      <c r="I65" s="63"/>
      <c r="J65" s="63"/>
      <c r="K65" s="63"/>
      <c r="L65" s="63"/>
      <c r="M65" s="63"/>
      <c r="N65" s="63"/>
      <c r="O65" s="63"/>
    </row>
    <row r="66" spans="1:15" ht="27.6" customHeight="1" thickBot="1" x14ac:dyDescent="0.3">
      <c r="A66" s="157" t="s">
        <v>38</v>
      </c>
      <c r="B66" s="158"/>
      <c r="C66" s="158"/>
      <c r="D66" s="158"/>
      <c r="E66" s="158"/>
      <c r="F66" s="158"/>
      <c r="G66" s="159"/>
      <c r="H66" s="64">
        <f>H19+H60</f>
        <v>2124.6000000000004</v>
      </c>
      <c r="I66" s="26"/>
      <c r="J66" s="26"/>
      <c r="K66" s="26"/>
      <c r="L66" s="26"/>
      <c r="M66" s="26"/>
      <c r="N66" s="26"/>
      <c r="O66" s="26"/>
    </row>
    <row r="67" spans="1:15" ht="27.6" customHeight="1" x14ac:dyDescent="0.25">
      <c r="A67" s="19"/>
      <c r="B67" s="19"/>
      <c r="C67" s="19"/>
      <c r="D67" s="19"/>
      <c r="E67" s="19"/>
      <c r="F67" s="19"/>
      <c r="G67" s="19"/>
      <c r="H67" s="19"/>
    </row>
    <row r="68" spans="1:15" ht="27.6" customHeight="1" x14ac:dyDescent="0.25">
      <c r="A68" s="17"/>
      <c r="B68" s="17"/>
      <c r="C68" s="18"/>
      <c r="D68" s="18"/>
      <c r="E68" s="19"/>
      <c r="F68" s="19"/>
      <c r="G68" s="19"/>
      <c r="H68" s="22"/>
      <c r="I68" s="4"/>
    </row>
    <row r="69" spans="1:15" ht="15.6" customHeight="1" x14ac:dyDescent="0.25">
      <c r="A69" s="17"/>
      <c r="B69" s="18"/>
      <c r="C69" s="156" t="s">
        <v>75</v>
      </c>
      <c r="D69" s="156"/>
      <c r="E69" s="156"/>
      <c r="F69" s="156"/>
      <c r="G69" s="156"/>
      <c r="H69" s="156"/>
    </row>
    <row r="70" spans="1:15" ht="15.6" customHeight="1" x14ac:dyDescent="0.25">
      <c r="A70" s="17"/>
      <c r="B70" s="23" t="s">
        <v>39</v>
      </c>
      <c r="C70" s="156" t="s">
        <v>73</v>
      </c>
      <c r="D70" s="156"/>
      <c r="E70" s="156"/>
      <c r="F70" s="156"/>
      <c r="G70" s="156"/>
      <c r="H70" s="156"/>
    </row>
    <row r="71" spans="1:15" x14ac:dyDescent="0.25">
      <c r="A71" s="17"/>
      <c r="B71" s="24"/>
      <c r="C71" s="155" t="s">
        <v>74</v>
      </c>
      <c r="D71" s="155"/>
      <c r="E71" s="155"/>
      <c r="F71" s="155"/>
      <c r="G71" s="155"/>
      <c r="H71" s="155"/>
    </row>
    <row r="72" spans="1:15" x14ac:dyDescent="0.25">
      <c r="A72" s="17"/>
      <c r="B72" s="151" t="s">
        <v>40</v>
      </c>
      <c r="C72" s="151"/>
      <c r="D72" s="151"/>
      <c r="E72" s="151"/>
      <c r="F72" s="151"/>
      <c r="G72" s="151"/>
      <c r="H72" s="151"/>
    </row>
    <row r="73" spans="1:15" x14ac:dyDescent="0.25">
      <c r="A73" s="108"/>
      <c r="B73" s="108"/>
      <c r="C73" s="9"/>
      <c r="D73" s="9"/>
      <c r="E73" s="10"/>
      <c r="F73" s="10"/>
      <c r="G73" s="10"/>
      <c r="H73" s="12"/>
    </row>
    <row r="74" spans="1:15" x14ac:dyDescent="0.25">
      <c r="A74" s="13"/>
      <c r="B74" s="14"/>
      <c r="C74" s="15"/>
      <c r="D74" s="15"/>
      <c r="E74" s="11"/>
      <c r="F74" s="10"/>
      <c r="G74" s="10"/>
      <c r="H74" s="12"/>
    </row>
    <row r="75" spans="1:15" x14ac:dyDescent="0.25">
      <c r="A75" s="8"/>
      <c r="B75" s="16"/>
      <c r="C75" s="9"/>
      <c r="D75" s="9"/>
      <c r="E75" s="10"/>
      <c r="F75" s="10"/>
      <c r="G75" s="10"/>
      <c r="H75" s="12"/>
    </row>
    <row r="76" spans="1:15" x14ac:dyDescent="0.25">
      <c r="A76" s="8"/>
      <c r="B76" s="8"/>
      <c r="C76" s="9"/>
      <c r="D76" s="9"/>
      <c r="E76" s="10"/>
      <c r="F76" s="10"/>
      <c r="G76" s="10"/>
      <c r="H76" s="12"/>
    </row>
    <row r="77" spans="1:15" x14ac:dyDescent="0.25">
      <c r="A77" s="8"/>
      <c r="B77" s="8"/>
      <c r="C77" s="9"/>
      <c r="D77" s="9"/>
      <c r="E77" s="10"/>
      <c r="F77" s="10"/>
      <c r="G77" s="10"/>
      <c r="H77" s="12"/>
    </row>
  </sheetData>
  <mergeCells count="91">
    <mergeCell ref="F27:G27"/>
    <mergeCell ref="C30:D30"/>
    <mergeCell ref="F30:G30"/>
    <mergeCell ref="C23:D23"/>
    <mergeCell ref="F23:G23"/>
    <mergeCell ref="C26:D26"/>
    <mergeCell ref="C27:D27"/>
    <mergeCell ref="F26:G26"/>
    <mergeCell ref="F57:G57"/>
    <mergeCell ref="C57:D57"/>
    <mergeCell ref="F28:G28"/>
    <mergeCell ref="C56:D56"/>
    <mergeCell ref="B32:G32"/>
    <mergeCell ref="F31:G31"/>
    <mergeCell ref="B29:G29"/>
    <mergeCell ref="C31:D31"/>
    <mergeCell ref="B55:G55"/>
    <mergeCell ref="C34:D34"/>
    <mergeCell ref="C33:D33"/>
    <mergeCell ref="F34:G34"/>
    <mergeCell ref="C35:D35"/>
    <mergeCell ref="C36:D36"/>
    <mergeCell ref="C37:D37"/>
    <mergeCell ref="C38:D38"/>
    <mergeCell ref="A61:G61"/>
    <mergeCell ref="A60:G60"/>
    <mergeCell ref="C58:D58"/>
    <mergeCell ref="E58:G58"/>
    <mergeCell ref="B72:H72"/>
    <mergeCell ref="A62:G62"/>
    <mergeCell ref="A65:G65"/>
    <mergeCell ref="C71:H71"/>
    <mergeCell ref="C69:H69"/>
    <mergeCell ref="C70:H70"/>
    <mergeCell ref="A66:G66"/>
    <mergeCell ref="A63:G63"/>
    <mergeCell ref="A64:G64"/>
    <mergeCell ref="A59:G59"/>
    <mergeCell ref="G1:H1"/>
    <mergeCell ref="A20:G20"/>
    <mergeCell ref="A7:H7"/>
    <mergeCell ref="A9:H9"/>
    <mergeCell ref="E3:H3"/>
    <mergeCell ref="E4:H4"/>
    <mergeCell ref="E5:H5"/>
    <mergeCell ref="A3:B3"/>
    <mergeCell ref="A4:B5"/>
    <mergeCell ref="A8:H8"/>
    <mergeCell ref="A11:A12"/>
    <mergeCell ref="B11:B12"/>
    <mergeCell ref="C11:C12"/>
    <mergeCell ref="D11:D12"/>
    <mergeCell ref="B18:G18"/>
    <mergeCell ref="C47:D47"/>
    <mergeCell ref="A73:B73"/>
    <mergeCell ref="G2:H2"/>
    <mergeCell ref="E11:G11"/>
    <mergeCell ref="H11:H12"/>
    <mergeCell ref="A14:H14"/>
    <mergeCell ref="A19:G19"/>
    <mergeCell ref="B16:G16"/>
    <mergeCell ref="A21:H21"/>
    <mergeCell ref="B25:G25"/>
    <mergeCell ref="F22:G22"/>
    <mergeCell ref="C22:D22"/>
    <mergeCell ref="C24:D24"/>
    <mergeCell ref="C28:D28"/>
    <mergeCell ref="F24:G24"/>
    <mergeCell ref="F56:G56"/>
    <mergeCell ref="C54:D54"/>
    <mergeCell ref="F54:G54"/>
    <mergeCell ref="C52:D52"/>
    <mergeCell ref="C53:D53"/>
    <mergeCell ref="C39:D39"/>
    <mergeCell ref="C40:D40"/>
    <mergeCell ref="C41:D41"/>
    <mergeCell ref="C42:D42"/>
    <mergeCell ref="C51:D51"/>
    <mergeCell ref="C43:D43"/>
    <mergeCell ref="C44:D44"/>
    <mergeCell ref="C49:D49"/>
    <mergeCell ref="A50:H50"/>
    <mergeCell ref="C45:D45"/>
    <mergeCell ref="C46:D46"/>
    <mergeCell ref="C48:D48"/>
    <mergeCell ref="Q11:Q14"/>
    <mergeCell ref="I11:I13"/>
    <mergeCell ref="J11:L13"/>
    <mergeCell ref="M11:O13"/>
    <mergeCell ref="I9:O10"/>
    <mergeCell ref="P11:P14"/>
  </mergeCells>
  <pageMargins left="0.51181102362204722" right="0.31496062992125984" top="0.35433070866141736" bottom="0.35433070866141736" header="0" footer="0"/>
  <pageSetup paperSize="9" scale="4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6f2afb-9b57-41de-8379-8ff12c3189b6">
      <Terms xmlns="http://schemas.microsoft.com/office/infopath/2007/PartnerControls"/>
    </lcf76f155ced4ddcb4097134ff3c332f>
    <TaxCatchAll xmlns="19087870-50ab-4a66-bc64-4be2dafd33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A7AC3CB78FF70C458439D75B4A23944F" ma:contentTypeVersion="13" ma:contentTypeDescription="Kurkite naują dokumentą." ma:contentTypeScope="" ma:versionID="0cffd71ac551bb5a9df76411003cd0b5">
  <xsd:schema xmlns:xsd="http://www.w3.org/2001/XMLSchema" xmlns:xs="http://www.w3.org/2001/XMLSchema" xmlns:p="http://schemas.microsoft.com/office/2006/metadata/properties" xmlns:ns2="8e6f2afb-9b57-41de-8379-8ff12c3189b6" xmlns:ns3="19087870-50ab-4a66-bc64-4be2dafd3379" targetNamespace="http://schemas.microsoft.com/office/2006/metadata/properties" ma:root="true" ma:fieldsID="bf1d6d21d1c80f19618a65a0db40c8df" ns2:_="" ns3:_="">
    <xsd:import namespace="8e6f2afb-9b57-41de-8379-8ff12c3189b6"/>
    <xsd:import namespace="19087870-50ab-4a66-bc64-4be2dafd33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f2afb-9b57-41de-8379-8ff12c318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Vaizdų žymės" ma:readOnly="false" ma:fieldId="{5cf76f15-5ced-4ddc-b409-7134ff3c332f}" ma:taxonomyMulti="true" ma:sspId="3f7648de-2460-46fd-a520-37932d7847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87870-50ab-4a66-bc64-4be2dafd337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99526d0-5d08-47f3-a92e-667f2acfc1f0}" ma:internalName="TaxCatchAll" ma:showField="CatchAllData" ma:web="19087870-50ab-4a66-bc64-4be2dafd33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E0578-EAAC-4272-AC87-B6ABFDAA25CC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8e6f2afb-9b57-41de-8379-8ff12c3189b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9087870-50ab-4a66-bc64-4be2dafd337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D27420E-77B8-497C-B743-691DDEC457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107A9C-A110-4DF4-903D-01256470B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f2afb-9b57-41de-8379-8ff12c3189b6"/>
    <ds:schemaRef ds:uri="19087870-50ab-4a66-bc64-4be2dafd3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OS pvz.-2025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Eliutė Kasilovskienė</dc:creator>
  <cp:keywords/>
  <dc:description/>
  <cp:lastModifiedBy>Irma Kvizikevičienė</cp:lastModifiedBy>
  <cp:revision/>
  <cp:lastPrinted>2025-05-29T19:17:03Z</cp:lastPrinted>
  <dcterms:created xsi:type="dcterms:W3CDTF">2015-01-20T11:58:13Z</dcterms:created>
  <dcterms:modified xsi:type="dcterms:W3CDTF">2025-09-04T12:00:29Z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0x010100A7AC3CB78FF70C458439D75B4A23944F</vt:lpwstr>
  </property>
  <property fmtid="{D5CDD505-2E9C-101B-9397-08002B2CF9AE}" pid="3" name="MediaServiceImageTags">
    <vt:lpwstr/>
  </property>
</Properties>
</file>