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8800" windowHeight="12210"/>
  </bookViews>
  <sheets>
    <sheet name="pajamos (1)" sheetId="11" r:id="rId1"/>
    <sheet name="įmokos(2)" sheetId="25" r:id="rId2"/>
    <sheet name="savivaldybės funkcijos(3)" sheetId="24" r:id="rId3"/>
    <sheet name="v-f(4)" sheetId="29" r:id="rId4"/>
    <sheet name="ugdymo reikmėms(5)" sheetId="28" r:id="rId5"/>
    <sheet name="kt_ dotacijos (6)" sheetId="21" r:id="rId6"/>
    <sheet name="biud_ist_pajamos(7)" sheetId="26" r:id="rId7"/>
    <sheet name="programos(9)" sheetId="6" r:id="rId8"/>
  </sheets>
  <definedNames>
    <definedName name="_xlnm.Print_Titles" localSheetId="6">'biud_ist_pajamos(7)'!$8:$8</definedName>
    <definedName name="_xlnm.Print_Titles" localSheetId="1">'įmokos(2)'!$7:$7</definedName>
    <definedName name="_xlnm.Print_Titles" localSheetId="5">'kt_ dotacijos (6)'!$8:$8</definedName>
    <definedName name="_xlnm.Print_Titles" localSheetId="0">'pajamos (1)'!$7:$7</definedName>
    <definedName name="_xlnm.Print_Titles" localSheetId="2">'savivaldybės funkcijos(3)'!$8:$8</definedName>
    <definedName name="_xlnm.Print_Titles" localSheetId="4">'ugdymo reikmėms(5)'!$8:$8</definedName>
    <definedName name="_xlnm.Print_Titles" localSheetId="3">'v-f(4)'!$8:$8</definedName>
  </definedNames>
  <calcPr calcId="162913"/>
</workbook>
</file>

<file path=xl/calcChain.xml><?xml version="1.0" encoding="utf-8"?>
<calcChain xmlns="http://schemas.openxmlformats.org/spreadsheetml/2006/main">
  <c r="C28" i="11" l="1"/>
  <c r="C11" i="11" l="1"/>
  <c r="D15" i="6" l="1"/>
  <c r="D14" i="6"/>
  <c r="D13" i="6"/>
  <c r="D12" i="6"/>
  <c r="E20" i="26" l="1"/>
  <c r="E18" i="26"/>
  <c r="D19" i="25"/>
  <c r="E19" i="25"/>
  <c r="F19" i="25"/>
  <c r="C18" i="25"/>
  <c r="E64" i="24"/>
  <c r="E66" i="24"/>
  <c r="E21" i="26" l="1"/>
  <c r="E19" i="26"/>
  <c r="E17" i="21" l="1"/>
  <c r="D10" i="6" s="1"/>
  <c r="E67" i="24" l="1"/>
  <c r="E65" i="24"/>
  <c r="E63" i="24"/>
  <c r="E62" i="24"/>
  <c r="E61" i="24"/>
  <c r="E68" i="24" l="1"/>
  <c r="E39" i="24"/>
  <c r="E18" i="21" l="1"/>
  <c r="D11" i="6" s="1"/>
  <c r="E12" i="29" l="1"/>
  <c r="E13" i="29"/>
  <c r="C15" i="25" l="1"/>
  <c r="C14" i="25"/>
  <c r="C12" i="25" l="1"/>
  <c r="C11" i="25"/>
  <c r="C10" i="25"/>
  <c r="C17" i="25" l="1"/>
  <c r="E14" i="29" l="1"/>
  <c r="C16" i="25"/>
  <c r="E22" i="26" l="1"/>
  <c r="C9" i="25" l="1"/>
  <c r="D17" i="6" l="1"/>
  <c r="E28" i="28"/>
  <c r="D9" i="6" s="1"/>
  <c r="E70" i="24"/>
  <c r="C13" i="25"/>
  <c r="D16" i="6" l="1"/>
  <c r="C19" i="25"/>
  <c r="E19" i="21"/>
  <c r="D18" i="6" l="1"/>
</calcChain>
</file>

<file path=xl/sharedStrings.xml><?xml version="1.0" encoding="utf-8"?>
<sst xmlns="http://schemas.openxmlformats.org/spreadsheetml/2006/main" count="382" uniqueCount="209">
  <si>
    <t>Iš viso</t>
  </si>
  <si>
    <t>Savivaldybės administracija</t>
  </si>
  <si>
    <t>IŠ VISO:</t>
  </si>
  <si>
    <t xml:space="preserve">Programos pavadinimas </t>
  </si>
  <si>
    <t>Programos kodas</t>
  </si>
  <si>
    <t>Eil.Nr.</t>
  </si>
  <si>
    <t>Pajamų pavadinimas</t>
  </si>
  <si>
    <t>IŠ VISO</t>
  </si>
  <si>
    <t xml:space="preserve">Asignavimų valdytojo pavadinimas </t>
  </si>
  <si>
    <t>Priemonės pavadinimas</t>
  </si>
  <si>
    <t>Socialiai saugios ir sveikos aplinkos kūrimo programa</t>
  </si>
  <si>
    <t>Eil. Nr.</t>
  </si>
  <si>
    <t xml:space="preserve">              IŠ VISO:</t>
  </si>
  <si>
    <t>tūkst. Eur</t>
  </si>
  <si>
    <t xml:space="preserve">IŠ VISO ASIGNAVIMŲ </t>
  </si>
  <si>
    <t>Dotacijos:</t>
  </si>
  <si>
    <t>iš jų: paskolų grąžinimas</t>
  </si>
  <si>
    <t>IŠ VISO ASIGNAVIMŲ (9eil.-10eil.)</t>
  </si>
  <si>
    <t>iš jų - paskolų grąžinimas</t>
  </si>
  <si>
    <t xml:space="preserve">Iš viso </t>
  </si>
  <si>
    <t xml:space="preserve">Plungės rajono savivaldybės </t>
  </si>
  <si>
    <t>9 priedas</t>
  </si>
  <si>
    <t>004</t>
  </si>
  <si>
    <t>Iš viso 004 programai</t>
  </si>
  <si>
    <t xml:space="preserve">3 priedas      </t>
  </si>
  <si>
    <t>6 priedas</t>
  </si>
  <si>
    <t>1 priedas</t>
  </si>
  <si>
    <t>PLUNGĖS RAJONO SAVIVALDYBĖS 2024 METŲ BIUDŽETO PAJAMŲ PAKEITIMAI (PADIDINTA+, SUMAŽINTA -)</t>
  </si>
  <si>
    <t>sprendimo Nr. T1-</t>
  </si>
  <si>
    <t>ASIGNAVIMŲ SAVARANKIŠKOSIOMS SAVIVALDYBĖS FUNKCIJOMS VYKDYTI 2024 METAIS PASKIRSTYMO PAKEITIMAI (PADIDINTA+, SUMAŽINTA -)</t>
  </si>
  <si>
    <t>2024 METŲ KITŲ  DOTACIJŲ PASKIRSTYMO PAKEITIMAI (PADIDINTA+, SUMAŽINTA -)</t>
  </si>
  <si>
    <t>PLUNGĖS RAJONO SAVIVALDYBĖS 2024 METŲ BIUDŽETO ASIGNAVIMŲ PASKIRSTYMO PAGAL 2024-2026 METŲ STRATEGINIO VEIKLOS PLANO PROGRAMAS PAKEITIMAI (PADIDINTA+, SUMAŽINTA -)</t>
  </si>
  <si>
    <t>001</t>
  </si>
  <si>
    <t xml:space="preserve">                        </t>
  </si>
  <si>
    <t xml:space="preserve">                                       </t>
  </si>
  <si>
    <t xml:space="preserve"> </t>
  </si>
  <si>
    <t>2 priedas</t>
  </si>
  <si>
    <t>BIUDŽETINIŲ ĮSTAIGŲ  PAJAMŲ UŽ PREKES, TEIKIAMAS PASLAUGAS IR TURTO NUOMĄ ĮMOKŲ 2024 M.  Į SAVIVALDYBĖS BIUDŽETĄ PAKEITIMAI (PADIDINTA+, SUMAŽINTA -)</t>
  </si>
  <si>
    <t>Eil.   Nr.</t>
  </si>
  <si>
    <t>Įstaigos pavadinimas</t>
  </si>
  <si>
    <t>Pajamos už prekes ir paslaugas</t>
  </si>
  <si>
    <t>Pajamos už ilgalaikio ir trumpalaikio materialiojo turto nuomą</t>
  </si>
  <si>
    <t>Įmokos už išlaikymą švietimo, socialinės apsaugos ir kitose įstaigose</t>
  </si>
  <si>
    <t>7 priedas</t>
  </si>
  <si>
    <t>2024 METŲ BIUDŽETINIŲ ĮSTAIGŲ GAUNAMŲ LĖŠŲ IR PAJAMŲ UŽ NUOMĄ   PASKIRSTYMO PAKEITIMAI (PADIDINTA+, SUMAŽINTA -)</t>
  </si>
  <si>
    <t>Iš viso 001 programai</t>
  </si>
  <si>
    <t>Ugdymo kokybės, sporto ir modernios aplinkos užtikrinimo programa</t>
  </si>
  <si>
    <t>002</t>
  </si>
  <si>
    <t>Iš viso 002 programai</t>
  </si>
  <si>
    <t>Ekonominės ir projektinės veiklos programa</t>
  </si>
  <si>
    <t>007</t>
  </si>
  <si>
    <t>Iš viso 007 programai</t>
  </si>
  <si>
    <t>Savivaldybės veiklos valdymo programa</t>
  </si>
  <si>
    <t>006</t>
  </si>
  <si>
    <t>Kultūros ir turizmo programa</t>
  </si>
  <si>
    <t>Iš viso 006 programai</t>
  </si>
  <si>
    <t>Biudžetinių įstaigų pajamos už prekes ir paslaugas</t>
  </si>
  <si>
    <t>5 priedas</t>
  </si>
  <si>
    <t>2024 METŲ VALSTYBĖS BIUDŽETO SPECIALIOSIOS TIKSLINĖS DOTACIJOS,  SKIRIAMOS UGDYMO REIKMĖMS FINANSUOTI, PASKIRSTYMO PAKEITIMAI (PADIDINTA+, SUMAŽINTA -)</t>
  </si>
  <si>
    <t>Akademiko Adolfo Jucio progimnazija</t>
  </si>
  <si>
    <t>Akademiko Adolfo Jucio progimnazijos veikla (TP)</t>
  </si>
  <si>
    <t>„Saulės“  gimnazija</t>
  </si>
  <si>
    <t>„Saulės“  gimnazijos veikla (TP)</t>
  </si>
  <si>
    <t>Senamiesčio mokykla</t>
  </si>
  <si>
    <t>Senamiesčio mokyklos veikla (TP)</t>
  </si>
  <si>
    <t>Ugdymo kokybės užtikrinimas (TP)</t>
  </si>
  <si>
    <t>Žemaičių dailės muziejaus veikla (TP)</t>
  </si>
  <si>
    <t>Žemaičių dailės muziejus</t>
  </si>
  <si>
    <t>008</t>
  </si>
  <si>
    <t>Iš viso 008 programai</t>
  </si>
  <si>
    <t>Lopšelis-darželis „Vyturėlis“</t>
  </si>
  <si>
    <t>Lopšelio-darželio „Vyturėlis“ veikla (TP)</t>
  </si>
  <si>
    <t>Lopšelis-darželis „Rūtelė“</t>
  </si>
  <si>
    <t>Lopšelio-darželio „Rūtelė“ veikla (TP)</t>
  </si>
  <si>
    <t>Gyventojų pajamų mokestis</t>
  </si>
  <si>
    <t>1.1</t>
  </si>
  <si>
    <t xml:space="preserve">           iš jo: gyventojų pajamų mokestis pagal Lietuvos Respublikos 2024 metų valstybės biudžeto ir savivaldybių biudžetų finansinių rodiklių patvirtinimo įstatymą</t>
  </si>
  <si>
    <t>Kitos neišvardytos pajamos</t>
  </si>
  <si>
    <t>Investicijų ir kitų projektų vykdymas (naujo finansavimo  periodo  (PP)  (savivaldybės biudžeto lėšos)</t>
  </si>
  <si>
    <t>46.18</t>
  </si>
  <si>
    <t>46.48</t>
  </si>
  <si>
    <t>Seniūnijų veikla (TP)</t>
  </si>
  <si>
    <t>Infrastruktūros objektų priežiūros ir ūkinių subjektų rėmimo programa</t>
  </si>
  <si>
    <t>Savivaldybės infrastruktūros objektų planavimas, remontas ir priežiūra (TP)</t>
  </si>
  <si>
    <t>46.53</t>
  </si>
  <si>
    <t>7.1</t>
  </si>
  <si>
    <t>socialinėms išmokoms ir kompensacijoms skaičiuoti ir mokėti</t>
  </si>
  <si>
    <t>7.49</t>
  </si>
  <si>
    <t>7.50</t>
  </si>
  <si>
    <t>Plungės r. Žemaitijos kadetų gimnazija</t>
  </si>
  <si>
    <t>Savivaldybės viešoji biblioteka</t>
  </si>
  <si>
    <t>Viešosios bibliotekos veikla (TP)</t>
  </si>
  <si>
    <t>Investicijų ir kitų projektų vykdymas (naujo finansavimo  periodo) (PP) (savivaldybės biudžeto lėšos)</t>
  </si>
  <si>
    <t>Sporto ir rekreacijos centras</t>
  </si>
  <si>
    <t>Sporto ir rekreacijos centro veikla (TP)</t>
  </si>
  <si>
    <t>Lopšelis-darželis „Nykštukas“</t>
  </si>
  <si>
    <t>Lopšelio-darželio „Nykštukas“ veikla (TP)</t>
  </si>
  <si>
    <t>Lopšelis-darželis „Raudonkepuraitė“</t>
  </si>
  <si>
    <t>Lopšelio-darželio „Raudonkepuraitė“ veikla (TP)</t>
  </si>
  <si>
    <t>„Babrungo“ progimnazija</t>
  </si>
  <si>
    <t>„Babrungo“ progimnazijos veikla (TP)</t>
  </si>
  <si>
    <t>Liepijų mokykla</t>
  </si>
  <si>
    <t>Liepijų mokyklos veikla (TP)</t>
  </si>
  <si>
    <t>„Ryto“ pagrindinė mokykla</t>
  </si>
  <si>
    <t>„Ryto“ pagrindinės mokyklos veikla (TP)</t>
  </si>
  <si>
    <t xml:space="preserve">Žemaičių dailės muziejus </t>
  </si>
  <si>
    <t>4 priedas</t>
  </si>
  <si>
    <t>2024 METŲ VALSTYBĖS BIUDŽETO SPECIALIOSIOS TIKSLINĖS DOTACIJOS,  SKIRIAMOS VALSTYBINĖMS (VALSTYBĖS PERDUOTOMS SAVIVALDYBĖMS) FUNKCIJOMS ATLIKTI, PASKIRSTYMO PAKEITIMAI (PADIDINTA+, SUMAŽINTA -)</t>
  </si>
  <si>
    <t>Socialinės paramos organizavimas užsieniečių integracijai (TP)</t>
  </si>
  <si>
    <t>Socialinėms išmokoms ir kompensacijoms skaičiuoti ir mokėti (TP)</t>
  </si>
  <si>
    <t>46.24</t>
  </si>
  <si>
    <t>Savivaldybės teikiamos paramos organizavimas  (TP)</t>
  </si>
  <si>
    <t>46.26</t>
  </si>
  <si>
    <t>Socialinėms paslaugoms (TP)</t>
  </si>
  <si>
    <t>Keleivių  ir moksleivių pavėžėjimo užtikrinimas (TP)</t>
  </si>
  <si>
    <t xml:space="preserve"> Žemaitijos kadetų gimnazijos veikla</t>
  </si>
  <si>
    <t xml:space="preserve">savivaldybių administracijoms išlaidoms, patirtoms 2024 m.  teikiant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 </t>
  </si>
  <si>
    <t xml:space="preserve">savivaldybių administracijoms išlaidoms, patirtoms 2024 m. mokant laidojimo pašalpą pagal Lietuvos Respublikos paramos mirties atveju įstatymą ir teikiant socialinę paramą mokiniams pagal Lietuvos Respublikos socialinės paramos mokiniams įstatymą Ukrainos gyventojams, nukentėjusiems dėl Rusijos federacijos karinės agresijos prieš Ukrainą, padengti  </t>
  </si>
  <si>
    <t>Investicijų ir kitų projektų vykdymas (naujo finansavimo  periodo) (PP) (skolintos lėšos)</t>
  </si>
  <si>
    <t xml:space="preserve">Savivaldybės administracija </t>
  </si>
  <si>
    <t>Savivaldybės administracijos veikla (TP)</t>
  </si>
  <si>
    <t>46.59</t>
  </si>
  <si>
    <t>46.30</t>
  </si>
  <si>
    <t>7.33</t>
  </si>
  <si>
    <t>Europos Sąjungos, kitos tarptautinės finansinės paramos  lėšos</t>
  </si>
  <si>
    <t xml:space="preserve">Specialiojo ugdymo centras </t>
  </si>
  <si>
    <t>Savivaldybės įstaigoms reikalingų specialybių darbuotojų  finansinis skatinimas (PP)</t>
  </si>
  <si>
    <t>46.32</t>
  </si>
  <si>
    <t xml:space="preserve">tarybos 2024 m. lapkričio 28 d. </t>
  </si>
  <si>
    <t>M.Oginskio meno mokykla</t>
  </si>
  <si>
    <t>Socialinių paslaugų centras</t>
  </si>
  <si>
    <t>Investicijų ir kitų projektų skirtų 2014-2020 m. nacionalinei pažangos programai/ ES fondų investicijų programai, vykdymas (TE) (ES lėšos)</t>
  </si>
  <si>
    <t>Visuomenės sveikatos biuras</t>
  </si>
  <si>
    <t>Investicijų  projektų, numatytų 2022-2030 m. Telšių regiono plėtros plane, vykdymas (RP) (skolintos lėšos)</t>
  </si>
  <si>
    <t>Priklausomybių mažinimo programos įgyvendinimas (PP)</t>
  </si>
  <si>
    <t>Visuomenės sveikatos biuro veikla (TP)</t>
  </si>
  <si>
    <t>Turizmo informacijos centras</t>
  </si>
  <si>
    <t>Investicijų ir kitų projektų vykdymas (naujo finansavimo  periodo  (PP)  (ES lėšos)</t>
  </si>
  <si>
    <t>Investicijų ir kitų projektų, skirtų 2014-2020 m. nacionalinei pažangos programai/ ES fondų investicijų programai, vykdymas (TE) (skolintos lėšos)</t>
  </si>
  <si>
    <t>Specialiojo ugdymo centro veikla (TP)</t>
  </si>
  <si>
    <t>Paslaugų ir švietimo pagalbos centras</t>
  </si>
  <si>
    <t>Paslaugų ir švietimo pagalbos centro veikla (TP)</t>
  </si>
  <si>
    <t>Lopšelis-darželis „Pasaka“</t>
  </si>
  <si>
    <t>Lopšelio-darželio „Pasaka“ veikla (TP)</t>
  </si>
  <si>
    <t>Lopšelis-darželis „Saulutė“</t>
  </si>
  <si>
    <t>Lopšelio-darželio „Saulutė“ veikla (TP)</t>
  </si>
  <si>
    <t>M.Oginskio meno mokyklos veikla (TP)</t>
  </si>
  <si>
    <t>Platelių meno mokykla</t>
  </si>
  <si>
    <t>Platelių meno mokyklos veikla (TP)</t>
  </si>
  <si>
    <t>Jaunimo teisių apsaugai (TP)</t>
  </si>
  <si>
    <t>Investicijų  projektų, numatytų 2022-2030 m. Telšių regiono plėtros plane, vykdymas (RP)  (ES lėšos)</t>
  </si>
  <si>
    <t xml:space="preserve">Seniūnijų veikla (TP) </t>
  </si>
  <si>
    <t>Savivaldybės administracija (seniūnijos)</t>
  </si>
  <si>
    <t>7.5</t>
  </si>
  <si>
    <t>jaunimo teisių apsaugai</t>
  </si>
  <si>
    <t>7.3</t>
  </si>
  <si>
    <t>socialinėms paslaugoms</t>
  </si>
  <si>
    <t>7.24</t>
  </si>
  <si>
    <t>ugdymo reikmėms finansuoti</t>
  </si>
  <si>
    <t>Krizių centras</t>
  </si>
  <si>
    <t>Krizių centro veikla (TP)</t>
  </si>
  <si>
    <t>Investicijų ir kitų projektų vykdymas (naujo finansavimo  periodo  (PP)(ES lėšos)</t>
  </si>
  <si>
    <t>Socialinių paslaugų centro veikla (TP)</t>
  </si>
  <si>
    <t>Plungės rajono Savivaldybės kultūros centras</t>
  </si>
  <si>
    <t>Kultūros centro veikla (TP)</t>
  </si>
  <si>
    <t>Žemaičių Kalvarijos kultūros centras</t>
  </si>
  <si>
    <t>Žemaičių Kalvarijos kultūros centro veikla (TP)</t>
  </si>
  <si>
    <t>Kulių kultūros centras</t>
  </si>
  <si>
    <t>Kulių kultūros centro veikla (TP)</t>
  </si>
  <si>
    <t>46.4</t>
  </si>
  <si>
    <t>Bendruomeninių organizacijų veiklos rėmimas (TP)</t>
  </si>
  <si>
    <t>46.11</t>
  </si>
  <si>
    <t>46.14</t>
  </si>
  <si>
    <t>46.15</t>
  </si>
  <si>
    <t>46.17</t>
  </si>
  <si>
    <t>Investicijų ir kitų projektų vykdymas (naujo finansavimo periodo) (PP) (skolintos lėšos)</t>
  </si>
  <si>
    <t>Investicijų ir kitų projektų, skirtų 2014-2020 m. nacionalinei pažangos programai/ES fondų investicijų programai, vykdymas(TE) (savivaldybės biudžeto lėšos)</t>
  </si>
  <si>
    <t>46.42</t>
  </si>
  <si>
    <t>46.46</t>
  </si>
  <si>
    <t>46.47</t>
  </si>
  <si>
    <t>Kultūros vertybių apsaugos organizavimas (TP)</t>
  </si>
  <si>
    <t>Savivaldybės tarybos veikla (TP)</t>
  </si>
  <si>
    <t>46.54</t>
  </si>
  <si>
    <t>46.57</t>
  </si>
  <si>
    <t>Savivaldybės infrastruktūros objektų plėtra (PP)</t>
  </si>
  <si>
    <t>Infrastruktūros plėtra Savivaldybės ir fizinių ar juridinių asmenų jungtinės veiklos pagrindu (TP)</t>
  </si>
  <si>
    <t>Investicijų  projektų, numatytų 2022-2030 m. Telšių regiono plėtros plane, vykdymas (RP) (savivaldybės biudžeto lėšos lėšos)</t>
  </si>
  <si>
    <t>Plungės atviro jaunimo centro veiklos organizavimas (TP)</t>
  </si>
  <si>
    <t>Turizmo informacijos centro veikla (TP)</t>
  </si>
  <si>
    <t>"Plungės futbolas" programos įgyvendinimas (TP)</t>
  </si>
  <si>
    <t>005</t>
  </si>
  <si>
    <t>Komunalinių atliekų surinkimui ir tvarkymui (TP)</t>
  </si>
  <si>
    <t>Iš viso 005 programai</t>
  </si>
  <si>
    <t>Vietinė rinkliava</t>
  </si>
  <si>
    <t>Turizmo informacijos centro veiklos programa (TP)</t>
  </si>
  <si>
    <t>Aplinkos apsaugos  programa</t>
  </si>
  <si>
    <t>46.6</t>
  </si>
  <si>
    <t>46.9</t>
  </si>
  <si>
    <t>46.38</t>
  </si>
  <si>
    <t>Žemaitijos kadetų gimnazijos veikla (TP)</t>
  </si>
  <si>
    <t xml:space="preserve"> Žemaitijos kadetų gimnazijos veikla (TP)</t>
  </si>
  <si>
    <t>7.52</t>
  </si>
  <si>
    <t>7.60</t>
  </si>
  <si>
    <t>Europos Sąjungos, kitos tarptautinės finansinės paramos  lėšos (grįžusios iš praėjusių laikotarpių)</t>
  </si>
  <si>
    <t xml:space="preserve">Nekilnojamojo turto mokestis </t>
  </si>
  <si>
    <t xml:space="preserve">Materialiojo ir nematerialiojo turto realizavimo pajamos </t>
  </si>
  <si>
    <r>
      <t xml:space="preserve">savivaldybių administracijoms 2024 m., siekiant padengti jų išlaidas, patirtas teikiant paramą būstui išsinuomoti pagal Lietuvos Respublikos paramos būstui įsigyti ar išsinuomoti įstatymą užsieniečiams, pasitraukusiems iš Ukrainos dėl Rusijos federacijos karinių veiksmų Ukrainoje, padengti </t>
    </r>
    <r>
      <rPr>
        <i/>
        <sz val="11"/>
        <rFont val="Times New Roman"/>
        <family val="1"/>
        <charset val="186"/>
      </rPr>
      <t>VB skol</t>
    </r>
  </si>
  <si>
    <t>16.1</t>
  </si>
  <si>
    <t xml:space="preserve">         iš jos: rinkliava už atliekų tvarkymą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</si>
</sst>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7"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name val="Times New Roman"/>
      <family val="1"/>
      <charset val="186"/>
    </font>
    <font>
      <b/>
      <sz val="11"/>
      <name val="Times New Roman"/>
      <family val="1"/>
      <charset val="186"/>
    </font>
    <font>
      <sz val="10"/>
      <name val="Arial"/>
      <family val="2"/>
      <charset val="186"/>
    </font>
    <font>
      <sz val="10"/>
      <name val="Arial"/>
      <family val="2"/>
    </font>
    <font>
      <sz val="10"/>
      <name val="Times New Roman Baltic"/>
      <charset val="186"/>
    </font>
    <font>
      <sz val="11"/>
      <color theme="1"/>
      <name val="Calibri"/>
      <family val="2"/>
      <charset val="186"/>
      <scheme val="minor"/>
    </font>
    <font>
      <b/>
      <sz val="11"/>
      <color indexed="8"/>
      <name val="Times New Roman"/>
      <family val="1"/>
      <charset val="186"/>
    </font>
    <font>
      <b/>
      <sz val="11"/>
      <color indexed="9"/>
      <name val="Times New Roman"/>
      <family val="1"/>
      <charset val="186"/>
    </font>
    <font>
      <sz val="11"/>
      <color indexed="9"/>
      <name val="Times New Roman"/>
      <family val="1"/>
      <charset val="186"/>
    </font>
    <font>
      <sz val="11"/>
      <color indexed="8"/>
      <name val="Times New Roman"/>
      <family val="1"/>
      <charset val="186"/>
    </font>
    <font>
      <sz val="11"/>
      <color rgb="FF9C0006"/>
      <name val="Calibri"/>
      <family val="2"/>
      <charset val="186"/>
      <scheme val="minor"/>
    </font>
    <font>
      <i/>
      <sz val="11"/>
      <name val="Times New Roman"/>
      <family val="1"/>
      <charset val="186"/>
    </font>
  </fonts>
  <fills count="3">
    <fill>
      <patternFill patternType="none"/>
    </fill>
    <fill>
      <patternFill patternType="gray125"/>
    </fill>
    <fill>
      <patternFill patternType="solid">
        <fgColor rgb="FFFFC7CE"/>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20">
    <xf numFmtId="0" fontId="0" fillId="0" borderId="0"/>
    <xf numFmtId="164" fontId="8" fillId="0" borderId="0" applyFont="0" applyFill="0" applyBorder="0" applyAlignment="0" applyProtection="0"/>
    <xf numFmtId="166" fontId="8" fillId="0" borderId="0" applyFont="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0" fontId="9" fillId="0" borderId="0"/>
    <xf numFmtId="0" fontId="8" fillId="0" borderId="0"/>
    <xf numFmtId="0" fontId="10" fillId="0" borderId="0"/>
    <xf numFmtId="0" fontId="9" fillId="0" borderId="0"/>
    <xf numFmtId="0" fontId="4" fillId="0" borderId="0"/>
    <xf numFmtId="43" fontId="8" fillId="0" borderId="0" applyFont="0" applyFill="0" applyBorder="0" applyAlignment="0" applyProtection="0"/>
    <xf numFmtId="165" fontId="4" fillId="0" borderId="0" applyFont="0" applyFill="0" applyBorder="0" applyAlignment="0" applyProtection="0"/>
    <xf numFmtId="0" fontId="3" fillId="0" borderId="0"/>
    <xf numFmtId="0" fontId="2" fillId="0" borderId="0"/>
    <xf numFmtId="43" fontId="8" fillId="0" borderId="0" applyFont="0" applyFill="0" applyBorder="0" applyAlignment="0" applyProtection="0"/>
    <xf numFmtId="0" fontId="2" fillId="0" borderId="0"/>
    <xf numFmtId="0" fontId="1" fillId="0" borderId="0"/>
    <xf numFmtId="43" fontId="8" fillId="0" borderId="0" applyFont="0" applyFill="0" applyBorder="0" applyAlignment="0" applyProtection="0"/>
    <xf numFmtId="0" fontId="1" fillId="0" borderId="0"/>
    <xf numFmtId="0" fontId="15" fillId="2" borderId="0" applyNumberFormat="0" applyBorder="0" applyAlignment="0" applyProtection="0"/>
  </cellStyleXfs>
  <cellXfs count="168">
    <xf numFmtId="0" fontId="0" fillId="0" borderId="0" xfId="0"/>
    <xf numFmtId="0" fontId="5" fillId="0" borderId="1" xfId="0" applyFont="1" applyFill="1" applyBorder="1" applyAlignment="1">
      <alignment horizontal="center"/>
    </xf>
    <xf numFmtId="0" fontId="5" fillId="0" borderId="0" xfId="0" applyFont="1" applyFill="1"/>
    <xf numFmtId="0" fontId="5" fillId="0" borderId="0" xfId="0" applyNumberFormat="1" applyFont="1" applyFill="1" applyAlignment="1">
      <alignment vertical="justify"/>
    </xf>
    <xf numFmtId="0" fontId="5" fillId="0" borderId="1" xfId="0" applyFont="1" applyFill="1" applyBorder="1" applyAlignment="1">
      <alignment horizontal="left" wrapText="1"/>
    </xf>
    <xf numFmtId="2" fontId="5" fillId="0" borderId="0" xfId="0" applyNumberFormat="1" applyFont="1" applyFill="1"/>
    <xf numFmtId="2" fontId="5" fillId="0" borderId="1" xfId="0" applyNumberFormat="1" applyFont="1" applyFill="1" applyBorder="1" applyAlignment="1">
      <alignment horizontal="center"/>
    </xf>
    <xf numFmtId="0" fontId="5" fillId="0" borderId="0" xfId="0" applyNumberFormat="1" applyFont="1" applyFill="1" applyAlignment="1">
      <alignment horizontal="right" vertical="justify"/>
    </xf>
    <xf numFmtId="0" fontId="5" fillId="0" borderId="1" xfId="0" applyNumberFormat="1" applyFont="1" applyFill="1" applyBorder="1" applyAlignment="1">
      <alignment horizontal="center"/>
    </xf>
    <xf numFmtId="0" fontId="5" fillId="0" borderId="1" xfId="0" applyFont="1" applyFill="1" applyBorder="1" applyAlignment="1">
      <alignment wrapText="1"/>
    </xf>
    <xf numFmtId="0" fontId="6" fillId="0" borderId="1" xfId="0" applyFont="1" applyFill="1" applyBorder="1" applyAlignment="1">
      <alignment wrapText="1"/>
    </xf>
    <xf numFmtId="0" fontId="5" fillId="0" borderId="0" xfId="0" applyFont="1" applyFill="1" applyAlignment="1">
      <alignment horizontal="left"/>
    </xf>
    <xf numFmtId="168" fontId="5" fillId="0" borderId="1" xfId="0" applyNumberFormat="1" applyFont="1" applyFill="1" applyBorder="1" applyAlignment="1">
      <alignment horizontal="right"/>
    </xf>
    <xf numFmtId="49" fontId="5" fillId="0" borderId="3" xfId="0" applyNumberFormat="1" applyFont="1" applyFill="1" applyBorder="1" applyAlignment="1">
      <alignment horizontal="center" vertical="center"/>
    </xf>
    <xf numFmtId="0" fontId="5" fillId="0" borderId="0" xfId="0" applyFont="1" applyFill="1" applyBorder="1" applyAlignment="1">
      <alignment horizontal="left" wrapText="1"/>
    </xf>
    <xf numFmtId="168" fontId="5" fillId="0" borderId="0" xfId="0" applyNumberFormat="1" applyFont="1" applyFill="1"/>
    <xf numFmtId="0" fontId="5" fillId="0" borderId="1" xfId="0" applyFont="1" applyFill="1" applyBorder="1" applyAlignment="1">
      <alignment vertical="center" wrapText="1"/>
    </xf>
    <xf numFmtId="0" fontId="5" fillId="0" borderId="0" xfId="0" applyNumberFormat="1" applyFont="1" applyFill="1" applyBorder="1" applyAlignment="1">
      <alignment vertical="center" wrapText="1"/>
    </xf>
    <xf numFmtId="0" fontId="5" fillId="0" borderId="0" xfId="0" applyFont="1" applyFill="1" applyBorder="1" applyAlignment="1">
      <alignment wrapText="1"/>
    </xf>
    <xf numFmtId="168" fontId="5" fillId="0" borderId="1" xfId="0" applyNumberFormat="1" applyFont="1" applyFill="1" applyBorder="1" applyAlignment="1">
      <alignment horizontal="right" wrapText="1"/>
    </xf>
    <xf numFmtId="168" fontId="6" fillId="0" borderId="1" xfId="0" applyNumberFormat="1" applyFont="1" applyFill="1" applyBorder="1" applyAlignment="1">
      <alignment horizontal="right" wrapText="1"/>
    </xf>
    <xf numFmtId="0" fontId="5" fillId="0" borderId="2" xfId="0" applyNumberFormat="1" applyFont="1" applyFill="1" applyBorder="1" applyAlignment="1">
      <alignment horizontal="center" vertical="center" wrapText="1"/>
    </xf>
    <xf numFmtId="168" fontId="5" fillId="0" borderId="1" xfId="0" applyNumberFormat="1" applyFont="1" applyFill="1" applyBorder="1" applyAlignment="1">
      <alignment wrapText="1"/>
    </xf>
    <xf numFmtId="168" fontId="5" fillId="0" borderId="0" xfId="0" applyNumberFormat="1" applyFont="1" applyFill="1" applyAlignment="1">
      <alignment vertical="justify"/>
    </xf>
    <xf numFmtId="0" fontId="5" fillId="0" borderId="0" xfId="0" applyFont="1" applyFill="1" applyBorder="1" applyAlignment="1">
      <alignment horizontal="right" wrapText="1"/>
    </xf>
    <xf numFmtId="0" fontId="5" fillId="0" borderId="0" xfId="0" applyNumberFormat="1" applyFont="1" applyFill="1" applyBorder="1" applyAlignment="1">
      <alignment horizontal="right" vertical="center" wrapText="1"/>
    </xf>
    <xf numFmtId="0" fontId="5" fillId="0" borderId="0" xfId="0" applyFont="1" applyFill="1" applyBorder="1" applyAlignment="1">
      <alignment horizontal="right"/>
    </xf>
    <xf numFmtId="168" fontId="5" fillId="0" borderId="0" xfId="0" applyNumberFormat="1" applyFont="1" applyFill="1" applyBorder="1" applyAlignment="1">
      <alignment wrapText="1"/>
    </xf>
    <xf numFmtId="0" fontId="5" fillId="0" borderId="0" xfId="0" applyFont="1" applyFill="1" applyBorder="1" applyAlignment="1">
      <alignment horizontal="center" vertical="center" wrapText="1"/>
    </xf>
    <xf numFmtId="0" fontId="6" fillId="0" borderId="1" xfId="0" applyNumberFormat="1" applyFont="1" applyFill="1" applyBorder="1" applyAlignment="1">
      <alignment vertical="center" wrapText="1"/>
    </xf>
    <xf numFmtId="0" fontId="5" fillId="0" borderId="1" xfId="0"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0" xfId="0" applyFont="1" applyFill="1" applyAlignment="1"/>
    <xf numFmtId="0" fontId="5" fillId="0" borderId="8" xfId="0" applyFont="1" applyFill="1" applyBorder="1" applyAlignment="1">
      <alignment horizontal="right"/>
    </xf>
    <xf numFmtId="168" fontId="5" fillId="0" borderId="1" xfId="6" applyNumberFormat="1" applyFont="1" applyFill="1" applyBorder="1" applyAlignment="1">
      <alignment horizontal="right"/>
    </xf>
    <xf numFmtId="0" fontId="5" fillId="0" borderId="1" xfId="0" applyFont="1" applyFill="1" applyBorder="1"/>
    <xf numFmtId="167" fontId="5" fillId="0" borderId="0" xfId="0" applyNumberFormat="1" applyFont="1" applyFill="1"/>
    <xf numFmtId="0" fontId="5" fillId="0" borderId="0" xfId="0" applyFont="1" applyFill="1" applyBorder="1" applyAlignment="1">
      <alignment horizontal="right" vertical="center" wrapText="1"/>
    </xf>
    <xf numFmtId="0" fontId="5" fillId="0" borderId="1" xfId="0" applyFont="1" applyFill="1" applyBorder="1" applyAlignment="1">
      <alignment horizontal="left" vertical="center" wrapText="1"/>
    </xf>
    <xf numFmtId="49" fontId="5" fillId="0" borderId="1" xfId="0" quotePrefix="1"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2" xfId="0" applyFont="1" applyFill="1" applyBorder="1" applyAlignment="1">
      <alignment horizontal="center"/>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8" fillId="0" borderId="0" xfId="0" applyFont="1"/>
    <xf numFmtId="0" fontId="5" fillId="0" borderId="4" xfId="0" applyFont="1" applyFill="1" applyBorder="1" applyAlignment="1">
      <alignment horizontal="center" vertical="center" wrapText="1"/>
    </xf>
    <xf numFmtId="167" fontId="5" fillId="0" borderId="3" xfId="0" applyNumberFormat="1" applyFont="1" applyFill="1" applyBorder="1" applyAlignment="1">
      <alignment vertical="center" wrapText="1"/>
    </xf>
    <xf numFmtId="167" fontId="5" fillId="0" borderId="1" xfId="0" applyNumberFormat="1" applyFont="1" applyFill="1" applyBorder="1" applyAlignment="1">
      <alignment vertical="center" wrapText="1"/>
    </xf>
    <xf numFmtId="168" fontId="5" fillId="0" borderId="1" xfId="9" applyNumberFormat="1" applyFont="1" applyFill="1" applyBorder="1" applyAlignment="1">
      <alignment horizontal="right" wrapText="1"/>
    </xf>
    <xf numFmtId="0" fontId="6" fillId="0" borderId="0" xfId="0" applyFont="1" applyFill="1" applyBorder="1" applyAlignment="1">
      <alignment vertical="center" wrapText="1"/>
    </xf>
    <xf numFmtId="167" fontId="6" fillId="0" borderId="0" xfId="0" applyNumberFormat="1" applyFont="1" applyFill="1" applyBorder="1" applyAlignment="1">
      <alignment vertical="center" wrapText="1"/>
    </xf>
    <xf numFmtId="0" fontId="11" fillId="0" borderId="0" xfId="0" applyFont="1" applyFill="1" applyBorder="1" applyAlignment="1">
      <alignment vertical="center" wrapText="1"/>
    </xf>
    <xf numFmtId="167" fontId="11" fillId="0" borderId="0" xfId="0" applyNumberFormat="1" applyFont="1" applyFill="1" applyBorder="1" applyAlignment="1">
      <alignment vertical="center" wrapText="1"/>
    </xf>
    <xf numFmtId="0" fontId="12" fillId="0" borderId="0" xfId="0" applyFont="1" applyFill="1" applyBorder="1" applyAlignment="1">
      <alignment vertical="center" wrapText="1"/>
    </xf>
    <xf numFmtId="0" fontId="11" fillId="0" borderId="0" xfId="0" quotePrefix="1" applyFont="1" applyFill="1" applyBorder="1" applyAlignment="1">
      <alignment vertical="center" wrapText="1"/>
    </xf>
    <xf numFmtId="0" fontId="13" fillId="0" borderId="0" xfId="0" applyFont="1" applyFill="1" applyBorder="1" applyAlignment="1">
      <alignment vertical="center" wrapText="1"/>
    </xf>
    <xf numFmtId="167" fontId="14" fillId="0" borderId="0" xfId="0" applyNumberFormat="1" applyFont="1" applyFill="1" applyBorder="1" applyAlignment="1">
      <alignment vertical="center" wrapText="1"/>
    </xf>
    <xf numFmtId="0" fontId="12" fillId="0" borderId="0" xfId="0" quotePrefix="1" applyFont="1" applyFill="1" applyBorder="1" applyAlignment="1">
      <alignment vertical="center" wrapText="1"/>
    </xf>
    <xf numFmtId="167" fontId="13" fillId="0" borderId="0" xfId="0" applyNumberFormat="1" applyFont="1" applyFill="1" applyBorder="1" applyAlignment="1">
      <alignment vertical="center" wrapText="1"/>
    </xf>
    <xf numFmtId="167" fontId="12" fillId="0" borderId="0" xfId="0" applyNumberFormat="1" applyFont="1" applyFill="1" applyBorder="1" applyAlignment="1">
      <alignment vertical="center" wrapText="1"/>
    </xf>
    <xf numFmtId="49" fontId="5" fillId="0" borderId="1" xfId="0" quotePrefix="1" applyNumberFormat="1" applyFont="1" applyFill="1" applyBorder="1" applyAlignment="1">
      <alignment horizontal="center" vertical="center" wrapText="1"/>
    </xf>
    <xf numFmtId="167" fontId="5" fillId="0" borderId="1" xfId="0" applyNumberFormat="1" applyFont="1" applyFill="1" applyBorder="1" applyAlignment="1">
      <alignment horizontal="left"/>
    </xf>
    <xf numFmtId="168" fontId="5" fillId="0" borderId="0" xfId="0" applyNumberFormat="1" applyFont="1" applyFill="1" applyBorder="1" applyAlignment="1">
      <alignment vertical="center" wrapText="1"/>
    </xf>
    <xf numFmtId="49" fontId="5" fillId="0" borderId="1"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168" fontId="5" fillId="0" borderId="1" xfId="0" applyNumberFormat="1" applyFont="1" applyFill="1" applyBorder="1" applyAlignment="1">
      <alignment vertical="center" wrapText="1"/>
    </xf>
    <xf numFmtId="167" fontId="5" fillId="0" borderId="0" xfId="0" applyNumberFormat="1" applyFont="1" applyFill="1" applyBorder="1" applyAlignment="1">
      <alignment vertical="center" wrapText="1"/>
    </xf>
    <xf numFmtId="0" fontId="5" fillId="0" borderId="9" xfId="0" applyFont="1" applyFill="1" applyBorder="1" applyAlignment="1">
      <alignment horizontal="center"/>
    </xf>
    <xf numFmtId="0" fontId="5" fillId="0" borderId="0" xfId="0" applyFont="1" applyFill="1" applyAlignment="1">
      <alignment vertical="center" wrapText="1"/>
    </xf>
    <xf numFmtId="0" fontId="5" fillId="0" borderId="0" xfId="0" applyFont="1" applyFill="1" applyAlignment="1">
      <alignment horizontal="right" vertical="center" wrapText="1"/>
    </xf>
    <xf numFmtId="168" fontId="5" fillId="0" borderId="0" xfId="0" applyNumberFormat="1" applyFont="1" applyFill="1" applyAlignment="1">
      <alignment vertical="center" wrapText="1"/>
    </xf>
    <xf numFmtId="0" fontId="5" fillId="0" borderId="0" xfId="0" applyFont="1" applyFill="1" applyBorder="1" applyAlignment="1">
      <alignment vertical="center" wrapText="1"/>
    </xf>
    <xf numFmtId="0" fontId="5" fillId="0" borderId="0" xfId="0" applyFont="1" applyFill="1" applyBorder="1" applyAlignment="1">
      <alignment vertical="center" wrapText="1"/>
    </xf>
    <xf numFmtId="16" fontId="5" fillId="0" borderId="0" xfId="0" applyNumberFormat="1" applyFont="1" applyFill="1"/>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1" xfId="0" applyNumberFormat="1" applyFont="1" applyFill="1" applyBorder="1" applyAlignment="1">
      <alignment horizontal="center" vertical="justify"/>
    </xf>
    <xf numFmtId="0" fontId="5" fillId="0" borderId="2" xfId="0" applyNumberFormat="1" applyFont="1" applyFill="1" applyBorder="1" applyAlignment="1">
      <alignment vertical="center" wrapText="1"/>
    </xf>
    <xf numFmtId="168" fontId="6" fillId="0" borderId="1" xfId="0" applyNumberFormat="1" applyFont="1" applyFill="1" applyBorder="1" applyAlignment="1">
      <alignment horizontal="right"/>
    </xf>
    <xf numFmtId="168" fontId="6" fillId="0" borderId="1" xfId="0" applyNumberFormat="1" applyFont="1" applyFill="1" applyBorder="1" applyAlignment="1">
      <alignment wrapText="1"/>
    </xf>
    <xf numFmtId="168" fontId="5" fillId="0" borderId="1" xfId="9" applyNumberFormat="1" applyFont="1" applyFill="1" applyBorder="1" applyAlignment="1">
      <alignment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5" xfId="0" quotePrefix="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1" xfId="0" applyFont="1" applyFill="1" applyBorder="1" applyAlignment="1">
      <alignment horizontal="center" wrapText="1"/>
    </xf>
    <xf numFmtId="16" fontId="5" fillId="0" borderId="0" xfId="0" applyNumberFormat="1" applyFont="1" applyFill="1" applyBorder="1" applyAlignment="1">
      <alignment vertical="center" wrapText="1"/>
    </xf>
    <xf numFmtId="0" fontId="5" fillId="0" borderId="1" xfId="19" applyFont="1" applyFill="1" applyBorder="1" applyAlignment="1">
      <alignment wrapText="1"/>
    </xf>
    <xf numFmtId="0" fontId="5" fillId="0" borderId="1" xfId="0" applyFont="1" applyFill="1" applyBorder="1" applyAlignment="1">
      <alignment horizontal="left" vertical="center"/>
    </xf>
    <xf numFmtId="168" fontId="6" fillId="0" borderId="0" xfId="0" applyNumberFormat="1" applyFont="1" applyFill="1" applyBorder="1" applyAlignment="1">
      <alignment horizontal="right" wrapText="1"/>
    </xf>
    <xf numFmtId="0" fontId="5" fillId="0" borderId="0" xfId="0" applyFont="1" applyFill="1" applyBorder="1" applyAlignment="1">
      <alignment vertical="center" wrapText="1"/>
    </xf>
    <xf numFmtId="0" fontId="5" fillId="0" borderId="4" xfId="0" applyFont="1" applyFill="1" applyBorder="1" applyAlignment="1">
      <alignment horizontal="left" vertical="center" wrapText="1"/>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49" fontId="5" fillId="0" borderId="2" xfId="0" quotePrefix="1"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1" xfId="0" applyNumberFormat="1" applyFont="1" applyFill="1" applyBorder="1" applyAlignment="1">
      <alignment horizontal="center" vertical="justify"/>
    </xf>
    <xf numFmtId="0" fontId="5" fillId="0" borderId="1" xfId="0" applyNumberFormat="1" applyFont="1" applyFill="1" applyBorder="1" applyAlignment="1">
      <alignment horizontal="left" wrapText="1"/>
    </xf>
    <xf numFmtId="168" fontId="5" fillId="0" borderId="2" xfId="0" applyNumberFormat="1" applyFont="1" applyFill="1" applyBorder="1" applyAlignment="1">
      <alignment horizontal="right" wrapText="1"/>
    </xf>
    <xf numFmtId="49" fontId="5" fillId="0" borderId="1" xfId="0" quotePrefix="1" applyNumberFormat="1" applyFont="1" applyFill="1" applyBorder="1" applyAlignment="1">
      <alignment horizontal="center" wrapText="1"/>
    </xf>
    <xf numFmtId="0" fontId="5" fillId="0" borderId="1" xfId="0" quotePrefix="1" applyNumberFormat="1" applyFont="1" applyFill="1" applyBorder="1" applyAlignment="1">
      <alignment horizontal="center" vertical="center" wrapText="1"/>
    </xf>
    <xf numFmtId="0" fontId="6" fillId="0" borderId="0" xfId="0" applyFont="1" applyFill="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1" xfId="0" applyFont="1" applyFill="1" applyBorder="1" applyAlignment="1">
      <alignment horizontal="center" wrapText="1"/>
    </xf>
    <xf numFmtId="0" fontId="6" fillId="0" borderId="6" xfId="0" applyNumberFormat="1" applyFont="1" applyFill="1" applyBorder="1" applyAlignment="1">
      <alignment horizontal="center"/>
    </xf>
    <xf numFmtId="0" fontId="6" fillId="0" borderId="3" xfId="0" applyNumberFormat="1" applyFont="1" applyFill="1" applyBorder="1" applyAlignment="1">
      <alignment horizontal="center"/>
    </xf>
    <xf numFmtId="0" fontId="6" fillId="0" borderId="0" xfId="0" applyFont="1" applyFill="1" applyAlignment="1">
      <alignment horizontal="center"/>
    </xf>
    <xf numFmtId="0" fontId="6" fillId="0" borderId="6" xfId="0" applyFont="1" applyFill="1" applyBorder="1" applyAlignment="1">
      <alignment horizontal="center"/>
    </xf>
    <xf numFmtId="0" fontId="6" fillId="0" borderId="3" xfId="0" applyFont="1" applyFill="1" applyBorder="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horizontal="center" wrapText="1"/>
    </xf>
    <xf numFmtId="0" fontId="5" fillId="0" borderId="4" xfId="0" quotePrefix="1" applyNumberFormat="1" applyFont="1" applyFill="1" applyBorder="1" applyAlignment="1">
      <alignment horizontal="center" vertical="center" wrapText="1"/>
    </xf>
    <xf numFmtId="0" fontId="5" fillId="0" borderId="5" xfId="0" quotePrefix="1"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49" fontId="5" fillId="0" borderId="4" xfId="0" quotePrefix="1" applyNumberFormat="1" applyFont="1" applyFill="1" applyBorder="1" applyAlignment="1">
      <alignment horizontal="center" vertical="center" wrapText="1"/>
    </xf>
    <xf numFmtId="49" fontId="5" fillId="0" borderId="5" xfId="0" quotePrefix="1" applyNumberFormat="1" applyFont="1" applyFill="1" applyBorder="1" applyAlignment="1">
      <alignment horizontal="center" vertical="center" wrapText="1"/>
    </xf>
    <xf numFmtId="49" fontId="5" fillId="0" borderId="2" xfId="0" quotePrefix="1" applyNumberFormat="1" applyFont="1" applyFill="1" applyBorder="1" applyAlignment="1">
      <alignment horizontal="center" vertical="center" wrapText="1"/>
    </xf>
    <xf numFmtId="0" fontId="5" fillId="0" borderId="5" xfId="0" applyNumberFormat="1" applyFont="1" applyFill="1" applyBorder="1" applyAlignment="1">
      <alignment horizontal="left" vertical="center" wrapText="1"/>
    </xf>
    <xf numFmtId="49" fontId="5" fillId="0" borderId="1" xfId="0" quotePrefix="1"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4" xfId="0" quotePrefix="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0" xfId="0" applyFont="1" applyFill="1" applyBorder="1" applyAlignment="1">
      <alignment horizontal="center" wrapText="1"/>
    </xf>
    <xf numFmtId="0" fontId="5" fillId="0" borderId="1" xfId="0" applyFont="1" applyFill="1" applyBorder="1" applyAlignment="1">
      <alignment horizontal="center" wrapText="1"/>
    </xf>
    <xf numFmtId="0" fontId="5" fillId="0" borderId="5" xfId="0" quotePrefix="1" applyFont="1" applyFill="1" applyBorder="1" applyAlignment="1">
      <alignment horizontal="center" vertical="center" wrapText="1"/>
    </xf>
    <xf numFmtId="49" fontId="5" fillId="0" borderId="4" xfId="0" quotePrefix="1" applyNumberFormat="1" applyFont="1" applyFill="1" applyBorder="1" applyAlignment="1">
      <alignment horizontal="center" vertical="center"/>
    </xf>
    <xf numFmtId="49" fontId="5" fillId="0" borderId="2" xfId="0" quotePrefix="1" applyNumberFormat="1" applyFont="1" applyFill="1" applyBorder="1" applyAlignment="1">
      <alignment horizontal="center" vertical="center"/>
    </xf>
    <xf numFmtId="0" fontId="6" fillId="0" borderId="0" xfId="0" applyNumberFormat="1" applyFont="1" applyFill="1" applyAlignment="1">
      <alignment horizontal="center" vertical="justify" wrapText="1"/>
    </xf>
    <xf numFmtId="0" fontId="5" fillId="0" borderId="3" xfId="0" applyNumberFormat="1" applyFont="1" applyFill="1" applyBorder="1" applyAlignment="1">
      <alignment horizontal="center" vertical="justify"/>
    </xf>
    <xf numFmtId="0" fontId="5" fillId="0" borderId="1" xfId="0" applyNumberFormat="1" applyFont="1" applyFill="1" applyBorder="1" applyAlignment="1">
      <alignment horizontal="center" vertical="justify"/>
    </xf>
    <xf numFmtId="0" fontId="6" fillId="0" borderId="3" xfId="0" applyNumberFormat="1" applyFont="1" applyFill="1" applyBorder="1" applyAlignment="1">
      <alignment horizontal="center" vertical="justify"/>
    </xf>
    <xf numFmtId="0" fontId="6" fillId="0" borderId="1" xfId="0" applyNumberFormat="1" applyFont="1" applyFill="1" applyBorder="1" applyAlignment="1">
      <alignment horizontal="center" vertical="justify"/>
    </xf>
    <xf numFmtId="0" fontId="6" fillId="0" borderId="7" xfId="0" applyNumberFormat="1" applyFont="1" applyFill="1" applyBorder="1" applyAlignment="1">
      <alignment horizontal="center" vertical="justify" wrapText="1"/>
    </xf>
    <xf numFmtId="0" fontId="6" fillId="0" borderId="3" xfId="0" applyNumberFormat="1" applyFont="1" applyFill="1" applyBorder="1" applyAlignment="1">
      <alignment horizontal="center" vertical="justify" wrapText="1"/>
    </xf>
  </cellXfs>
  <cellStyles count="20">
    <cellStyle name="Blogas" xfId="19" builtinId="27"/>
    <cellStyle name="Comma 2" xfId="1"/>
    <cellStyle name="Comma 2 2" xfId="10"/>
    <cellStyle name="Comma 2 2 2" xfId="14"/>
    <cellStyle name="Comma 2 2 3" xfId="17"/>
    <cellStyle name="Comma 3" xfId="2"/>
    <cellStyle name="Currency 2" xfId="3"/>
    <cellStyle name="Currency 2 2" xfId="4"/>
    <cellStyle name="Currency 2 3" xfId="11"/>
    <cellStyle name="Įprastas" xfId="0" builtinId="0"/>
    <cellStyle name="Įprastas 2" xfId="5"/>
    <cellStyle name="Įprastas 3" xfId="9"/>
    <cellStyle name="Normal 2" xfId="6"/>
    <cellStyle name="Normal 2 2" xfId="7"/>
    <cellStyle name="Normal 2 2 2" xfId="12"/>
    <cellStyle name="Normal 2 2 2 2" xfId="15"/>
    <cellStyle name="Normal 2 2 2 3" xfId="18"/>
    <cellStyle name="Normal 2 2 3" xfId="13"/>
    <cellStyle name="Normal 2 2 4" xfId="16"/>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1"/>
  <sheetViews>
    <sheetView tabSelected="1" zoomScaleNormal="100" workbookViewId="0">
      <selection activeCell="E19" sqref="E19"/>
    </sheetView>
  </sheetViews>
  <sheetFormatPr defaultColWidth="9.140625" defaultRowHeight="15" x14ac:dyDescent="0.25"/>
  <cols>
    <col min="1" max="1" width="7.140625" style="5" customWidth="1"/>
    <col min="2" max="2" width="99.140625" style="2" customWidth="1"/>
    <col min="3" max="3" width="27.42578125" style="2" customWidth="1"/>
    <col min="4" max="4" width="9.140625" style="2"/>
    <col min="5" max="5" width="9.42578125" style="2" bestFit="1" customWidth="1"/>
    <col min="6" max="6" width="54" style="2" customWidth="1"/>
    <col min="7" max="7" width="9.42578125" style="2" bestFit="1" customWidth="1"/>
    <col min="8" max="16384" width="9.140625" style="2"/>
  </cols>
  <sheetData>
    <row r="1" spans="1:5" ht="16.5" customHeight="1" x14ac:dyDescent="0.25">
      <c r="B1" s="116"/>
      <c r="C1" s="116" t="s">
        <v>20</v>
      </c>
    </row>
    <row r="2" spans="1:5" ht="16.5" customHeight="1" x14ac:dyDescent="0.25">
      <c r="B2" s="116"/>
      <c r="C2" s="116" t="s">
        <v>128</v>
      </c>
    </row>
    <row r="3" spans="1:5" ht="15" customHeight="1" x14ac:dyDescent="0.25">
      <c r="B3" s="116"/>
      <c r="C3" s="116" t="s">
        <v>28</v>
      </c>
    </row>
    <row r="4" spans="1:5" ht="15" customHeight="1" x14ac:dyDescent="0.25">
      <c r="B4" s="28"/>
      <c r="C4" s="117" t="s">
        <v>26</v>
      </c>
    </row>
    <row r="5" spans="1:5" ht="16.5" customHeight="1" x14ac:dyDescent="0.25">
      <c r="A5" s="121" t="s">
        <v>27</v>
      </c>
      <c r="B5" s="121"/>
      <c r="C5" s="121"/>
    </row>
    <row r="6" spans="1:5" ht="12.75" customHeight="1" x14ac:dyDescent="0.25">
      <c r="B6" s="115"/>
      <c r="C6" s="26" t="s">
        <v>13</v>
      </c>
    </row>
    <row r="7" spans="1:5" ht="24.75" customHeight="1" x14ac:dyDescent="0.25">
      <c r="A7" s="6" t="s">
        <v>5</v>
      </c>
      <c r="B7" s="1" t="s">
        <v>6</v>
      </c>
      <c r="C7" s="1" t="s">
        <v>0</v>
      </c>
    </row>
    <row r="8" spans="1:5" ht="18" customHeight="1" x14ac:dyDescent="0.25">
      <c r="A8" s="8">
        <v>1</v>
      </c>
      <c r="B8" s="9" t="s">
        <v>74</v>
      </c>
      <c r="C8" s="12">
        <v>258.3</v>
      </c>
      <c r="E8" s="15"/>
    </row>
    <row r="9" spans="1:5" ht="28.5" customHeight="1" x14ac:dyDescent="0.25">
      <c r="A9" s="8" t="s">
        <v>75</v>
      </c>
      <c r="B9" s="9" t="s">
        <v>76</v>
      </c>
      <c r="C9" s="12">
        <v>258.3</v>
      </c>
    </row>
    <row r="10" spans="1:5" ht="19.5" customHeight="1" x14ac:dyDescent="0.25">
      <c r="A10" s="8">
        <v>5</v>
      </c>
      <c r="B10" s="62" t="s">
        <v>204</v>
      </c>
      <c r="C10" s="12">
        <v>51</v>
      </c>
      <c r="E10" s="77"/>
    </row>
    <row r="11" spans="1:5" ht="18.75" customHeight="1" x14ac:dyDescent="0.25">
      <c r="A11" s="8">
        <v>7</v>
      </c>
      <c r="B11" s="10" t="s">
        <v>15</v>
      </c>
      <c r="C11" s="84">
        <f>SUM(C12:C19)</f>
        <v>-15.975000000000067</v>
      </c>
      <c r="D11" s="77"/>
    </row>
    <row r="12" spans="1:5" ht="18.75" customHeight="1" x14ac:dyDescent="0.25">
      <c r="A12" s="8" t="s">
        <v>85</v>
      </c>
      <c r="B12" s="9" t="s">
        <v>86</v>
      </c>
      <c r="C12" s="12">
        <v>-5.9</v>
      </c>
    </row>
    <row r="13" spans="1:5" ht="18.75" customHeight="1" x14ac:dyDescent="0.25">
      <c r="A13" s="8" t="s">
        <v>155</v>
      </c>
      <c r="B13" s="9" t="s">
        <v>156</v>
      </c>
      <c r="C13" s="12">
        <v>167.9</v>
      </c>
    </row>
    <row r="14" spans="1:5" ht="18.75" customHeight="1" x14ac:dyDescent="0.25">
      <c r="A14" s="8" t="s">
        <v>153</v>
      </c>
      <c r="B14" s="94" t="s">
        <v>154</v>
      </c>
      <c r="C14" s="12">
        <v>11.1</v>
      </c>
    </row>
    <row r="15" spans="1:5" ht="18.75" customHeight="1" x14ac:dyDescent="0.25">
      <c r="A15" s="8" t="s">
        <v>157</v>
      </c>
      <c r="B15" s="9" t="s">
        <v>158</v>
      </c>
      <c r="C15" s="12">
        <v>314.7</v>
      </c>
    </row>
    <row r="16" spans="1:5" ht="18.75" customHeight="1" x14ac:dyDescent="0.25">
      <c r="A16" s="8" t="s">
        <v>123</v>
      </c>
      <c r="B16" s="9" t="s">
        <v>124</v>
      </c>
      <c r="C16" s="12">
        <v>-521.6</v>
      </c>
    </row>
    <row r="17" spans="1:4" ht="60" customHeight="1" x14ac:dyDescent="0.25">
      <c r="A17" s="8" t="s">
        <v>87</v>
      </c>
      <c r="B17" s="4" t="s">
        <v>117</v>
      </c>
      <c r="C17" s="19">
        <v>3.0609999999999999</v>
      </c>
    </row>
    <row r="18" spans="1:4" ht="60.75" customHeight="1" x14ac:dyDescent="0.25">
      <c r="A18" s="8" t="s">
        <v>88</v>
      </c>
      <c r="B18" s="4" t="s">
        <v>116</v>
      </c>
      <c r="C18" s="19">
        <v>14.39</v>
      </c>
    </row>
    <row r="19" spans="1:4" ht="47.25" customHeight="1" x14ac:dyDescent="0.25">
      <c r="A19" s="8" t="s">
        <v>201</v>
      </c>
      <c r="B19" s="4" t="s">
        <v>206</v>
      </c>
      <c r="C19" s="19">
        <v>0.374</v>
      </c>
    </row>
    <row r="20" spans="1:4" ht="17.25" customHeight="1" x14ac:dyDescent="0.25">
      <c r="A20" s="8" t="s">
        <v>202</v>
      </c>
      <c r="B20" s="9" t="s">
        <v>203</v>
      </c>
      <c r="C20" s="19">
        <v>27.7</v>
      </c>
    </row>
    <row r="21" spans="1:4" ht="18.75" customHeight="1" x14ac:dyDescent="0.25">
      <c r="A21" s="8">
        <v>16</v>
      </c>
      <c r="B21" s="36" t="s">
        <v>193</v>
      </c>
      <c r="C21" s="19">
        <v>180</v>
      </c>
    </row>
    <row r="22" spans="1:4" ht="18.75" customHeight="1" x14ac:dyDescent="0.25">
      <c r="A22" s="8" t="s">
        <v>207</v>
      </c>
      <c r="B22" s="36" t="s">
        <v>208</v>
      </c>
      <c r="C22" s="19">
        <v>180</v>
      </c>
    </row>
    <row r="23" spans="1:4" ht="18.75" customHeight="1" x14ac:dyDescent="0.25">
      <c r="A23" s="8">
        <v>12</v>
      </c>
      <c r="B23" s="9" t="s">
        <v>56</v>
      </c>
      <c r="C23" s="19">
        <v>53.4</v>
      </c>
    </row>
    <row r="24" spans="1:4" ht="18.75" customHeight="1" x14ac:dyDescent="0.25">
      <c r="A24" s="8">
        <v>13</v>
      </c>
      <c r="B24" s="9" t="s">
        <v>41</v>
      </c>
      <c r="C24" s="19">
        <v>3</v>
      </c>
    </row>
    <row r="25" spans="1:4" ht="18.75" customHeight="1" x14ac:dyDescent="0.25">
      <c r="A25" s="8">
        <v>14</v>
      </c>
      <c r="B25" s="9" t="s">
        <v>42</v>
      </c>
      <c r="C25" s="19">
        <v>7.6</v>
      </c>
    </row>
    <row r="26" spans="1:4" ht="18.75" customHeight="1" x14ac:dyDescent="0.25">
      <c r="A26" s="8">
        <v>18</v>
      </c>
      <c r="B26" s="36" t="s">
        <v>77</v>
      </c>
      <c r="C26" s="19">
        <v>28.1</v>
      </c>
    </row>
    <row r="27" spans="1:4" ht="18.75" customHeight="1" x14ac:dyDescent="0.25">
      <c r="A27" s="8">
        <v>19</v>
      </c>
      <c r="B27" s="36" t="s">
        <v>205</v>
      </c>
      <c r="C27" s="19">
        <v>12</v>
      </c>
    </row>
    <row r="28" spans="1:4" ht="15.95" customHeight="1" x14ac:dyDescent="0.25">
      <c r="A28" s="119" t="s">
        <v>7</v>
      </c>
      <c r="B28" s="120"/>
      <c r="C28" s="84">
        <f>SUM(C8,C10,C12:C21,C23:C27)</f>
        <v>605.12500000000011</v>
      </c>
    </row>
    <row r="30" spans="1:4" x14ac:dyDescent="0.25">
      <c r="C30" s="63"/>
      <c r="D30" s="17"/>
    </row>
    <row r="31" spans="1:4" x14ac:dyDescent="0.25">
      <c r="C31" s="15"/>
    </row>
  </sheetData>
  <mergeCells count="2">
    <mergeCell ref="A28:B28"/>
    <mergeCell ref="A5:C5"/>
  </mergeCells>
  <phoneticPr fontId="0" type="noConversion"/>
  <pageMargins left="0.59055118110236227"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selection activeCell="K8" sqref="K8"/>
    </sheetView>
  </sheetViews>
  <sheetFormatPr defaultColWidth="9.140625" defaultRowHeight="15" x14ac:dyDescent="0.25"/>
  <cols>
    <col min="1" max="1" width="4.140625" style="11" customWidth="1"/>
    <col min="2" max="2" width="48.42578125" style="2" customWidth="1"/>
    <col min="3" max="6" width="15.7109375" style="2" customWidth="1"/>
    <col min="7" max="7" width="12.85546875" style="2" customWidth="1"/>
    <col min="8" max="8" width="9.42578125" style="2" customWidth="1"/>
    <col min="9" max="9" width="26.7109375" style="2" customWidth="1"/>
    <col min="10" max="10" width="19.85546875" style="2" customWidth="1"/>
    <col min="11" max="16384" width="9.140625" style="2"/>
  </cols>
  <sheetData>
    <row r="1" spans="1:10" ht="15" customHeight="1" x14ac:dyDescent="0.25">
      <c r="D1" s="31" t="s">
        <v>33</v>
      </c>
      <c r="E1" s="124" t="s">
        <v>20</v>
      </c>
      <c r="F1" s="124"/>
      <c r="G1" s="31"/>
      <c r="H1" s="31"/>
      <c r="I1" s="31"/>
      <c r="J1" s="33"/>
    </row>
    <row r="2" spans="1:10" ht="15" customHeight="1" x14ac:dyDescent="0.25">
      <c r="D2" s="31" t="s">
        <v>34</v>
      </c>
      <c r="E2" s="125" t="s">
        <v>128</v>
      </c>
      <c r="F2" s="125"/>
      <c r="G2" s="31"/>
      <c r="H2" s="31"/>
      <c r="I2" s="31"/>
      <c r="J2" s="33"/>
    </row>
    <row r="3" spans="1:10" ht="15" customHeight="1" x14ac:dyDescent="0.25">
      <c r="A3" s="11" t="s">
        <v>35</v>
      </c>
      <c r="D3" s="31"/>
      <c r="E3" s="125" t="s">
        <v>28</v>
      </c>
      <c r="F3" s="125"/>
      <c r="G3" s="31"/>
      <c r="H3" s="31"/>
      <c r="I3" s="31"/>
      <c r="J3" s="33"/>
    </row>
    <row r="4" spans="1:10" ht="15" customHeight="1" x14ac:dyDescent="0.25">
      <c r="D4" s="31"/>
      <c r="E4" s="125" t="s">
        <v>36</v>
      </c>
      <c r="F4" s="125"/>
      <c r="G4" s="31"/>
      <c r="H4" s="31"/>
      <c r="I4" s="31"/>
      <c r="J4" s="33"/>
    </row>
    <row r="5" spans="1:10" ht="14.25" customHeight="1" x14ac:dyDescent="0.25">
      <c r="D5" s="31"/>
      <c r="E5" s="125"/>
      <c r="F5" s="125"/>
      <c r="G5" s="31"/>
      <c r="H5" s="31"/>
      <c r="I5" s="31"/>
      <c r="J5" s="33"/>
    </row>
    <row r="6" spans="1:10" ht="31.5" customHeight="1" x14ac:dyDescent="0.25">
      <c r="A6" s="126" t="s">
        <v>37</v>
      </c>
      <c r="B6" s="126"/>
      <c r="C6" s="126"/>
      <c r="D6" s="126"/>
      <c r="E6" s="126"/>
      <c r="F6" s="126"/>
    </row>
    <row r="7" spans="1:10" ht="15" customHeight="1" x14ac:dyDescent="0.25">
      <c r="F7" s="34" t="s">
        <v>13</v>
      </c>
    </row>
    <row r="8" spans="1:10" ht="96" customHeight="1" x14ac:dyDescent="0.25">
      <c r="A8" s="32" t="s">
        <v>38</v>
      </c>
      <c r="B8" s="32" t="s">
        <v>39</v>
      </c>
      <c r="C8" s="32" t="s">
        <v>0</v>
      </c>
      <c r="D8" s="32" t="s">
        <v>40</v>
      </c>
      <c r="E8" s="32" t="s">
        <v>41</v>
      </c>
      <c r="F8" s="32" t="s">
        <v>42</v>
      </c>
    </row>
    <row r="9" spans="1:10" ht="15.75" customHeight="1" x14ac:dyDescent="0.25">
      <c r="A9" s="68">
        <v>1</v>
      </c>
      <c r="B9" s="30" t="s">
        <v>89</v>
      </c>
      <c r="C9" s="19">
        <f t="shared" ref="C9:C12" si="0">SUM(D9+E9+F9)</f>
        <v>8</v>
      </c>
      <c r="D9" s="35">
        <v>6.9</v>
      </c>
      <c r="E9" s="35">
        <v>1.1000000000000001</v>
      </c>
      <c r="F9" s="35"/>
    </row>
    <row r="10" spans="1:10" ht="15.75" customHeight="1" x14ac:dyDescent="0.25">
      <c r="A10" s="1">
        <v>6</v>
      </c>
      <c r="B10" s="36" t="s">
        <v>103</v>
      </c>
      <c r="C10" s="19">
        <f t="shared" si="0"/>
        <v>36</v>
      </c>
      <c r="D10" s="35">
        <v>34</v>
      </c>
      <c r="E10" s="35">
        <v>2</v>
      </c>
      <c r="F10" s="35"/>
    </row>
    <row r="11" spans="1:10" ht="15.75" customHeight="1" x14ac:dyDescent="0.25">
      <c r="A11" s="42">
        <v>7</v>
      </c>
      <c r="B11" s="36" t="s">
        <v>61</v>
      </c>
      <c r="C11" s="19">
        <f t="shared" si="0"/>
        <v>-0.5</v>
      </c>
      <c r="D11" s="35">
        <v>-2.5</v>
      </c>
      <c r="E11" s="35">
        <v>2</v>
      </c>
      <c r="F11" s="35"/>
    </row>
    <row r="12" spans="1:10" ht="17.25" customHeight="1" x14ac:dyDescent="0.25">
      <c r="A12" s="42">
        <v>17</v>
      </c>
      <c r="B12" s="36" t="s">
        <v>129</v>
      </c>
      <c r="C12" s="19">
        <f t="shared" si="0"/>
        <v>7.2</v>
      </c>
      <c r="D12" s="35"/>
      <c r="E12" s="35">
        <v>0.2</v>
      </c>
      <c r="F12" s="35">
        <v>7</v>
      </c>
    </row>
    <row r="13" spans="1:10" ht="15.95" customHeight="1" x14ac:dyDescent="0.25">
      <c r="A13" s="42">
        <v>22</v>
      </c>
      <c r="B13" s="36" t="s">
        <v>130</v>
      </c>
      <c r="C13" s="19">
        <f t="shared" ref="C13:C19" si="1">SUM(D13+E13+F13)</f>
        <v>5.6</v>
      </c>
      <c r="D13" s="35">
        <v>5</v>
      </c>
      <c r="E13" s="35"/>
      <c r="F13" s="35">
        <v>0.6</v>
      </c>
    </row>
    <row r="14" spans="1:10" ht="15.95" customHeight="1" x14ac:dyDescent="0.25">
      <c r="A14" s="71">
        <v>24</v>
      </c>
      <c r="B14" s="36" t="s">
        <v>90</v>
      </c>
      <c r="C14" s="19">
        <f t="shared" si="1"/>
        <v>0.5</v>
      </c>
      <c r="D14" s="35"/>
      <c r="E14" s="35">
        <v>0.5</v>
      </c>
      <c r="F14" s="35"/>
    </row>
    <row r="15" spans="1:10" ht="15.95" customHeight="1" x14ac:dyDescent="0.25">
      <c r="A15" s="42">
        <v>25</v>
      </c>
      <c r="B15" s="36" t="s">
        <v>136</v>
      </c>
      <c r="C15" s="19">
        <f t="shared" si="1"/>
        <v>5</v>
      </c>
      <c r="D15" s="35">
        <v>5</v>
      </c>
      <c r="E15" s="35"/>
      <c r="F15" s="35"/>
    </row>
    <row r="16" spans="1:10" ht="15.95" customHeight="1" x14ac:dyDescent="0.25">
      <c r="A16" s="71">
        <v>26</v>
      </c>
      <c r="B16" s="36" t="s">
        <v>67</v>
      </c>
      <c r="C16" s="19">
        <f t="shared" si="1"/>
        <v>0</v>
      </c>
      <c r="D16" s="35">
        <v>5</v>
      </c>
      <c r="E16" s="35">
        <v>-5</v>
      </c>
      <c r="F16" s="35"/>
    </row>
    <row r="17" spans="1:6" ht="15.95" customHeight="1" x14ac:dyDescent="0.25">
      <c r="A17" s="71">
        <v>33</v>
      </c>
      <c r="B17" s="36" t="s">
        <v>119</v>
      </c>
      <c r="C17" s="19">
        <f t="shared" si="1"/>
        <v>1.5</v>
      </c>
      <c r="D17" s="35"/>
      <c r="E17" s="35">
        <v>1.5</v>
      </c>
      <c r="F17" s="35"/>
    </row>
    <row r="18" spans="1:6" ht="15.95" customHeight="1" x14ac:dyDescent="0.25">
      <c r="A18" s="42">
        <v>34</v>
      </c>
      <c r="B18" s="36" t="s">
        <v>152</v>
      </c>
      <c r="C18" s="19">
        <f t="shared" si="1"/>
        <v>0.7</v>
      </c>
      <c r="D18" s="35"/>
      <c r="E18" s="35">
        <v>0.7</v>
      </c>
      <c r="F18" s="35"/>
    </row>
    <row r="19" spans="1:6" ht="14.25" customHeight="1" x14ac:dyDescent="0.25">
      <c r="A19" s="122" t="s">
        <v>2</v>
      </c>
      <c r="B19" s="123"/>
      <c r="C19" s="20">
        <f t="shared" si="1"/>
        <v>64</v>
      </c>
      <c r="D19" s="20">
        <f t="shared" ref="D19:E19" si="2">SUM(D9:D18)</f>
        <v>53.4</v>
      </c>
      <c r="E19" s="20">
        <f t="shared" si="2"/>
        <v>3</v>
      </c>
      <c r="F19" s="20">
        <f>SUM(F9:F18)</f>
        <v>7.6</v>
      </c>
    </row>
    <row r="20" spans="1:6" x14ac:dyDescent="0.25">
      <c r="D20" s="37"/>
      <c r="E20" s="37"/>
      <c r="F20" s="37"/>
    </row>
    <row r="21" spans="1:6" x14ac:dyDescent="0.25">
      <c r="C21" s="37"/>
      <c r="D21" s="37"/>
      <c r="E21" s="37"/>
      <c r="F21" s="37"/>
    </row>
    <row r="22" spans="1:6" x14ac:dyDescent="0.25">
      <c r="F22" s="37"/>
    </row>
  </sheetData>
  <mergeCells count="7">
    <mergeCell ref="A19:B19"/>
    <mergeCell ref="E1:F1"/>
    <mergeCell ref="E2:F2"/>
    <mergeCell ref="E3:F3"/>
    <mergeCell ref="E4:F4"/>
    <mergeCell ref="E5:F5"/>
    <mergeCell ref="A6:F6"/>
  </mergeCells>
  <pageMargins left="0.78740157480314965" right="0.39370078740157483" top="0.59055118110236227" bottom="0.59055118110236227" header="0" footer="0"/>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workbookViewId="0">
      <selection activeCell="I31" sqref="I31"/>
    </sheetView>
  </sheetViews>
  <sheetFormatPr defaultColWidth="9.140625" defaultRowHeight="15" x14ac:dyDescent="0.2"/>
  <cols>
    <col min="1" max="1" width="6.28515625" style="17" customWidth="1"/>
    <col min="2" max="2" width="7.5703125" style="17" customWidth="1"/>
    <col min="3" max="3" width="38.5703125" style="17" customWidth="1"/>
    <col min="4" max="4" width="65.85546875" style="17" customWidth="1"/>
    <col min="5" max="5" width="13.5703125" style="17" customWidth="1"/>
    <col min="6" max="16384" width="9.140625" style="17"/>
  </cols>
  <sheetData>
    <row r="1" spans="1:5" ht="13.5" customHeight="1" x14ac:dyDescent="0.2">
      <c r="D1" s="124" t="s">
        <v>20</v>
      </c>
      <c r="E1" s="124"/>
    </row>
    <row r="2" spans="1:5" ht="13.5" customHeight="1" x14ac:dyDescent="0.2">
      <c r="D2" s="100" t="s">
        <v>128</v>
      </c>
      <c r="E2" s="99"/>
    </row>
    <row r="3" spans="1:5" ht="13.5" customHeight="1" x14ac:dyDescent="0.2">
      <c r="D3" s="124" t="s">
        <v>28</v>
      </c>
      <c r="E3" s="124"/>
    </row>
    <row r="4" spans="1:5" ht="13.5" customHeight="1" x14ac:dyDescent="0.2">
      <c r="D4" s="125" t="s">
        <v>24</v>
      </c>
      <c r="E4" s="125"/>
    </row>
    <row r="5" spans="1:5" ht="17.25" customHeight="1" x14ac:dyDescent="0.2">
      <c r="D5" s="28"/>
      <c r="E5" s="28"/>
    </row>
    <row r="6" spans="1:5" ht="33" customHeight="1" x14ac:dyDescent="0.2">
      <c r="A6" s="130" t="s">
        <v>29</v>
      </c>
      <c r="B6" s="130"/>
      <c r="C6" s="130"/>
      <c r="D6" s="130"/>
      <c r="E6" s="130"/>
    </row>
    <row r="7" spans="1:5" ht="15" customHeight="1" x14ac:dyDescent="0.2">
      <c r="B7" s="106"/>
      <c r="C7" s="106"/>
      <c r="D7" s="106"/>
      <c r="E7" s="25" t="s">
        <v>13</v>
      </c>
    </row>
    <row r="8" spans="1:5" ht="43.5" customHeight="1" x14ac:dyDescent="0.2">
      <c r="A8" s="102" t="s">
        <v>11</v>
      </c>
      <c r="B8" s="102" t="s">
        <v>4</v>
      </c>
      <c r="C8" s="102" t="s">
        <v>8</v>
      </c>
      <c r="D8" s="102" t="s">
        <v>9</v>
      </c>
      <c r="E8" s="102" t="s">
        <v>19</v>
      </c>
    </row>
    <row r="9" spans="1:5" ht="18" customHeight="1" x14ac:dyDescent="0.25">
      <c r="A9" s="102">
        <v>1</v>
      </c>
      <c r="B9" s="127" t="s">
        <v>32</v>
      </c>
      <c r="C9" s="30" t="s">
        <v>89</v>
      </c>
      <c r="D9" s="16" t="s">
        <v>199</v>
      </c>
      <c r="E9" s="19">
        <v>-16.399999999999999</v>
      </c>
    </row>
    <row r="10" spans="1:5" ht="18" customHeight="1" x14ac:dyDescent="0.25">
      <c r="A10" s="102">
        <v>3</v>
      </c>
      <c r="B10" s="128"/>
      <c r="C10" s="104" t="s">
        <v>59</v>
      </c>
      <c r="D10" s="30" t="s">
        <v>60</v>
      </c>
      <c r="E10" s="19">
        <v>-10.4</v>
      </c>
    </row>
    <row r="11" spans="1:5" ht="18" customHeight="1" x14ac:dyDescent="0.25">
      <c r="A11" s="102">
        <v>5</v>
      </c>
      <c r="B11" s="128"/>
      <c r="C11" s="30" t="s">
        <v>101</v>
      </c>
      <c r="D11" s="30" t="s">
        <v>102</v>
      </c>
      <c r="E11" s="19">
        <v>-1.5</v>
      </c>
    </row>
    <row r="12" spans="1:5" ht="18" customHeight="1" x14ac:dyDescent="0.25">
      <c r="A12" s="102">
        <v>6</v>
      </c>
      <c r="B12" s="128"/>
      <c r="C12" s="104" t="s">
        <v>103</v>
      </c>
      <c r="D12" s="30" t="s">
        <v>104</v>
      </c>
      <c r="E12" s="19">
        <v>-7</v>
      </c>
    </row>
    <row r="13" spans="1:5" ht="18" customHeight="1" x14ac:dyDescent="0.25">
      <c r="A13" s="102">
        <v>7</v>
      </c>
      <c r="B13" s="128"/>
      <c r="C13" s="30" t="s">
        <v>61</v>
      </c>
      <c r="D13" s="30" t="s">
        <v>62</v>
      </c>
      <c r="E13" s="19">
        <v>-28.3</v>
      </c>
    </row>
    <row r="14" spans="1:5" ht="18" customHeight="1" x14ac:dyDescent="0.25">
      <c r="A14" s="102">
        <v>8</v>
      </c>
      <c r="B14" s="128"/>
      <c r="C14" s="95" t="s">
        <v>63</v>
      </c>
      <c r="D14" s="30" t="s">
        <v>64</v>
      </c>
      <c r="E14" s="19">
        <v>-10</v>
      </c>
    </row>
    <row r="15" spans="1:5" ht="18" customHeight="1" x14ac:dyDescent="0.25">
      <c r="A15" s="102">
        <v>9</v>
      </c>
      <c r="B15" s="128"/>
      <c r="C15" s="36" t="s">
        <v>125</v>
      </c>
      <c r="D15" s="30" t="s">
        <v>139</v>
      </c>
      <c r="E15" s="19">
        <v>-4</v>
      </c>
    </row>
    <row r="16" spans="1:5" ht="18" customHeight="1" x14ac:dyDescent="0.25">
      <c r="A16" s="102">
        <v>11</v>
      </c>
      <c r="B16" s="128"/>
      <c r="C16" s="30" t="s">
        <v>95</v>
      </c>
      <c r="D16" s="30" t="s">
        <v>96</v>
      </c>
      <c r="E16" s="19">
        <v>-2.8</v>
      </c>
    </row>
    <row r="17" spans="1:5" ht="18" customHeight="1" x14ac:dyDescent="0.25">
      <c r="A17" s="102">
        <v>12</v>
      </c>
      <c r="B17" s="128"/>
      <c r="C17" s="30" t="s">
        <v>142</v>
      </c>
      <c r="D17" s="30" t="s">
        <v>143</v>
      </c>
      <c r="E17" s="19">
        <v>-7</v>
      </c>
    </row>
    <row r="18" spans="1:5" ht="18" customHeight="1" x14ac:dyDescent="0.25">
      <c r="A18" s="102">
        <v>13</v>
      </c>
      <c r="B18" s="128"/>
      <c r="C18" s="30" t="s">
        <v>97</v>
      </c>
      <c r="D18" s="69" t="s">
        <v>98</v>
      </c>
      <c r="E18" s="19">
        <v>-14</v>
      </c>
    </row>
    <row r="19" spans="1:5" ht="18" customHeight="1" x14ac:dyDescent="0.25">
      <c r="A19" s="102">
        <v>14</v>
      </c>
      <c r="B19" s="128"/>
      <c r="C19" s="30" t="s">
        <v>72</v>
      </c>
      <c r="D19" s="30" t="s">
        <v>73</v>
      </c>
      <c r="E19" s="19">
        <v>-18</v>
      </c>
    </row>
    <row r="20" spans="1:5" ht="18" customHeight="1" x14ac:dyDescent="0.25">
      <c r="A20" s="102">
        <v>15</v>
      </c>
      <c r="B20" s="128"/>
      <c r="C20" s="30" t="s">
        <v>144</v>
      </c>
      <c r="D20" s="30" t="s">
        <v>145</v>
      </c>
      <c r="E20" s="19">
        <v>-5</v>
      </c>
    </row>
    <row r="21" spans="1:5" ht="18" customHeight="1" x14ac:dyDescent="0.25">
      <c r="A21" s="102">
        <v>16</v>
      </c>
      <c r="B21" s="128"/>
      <c r="C21" s="30" t="s">
        <v>70</v>
      </c>
      <c r="D21" s="30" t="s">
        <v>71</v>
      </c>
      <c r="E21" s="19">
        <v>-8.4</v>
      </c>
    </row>
    <row r="22" spans="1:5" ht="18" customHeight="1" x14ac:dyDescent="0.25">
      <c r="A22" s="102">
        <v>17</v>
      </c>
      <c r="B22" s="128"/>
      <c r="C22" s="30" t="s">
        <v>129</v>
      </c>
      <c r="D22" s="30" t="s">
        <v>146</v>
      </c>
      <c r="E22" s="19">
        <v>9.6</v>
      </c>
    </row>
    <row r="23" spans="1:5" ht="18" customHeight="1" x14ac:dyDescent="0.25">
      <c r="A23" s="102">
        <v>19</v>
      </c>
      <c r="B23" s="129"/>
      <c r="C23" s="39" t="s">
        <v>93</v>
      </c>
      <c r="D23" s="39" t="s">
        <v>94</v>
      </c>
      <c r="E23" s="19">
        <v>24.6</v>
      </c>
    </row>
    <row r="24" spans="1:5" ht="29.25" customHeight="1" x14ac:dyDescent="0.25">
      <c r="A24" s="102">
        <v>22</v>
      </c>
      <c r="B24" s="127" t="s">
        <v>47</v>
      </c>
      <c r="C24" s="134" t="s">
        <v>105</v>
      </c>
      <c r="D24" s="111" t="s">
        <v>138</v>
      </c>
      <c r="E24" s="19">
        <v>-1.1000000000000001</v>
      </c>
    </row>
    <row r="25" spans="1:5" ht="29.25" customHeight="1" x14ac:dyDescent="0.25">
      <c r="A25" s="102">
        <v>23</v>
      </c>
      <c r="B25" s="128"/>
      <c r="C25" s="134"/>
      <c r="D25" s="39" t="s">
        <v>118</v>
      </c>
      <c r="E25" s="19">
        <v>-220</v>
      </c>
    </row>
    <row r="26" spans="1:5" ht="30" customHeight="1" x14ac:dyDescent="0.25">
      <c r="A26" s="102">
        <v>25</v>
      </c>
      <c r="B26" s="129"/>
      <c r="C26" s="30" t="s">
        <v>132</v>
      </c>
      <c r="D26" s="104" t="s">
        <v>133</v>
      </c>
      <c r="E26" s="19">
        <v>-21</v>
      </c>
    </row>
    <row r="27" spans="1:5" ht="31.5" customHeight="1" x14ac:dyDescent="0.25">
      <c r="A27" s="102">
        <v>28</v>
      </c>
      <c r="B27" s="114" t="s">
        <v>47</v>
      </c>
      <c r="C27" s="30" t="s">
        <v>105</v>
      </c>
      <c r="D27" s="30" t="s">
        <v>92</v>
      </c>
      <c r="E27" s="19">
        <v>-39.4</v>
      </c>
    </row>
    <row r="28" spans="1:5" ht="18" customHeight="1" x14ac:dyDescent="0.25">
      <c r="A28" s="102">
        <v>29</v>
      </c>
      <c r="B28" s="128" t="s">
        <v>22</v>
      </c>
      <c r="C28" s="30" t="s">
        <v>159</v>
      </c>
      <c r="D28" s="30" t="s">
        <v>160</v>
      </c>
      <c r="E28" s="19">
        <v>-5</v>
      </c>
    </row>
    <row r="29" spans="1:5" ht="16.5" customHeight="1" x14ac:dyDescent="0.25">
      <c r="A29" s="102">
        <v>30</v>
      </c>
      <c r="B29" s="128"/>
      <c r="C29" s="30" t="s">
        <v>130</v>
      </c>
      <c r="D29" s="30" t="s">
        <v>162</v>
      </c>
      <c r="E29" s="19">
        <v>-30</v>
      </c>
    </row>
    <row r="30" spans="1:5" ht="18" customHeight="1" x14ac:dyDescent="0.25">
      <c r="A30" s="102">
        <v>32</v>
      </c>
      <c r="B30" s="128"/>
      <c r="C30" s="132" t="s">
        <v>132</v>
      </c>
      <c r="D30" s="30" t="s">
        <v>135</v>
      </c>
      <c r="E30" s="19">
        <v>6.3</v>
      </c>
    </row>
    <row r="31" spans="1:5" ht="18" customHeight="1" x14ac:dyDescent="0.25">
      <c r="A31" s="102">
        <v>33</v>
      </c>
      <c r="B31" s="129"/>
      <c r="C31" s="133"/>
      <c r="D31" s="30" t="s">
        <v>134</v>
      </c>
      <c r="E31" s="19">
        <v>-15.6</v>
      </c>
    </row>
    <row r="32" spans="1:5" ht="18" customHeight="1" x14ac:dyDescent="0.25">
      <c r="A32" s="102">
        <v>34</v>
      </c>
      <c r="B32" s="127" t="s">
        <v>53</v>
      </c>
      <c r="C32" s="30" t="s">
        <v>90</v>
      </c>
      <c r="D32" s="30" t="s">
        <v>91</v>
      </c>
      <c r="E32" s="19">
        <v>6.1</v>
      </c>
    </row>
    <row r="33" spans="1:7" ht="18" customHeight="1" x14ac:dyDescent="0.25">
      <c r="A33" s="102">
        <v>35</v>
      </c>
      <c r="B33" s="128"/>
      <c r="C33" s="30" t="s">
        <v>136</v>
      </c>
      <c r="D33" s="30" t="s">
        <v>188</v>
      </c>
      <c r="E33" s="19">
        <v>5.5</v>
      </c>
    </row>
    <row r="34" spans="1:7" ht="18" customHeight="1" x14ac:dyDescent="0.25">
      <c r="A34" s="102">
        <v>36</v>
      </c>
      <c r="B34" s="128"/>
      <c r="C34" s="30" t="s">
        <v>66</v>
      </c>
      <c r="D34" s="30" t="s">
        <v>66</v>
      </c>
      <c r="E34" s="19">
        <v>14.5</v>
      </c>
    </row>
    <row r="35" spans="1:7" ht="18" customHeight="1" x14ac:dyDescent="0.25">
      <c r="A35" s="102">
        <v>38</v>
      </c>
      <c r="B35" s="128"/>
      <c r="C35" s="30" t="s">
        <v>163</v>
      </c>
      <c r="D35" s="30" t="s">
        <v>164</v>
      </c>
      <c r="E35" s="19">
        <v>-8.5</v>
      </c>
    </row>
    <row r="36" spans="1:7" ht="18" customHeight="1" x14ac:dyDescent="0.25">
      <c r="A36" s="102">
        <v>39</v>
      </c>
      <c r="B36" s="128"/>
      <c r="C36" s="30" t="s">
        <v>167</v>
      </c>
      <c r="D36" s="30" t="s">
        <v>168</v>
      </c>
      <c r="E36" s="19">
        <v>-4.4000000000000004</v>
      </c>
    </row>
    <row r="37" spans="1:7" ht="18" customHeight="1" x14ac:dyDescent="0.25">
      <c r="A37" s="102">
        <v>41</v>
      </c>
      <c r="B37" s="129"/>
      <c r="C37" s="30" t="s">
        <v>165</v>
      </c>
      <c r="D37" s="30" t="s">
        <v>166</v>
      </c>
      <c r="E37" s="19">
        <v>-7</v>
      </c>
    </row>
    <row r="38" spans="1:7" ht="18" customHeight="1" x14ac:dyDescent="0.25">
      <c r="A38" s="102">
        <v>43</v>
      </c>
      <c r="B38" s="103" t="s">
        <v>50</v>
      </c>
      <c r="C38" s="30" t="s">
        <v>140</v>
      </c>
      <c r="D38" s="30" t="s">
        <v>141</v>
      </c>
      <c r="E38" s="19">
        <v>14.4</v>
      </c>
    </row>
    <row r="39" spans="1:7" ht="18" customHeight="1" x14ac:dyDescent="0.2">
      <c r="A39" s="101">
        <v>46</v>
      </c>
      <c r="B39" s="40"/>
      <c r="C39" s="29" t="s">
        <v>1</v>
      </c>
      <c r="D39" s="29"/>
      <c r="E39" s="20">
        <f>SUM(E40:E60)</f>
        <v>464.09999999999997</v>
      </c>
      <c r="G39" s="63"/>
    </row>
    <row r="40" spans="1:7" ht="18" customHeight="1" x14ac:dyDescent="0.25">
      <c r="A40" s="64" t="s">
        <v>169</v>
      </c>
      <c r="B40" s="135" t="s">
        <v>32</v>
      </c>
      <c r="C40" s="132" t="s">
        <v>1</v>
      </c>
      <c r="D40" s="30" t="s">
        <v>65</v>
      </c>
      <c r="E40" s="19">
        <v>-11.7</v>
      </c>
    </row>
    <row r="41" spans="1:7" ht="18" customHeight="1" x14ac:dyDescent="0.25">
      <c r="A41" s="64" t="s">
        <v>196</v>
      </c>
      <c r="B41" s="136"/>
      <c r="C41" s="138"/>
      <c r="D41" s="30" t="s">
        <v>189</v>
      </c>
      <c r="E41" s="19">
        <v>27.4</v>
      </c>
    </row>
    <row r="42" spans="1:7" ht="18" customHeight="1" x14ac:dyDescent="0.25">
      <c r="A42" s="64" t="s">
        <v>197</v>
      </c>
      <c r="B42" s="137"/>
      <c r="C42" s="133"/>
      <c r="D42" s="30" t="s">
        <v>187</v>
      </c>
      <c r="E42" s="19">
        <v>2.2999999999999998</v>
      </c>
      <c r="G42" s="63"/>
    </row>
    <row r="43" spans="1:7" ht="18" customHeight="1" x14ac:dyDescent="0.25">
      <c r="A43" s="64" t="s">
        <v>171</v>
      </c>
      <c r="B43" s="139" t="s">
        <v>47</v>
      </c>
      <c r="C43" s="134" t="s">
        <v>1</v>
      </c>
      <c r="D43" s="30" t="s">
        <v>170</v>
      </c>
      <c r="E43" s="19">
        <v>1.5</v>
      </c>
    </row>
    <row r="44" spans="1:7" ht="29.25" customHeight="1" x14ac:dyDescent="0.25">
      <c r="A44" s="102" t="s">
        <v>172</v>
      </c>
      <c r="B44" s="139"/>
      <c r="C44" s="134"/>
      <c r="D44" s="30" t="s">
        <v>175</v>
      </c>
      <c r="E44" s="19">
        <v>-79.7</v>
      </c>
    </row>
    <row r="45" spans="1:7" ht="29.25" customHeight="1" x14ac:dyDescent="0.25">
      <c r="A45" s="21" t="s">
        <v>173</v>
      </c>
      <c r="B45" s="139"/>
      <c r="C45" s="134"/>
      <c r="D45" s="30" t="s">
        <v>133</v>
      </c>
      <c r="E45" s="19">
        <v>-175</v>
      </c>
    </row>
    <row r="46" spans="1:7" ht="43.5" customHeight="1" x14ac:dyDescent="0.25">
      <c r="A46" s="21" t="s">
        <v>174</v>
      </c>
      <c r="B46" s="139"/>
      <c r="C46" s="134"/>
      <c r="D46" s="30" t="s">
        <v>176</v>
      </c>
      <c r="E46" s="19">
        <v>0.7</v>
      </c>
    </row>
    <row r="47" spans="1:7" ht="32.25" customHeight="1" x14ac:dyDescent="0.25">
      <c r="A47" s="21" t="s">
        <v>79</v>
      </c>
      <c r="B47" s="139"/>
      <c r="C47" s="134"/>
      <c r="D47" s="30" t="s">
        <v>78</v>
      </c>
      <c r="E47" s="19">
        <v>106</v>
      </c>
    </row>
    <row r="48" spans="1:7" ht="18.75" customHeight="1" x14ac:dyDescent="0.25">
      <c r="A48" s="102" t="s">
        <v>110</v>
      </c>
      <c r="B48" s="113" t="s">
        <v>22</v>
      </c>
      <c r="C48" s="30" t="s">
        <v>1</v>
      </c>
      <c r="D48" s="30" t="s">
        <v>111</v>
      </c>
      <c r="E48" s="19">
        <v>-8.8000000000000007</v>
      </c>
    </row>
    <row r="49" spans="1:7" ht="18.75" customHeight="1" x14ac:dyDescent="0.25">
      <c r="A49" s="21" t="s">
        <v>112</v>
      </c>
      <c r="B49" s="136" t="s">
        <v>22</v>
      </c>
      <c r="C49" s="138" t="s">
        <v>1</v>
      </c>
      <c r="D49" s="83" t="s">
        <v>113</v>
      </c>
      <c r="E49" s="112">
        <v>8.8000000000000007</v>
      </c>
    </row>
    <row r="50" spans="1:7" ht="18.75" customHeight="1" x14ac:dyDescent="0.25">
      <c r="A50" s="21" t="s">
        <v>122</v>
      </c>
      <c r="B50" s="136"/>
      <c r="C50" s="138"/>
      <c r="D50" s="30" t="s">
        <v>114</v>
      </c>
      <c r="E50" s="19">
        <v>251.4</v>
      </c>
    </row>
    <row r="51" spans="1:7" ht="28.5" customHeight="1" x14ac:dyDescent="0.25">
      <c r="A51" s="21" t="s">
        <v>127</v>
      </c>
      <c r="B51" s="137"/>
      <c r="C51" s="133"/>
      <c r="D51" s="30" t="s">
        <v>126</v>
      </c>
      <c r="E51" s="19">
        <v>-7.3</v>
      </c>
    </row>
    <row r="52" spans="1:7" ht="18.75" customHeight="1" x14ac:dyDescent="0.25">
      <c r="A52" s="21" t="s">
        <v>198</v>
      </c>
      <c r="B52" s="105" t="s">
        <v>190</v>
      </c>
      <c r="C52" s="104" t="s">
        <v>1</v>
      </c>
      <c r="D52" s="30" t="s">
        <v>191</v>
      </c>
      <c r="E52" s="19">
        <v>180</v>
      </c>
    </row>
    <row r="53" spans="1:7" ht="17.25" customHeight="1" x14ac:dyDescent="0.25">
      <c r="A53" s="21" t="s">
        <v>177</v>
      </c>
      <c r="B53" s="107" t="s">
        <v>53</v>
      </c>
      <c r="C53" s="104" t="s">
        <v>1</v>
      </c>
      <c r="D53" s="30" t="s">
        <v>180</v>
      </c>
      <c r="E53" s="19">
        <v>-10.1</v>
      </c>
    </row>
    <row r="54" spans="1:7" ht="18.75" customHeight="1" x14ac:dyDescent="0.25">
      <c r="A54" s="21" t="s">
        <v>178</v>
      </c>
      <c r="B54" s="136" t="s">
        <v>50</v>
      </c>
      <c r="C54" s="134" t="s">
        <v>1</v>
      </c>
      <c r="D54" s="30" t="s">
        <v>181</v>
      </c>
      <c r="E54" s="19">
        <v>-38</v>
      </c>
    </row>
    <row r="55" spans="1:7" ht="18" customHeight="1" x14ac:dyDescent="0.25">
      <c r="A55" s="21" t="s">
        <v>179</v>
      </c>
      <c r="B55" s="136"/>
      <c r="C55" s="134"/>
      <c r="D55" s="30" t="s">
        <v>120</v>
      </c>
      <c r="E55" s="19">
        <v>33.9</v>
      </c>
    </row>
    <row r="56" spans="1:7" ht="18.75" customHeight="1" x14ac:dyDescent="0.25">
      <c r="A56" s="21" t="s">
        <v>80</v>
      </c>
      <c r="B56" s="137"/>
      <c r="C56" s="134"/>
      <c r="D56" s="30" t="s">
        <v>81</v>
      </c>
      <c r="E56" s="19">
        <v>44.6</v>
      </c>
    </row>
    <row r="57" spans="1:7" ht="18.75" customHeight="1" x14ac:dyDescent="0.25">
      <c r="A57" s="21" t="s">
        <v>84</v>
      </c>
      <c r="B57" s="135" t="s">
        <v>68</v>
      </c>
      <c r="C57" s="134" t="s">
        <v>1</v>
      </c>
      <c r="D57" s="30" t="s">
        <v>83</v>
      </c>
      <c r="E57" s="19">
        <v>-22</v>
      </c>
    </row>
    <row r="58" spans="1:7" ht="18.75" customHeight="1" x14ac:dyDescent="0.25">
      <c r="A58" s="21" t="s">
        <v>182</v>
      </c>
      <c r="B58" s="136"/>
      <c r="C58" s="134"/>
      <c r="D58" s="30" t="s">
        <v>184</v>
      </c>
      <c r="E58" s="19">
        <v>177.4</v>
      </c>
    </row>
    <row r="59" spans="1:7" ht="29.25" customHeight="1" x14ac:dyDescent="0.25">
      <c r="A59" s="21" t="s">
        <v>183</v>
      </c>
      <c r="B59" s="137"/>
      <c r="C59" s="134"/>
      <c r="D59" s="30" t="s">
        <v>185</v>
      </c>
      <c r="E59" s="19">
        <v>-22.2</v>
      </c>
    </row>
    <row r="60" spans="1:7" ht="29.25" customHeight="1" x14ac:dyDescent="0.25">
      <c r="A60" s="21" t="s">
        <v>121</v>
      </c>
      <c r="B60" s="105" t="s">
        <v>47</v>
      </c>
      <c r="C60" s="104" t="s">
        <v>1</v>
      </c>
      <c r="D60" s="30" t="s">
        <v>186</v>
      </c>
      <c r="E60" s="19">
        <v>4.9000000000000004</v>
      </c>
    </row>
    <row r="61" spans="1:7" ht="20.100000000000001" customHeight="1" x14ac:dyDescent="0.25">
      <c r="A61" s="131" t="s">
        <v>45</v>
      </c>
      <c r="B61" s="131"/>
      <c r="C61" s="131"/>
      <c r="D61" s="131"/>
      <c r="E61" s="19">
        <f>SUM(E9:E23,E40:E42)</f>
        <v>-80.600000000000009</v>
      </c>
      <c r="F61" s="63"/>
      <c r="G61" s="63"/>
    </row>
    <row r="62" spans="1:7" ht="20.100000000000001" customHeight="1" x14ac:dyDescent="0.25">
      <c r="A62" s="131" t="s">
        <v>48</v>
      </c>
      <c r="B62" s="131"/>
      <c r="C62" s="131"/>
      <c r="D62" s="131"/>
      <c r="E62" s="19">
        <f>SUM(E24:E27,E43:E47,E60)</f>
        <v>-423.1</v>
      </c>
      <c r="F62" s="63"/>
      <c r="G62" s="63"/>
    </row>
    <row r="63" spans="1:7" ht="20.100000000000001" customHeight="1" x14ac:dyDescent="0.25">
      <c r="A63" s="131" t="s">
        <v>23</v>
      </c>
      <c r="B63" s="131"/>
      <c r="C63" s="131"/>
      <c r="D63" s="131"/>
      <c r="E63" s="19">
        <f>SUM(E28:E31,E48:E51)</f>
        <v>199.8</v>
      </c>
      <c r="F63" s="63"/>
      <c r="G63" s="63"/>
    </row>
    <row r="64" spans="1:7" ht="20.100000000000001" customHeight="1" x14ac:dyDescent="0.25">
      <c r="A64" s="131" t="s">
        <v>192</v>
      </c>
      <c r="B64" s="131"/>
      <c r="C64" s="131"/>
      <c r="D64" s="131"/>
      <c r="E64" s="19">
        <f>SUM(E52)</f>
        <v>180</v>
      </c>
      <c r="F64" s="63"/>
      <c r="G64" s="63"/>
    </row>
    <row r="65" spans="1:7" ht="20.100000000000001" customHeight="1" x14ac:dyDescent="0.25">
      <c r="A65" s="131" t="s">
        <v>55</v>
      </c>
      <c r="B65" s="131"/>
      <c r="C65" s="131"/>
      <c r="D65" s="131"/>
      <c r="E65" s="19">
        <f>SUM(E32:E37,E53)</f>
        <v>-3.8999999999999986</v>
      </c>
    </row>
    <row r="66" spans="1:7" ht="20.100000000000001" customHeight="1" x14ac:dyDescent="0.25">
      <c r="A66" s="131" t="s">
        <v>51</v>
      </c>
      <c r="B66" s="131"/>
      <c r="C66" s="131"/>
      <c r="D66" s="131"/>
      <c r="E66" s="19">
        <f>SUM(E38,E54:E56)</f>
        <v>54.9</v>
      </c>
    </row>
    <row r="67" spans="1:7" ht="20.100000000000001" customHeight="1" x14ac:dyDescent="0.25">
      <c r="A67" s="131" t="s">
        <v>69</v>
      </c>
      <c r="B67" s="131"/>
      <c r="C67" s="131"/>
      <c r="D67" s="131"/>
      <c r="E67" s="19">
        <f>SUM(E57:E59)</f>
        <v>133.20000000000002</v>
      </c>
    </row>
    <row r="68" spans="1:7" ht="16.5" customHeight="1" x14ac:dyDescent="0.2">
      <c r="A68" s="140" t="s">
        <v>2</v>
      </c>
      <c r="B68" s="140"/>
      <c r="C68" s="140"/>
      <c r="D68" s="140"/>
      <c r="E68" s="20">
        <f>SUM(E61:E67)</f>
        <v>60.299999999999983</v>
      </c>
    </row>
    <row r="69" spans="1:7" ht="16.5" customHeight="1" x14ac:dyDescent="0.2">
      <c r="A69" s="131" t="s">
        <v>16</v>
      </c>
      <c r="B69" s="131"/>
      <c r="C69" s="131"/>
      <c r="D69" s="131"/>
      <c r="E69" s="20"/>
    </row>
    <row r="70" spans="1:7" ht="16.5" customHeight="1" x14ac:dyDescent="0.2">
      <c r="A70" s="140" t="s">
        <v>14</v>
      </c>
      <c r="B70" s="140"/>
      <c r="C70" s="140"/>
      <c r="D70" s="140"/>
      <c r="E70" s="20">
        <f>E68-E69</f>
        <v>60.299999999999983</v>
      </c>
    </row>
    <row r="71" spans="1:7" ht="16.5" customHeight="1" x14ac:dyDescent="0.2">
      <c r="A71" s="106"/>
      <c r="B71" s="106"/>
      <c r="C71" s="106"/>
      <c r="D71" s="106"/>
      <c r="E71" s="96"/>
      <c r="G71" s="63"/>
    </row>
    <row r="73" spans="1:7" x14ac:dyDescent="0.2">
      <c r="E73" s="63"/>
    </row>
    <row r="74" spans="1:7" x14ac:dyDescent="0.2">
      <c r="E74" s="63"/>
    </row>
    <row r="76" spans="1:7" x14ac:dyDescent="0.2">
      <c r="D76" s="25"/>
      <c r="E76" s="63"/>
    </row>
  </sheetData>
  <mergeCells count="30">
    <mergeCell ref="A70:D70"/>
    <mergeCell ref="A69:D69"/>
    <mergeCell ref="A68:D68"/>
    <mergeCell ref="A63:D63"/>
    <mergeCell ref="A65:D65"/>
    <mergeCell ref="A66:D66"/>
    <mergeCell ref="A67:D67"/>
    <mergeCell ref="A64:D64"/>
    <mergeCell ref="A62:D62"/>
    <mergeCell ref="A61:D61"/>
    <mergeCell ref="C30:C31"/>
    <mergeCell ref="C24:C25"/>
    <mergeCell ref="B28:B31"/>
    <mergeCell ref="B57:B59"/>
    <mergeCell ref="B54:B56"/>
    <mergeCell ref="C57:C59"/>
    <mergeCell ref="B32:B37"/>
    <mergeCell ref="B40:B42"/>
    <mergeCell ref="C40:C42"/>
    <mergeCell ref="C54:C56"/>
    <mergeCell ref="B43:B47"/>
    <mergeCell ref="C43:C47"/>
    <mergeCell ref="B49:B51"/>
    <mergeCell ref="C49:C51"/>
    <mergeCell ref="B9:B23"/>
    <mergeCell ref="B24:B26"/>
    <mergeCell ref="D1:E1"/>
    <mergeCell ref="D3:E3"/>
    <mergeCell ref="D4:E4"/>
    <mergeCell ref="A6:E6"/>
  </mergeCells>
  <phoneticPr fontId="0" type="noConversion"/>
  <pageMargins left="0.70866141732283472" right="0.70866141732283472" top="0.74803149606299213" bottom="0.35433070866141736"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D27" sqref="D27"/>
    </sheetView>
  </sheetViews>
  <sheetFormatPr defaultColWidth="9.140625" defaultRowHeight="15" x14ac:dyDescent="0.2"/>
  <cols>
    <col min="1" max="1" width="4.140625" style="72" customWidth="1"/>
    <col min="2" max="2" width="7" style="72" customWidth="1"/>
    <col min="3" max="3" width="32.7109375" style="72" customWidth="1"/>
    <col min="4" max="4" width="77.140625" style="72" customWidth="1"/>
    <col min="5" max="5" width="11.7109375" style="72" customWidth="1"/>
    <col min="6" max="16384" width="9.140625" style="72"/>
  </cols>
  <sheetData>
    <row r="1" spans="1:5" ht="13.5" customHeight="1" x14ac:dyDescent="0.2">
      <c r="D1" s="143" t="s">
        <v>20</v>
      </c>
      <c r="E1" s="143"/>
    </row>
    <row r="2" spans="1:5" ht="13.5" customHeight="1" x14ac:dyDescent="0.2">
      <c r="D2" s="143" t="s">
        <v>128</v>
      </c>
      <c r="E2" s="143"/>
    </row>
    <row r="3" spans="1:5" ht="13.5" customHeight="1" x14ac:dyDescent="0.2">
      <c r="D3" s="143" t="s">
        <v>28</v>
      </c>
      <c r="E3" s="143"/>
    </row>
    <row r="4" spans="1:5" ht="13.5" customHeight="1" x14ac:dyDescent="0.2">
      <c r="D4" s="143" t="s">
        <v>106</v>
      </c>
      <c r="E4" s="143"/>
    </row>
    <row r="5" spans="1:5" ht="17.25" customHeight="1" x14ac:dyDescent="0.2">
      <c r="D5" s="145"/>
      <c r="E5" s="145"/>
    </row>
    <row r="6" spans="1:5" ht="33" customHeight="1" x14ac:dyDescent="0.2">
      <c r="A6" s="144" t="s">
        <v>107</v>
      </c>
      <c r="B6" s="144"/>
      <c r="C6" s="144"/>
      <c r="D6" s="144"/>
      <c r="E6" s="144"/>
    </row>
    <row r="7" spans="1:5" ht="15" customHeight="1" x14ac:dyDescent="0.2">
      <c r="E7" s="73" t="s">
        <v>13</v>
      </c>
    </row>
    <row r="8" spans="1:5" ht="43.5" customHeight="1" x14ac:dyDescent="0.2">
      <c r="A8" s="67" t="s">
        <v>5</v>
      </c>
      <c r="B8" s="67" t="s">
        <v>4</v>
      </c>
      <c r="C8" s="67" t="s">
        <v>8</v>
      </c>
      <c r="D8" s="67" t="s">
        <v>9</v>
      </c>
      <c r="E8" s="67" t="s">
        <v>19</v>
      </c>
    </row>
    <row r="9" spans="1:5" ht="17.25" customHeight="1" x14ac:dyDescent="0.25">
      <c r="A9" s="108">
        <v>2</v>
      </c>
      <c r="B9" s="146" t="s">
        <v>22</v>
      </c>
      <c r="C9" s="148" t="s">
        <v>1</v>
      </c>
      <c r="D9" s="16" t="s">
        <v>109</v>
      </c>
      <c r="E9" s="19">
        <v>-5.9</v>
      </c>
    </row>
    <row r="10" spans="1:5" ht="18" customHeight="1" x14ac:dyDescent="0.25">
      <c r="A10" s="108">
        <v>4</v>
      </c>
      <c r="B10" s="147"/>
      <c r="C10" s="149"/>
      <c r="D10" s="62" t="s">
        <v>113</v>
      </c>
      <c r="E10" s="19">
        <v>167.9</v>
      </c>
    </row>
    <row r="11" spans="1:5" ht="18" customHeight="1" x14ac:dyDescent="0.25">
      <c r="A11" s="108">
        <v>20</v>
      </c>
      <c r="B11" s="109" t="s">
        <v>50</v>
      </c>
      <c r="C11" s="150"/>
      <c r="D11" s="62" t="s">
        <v>149</v>
      </c>
      <c r="E11" s="19">
        <v>11.1</v>
      </c>
    </row>
    <row r="12" spans="1:5" ht="18" customHeight="1" x14ac:dyDescent="0.25">
      <c r="A12" s="141" t="s">
        <v>23</v>
      </c>
      <c r="B12" s="141"/>
      <c r="C12" s="141"/>
      <c r="D12" s="141"/>
      <c r="E12" s="19">
        <f>SUM(E9:E10)</f>
        <v>162</v>
      </c>
    </row>
    <row r="13" spans="1:5" ht="17.25" customHeight="1" x14ac:dyDescent="0.25">
      <c r="A13" s="141" t="s">
        <v>51</v>
      </c>
      <c r="B13" s="141"/>
      <c r="C13" s="141"/>
      <c r="D13" s="141"/>
      <c r="E13" s="19">
        <f>SUM(E11)</f>
        <v>11.1</v>
      </c>
    </row>
    <row r="14" spans="1:5" ht="16.5" customHeight="1" x14ac:dyDescent="0.2">
      <c r="A14" s="142" t="s">
        <v>14</v>
      </c>
      <c r="B14" s="142"/>
      <c r="C14" s="142"/>
      <c r="D14" s="142"/>
      <c r="E14" s="20">
        <f>SUM(E12:E13)</f>
        <v>173.1</v>
      </c>
    </row>
    <row r="16" spans="1:5" x14ac:dyDescent="0.2">
      <c r="D16" s="73"/>
      <c r="E16" s="74"/>
    </row>
    <row r="18" spans="5:5" x14ac:dyDescent="0.2">
      <c r="E18" s="74"/>
    </row>
  </sheetData>
  <mergeCells count="11">
    <mergeCell ref="A13:D13"/>
    <mergeCell ref="A14:D14"/>
    <mergeCell ref="A12:D12"/>
    <mergeCell ref="D1:E1"/>
    <mergeCell ref="D3:E3"/>
    <mergeCell ref="D4:E4"/>
    <mergeCell ref="A6:E6"/>
    <mergeCell ref="D2:E2"/>
    <mergeCell ref="D5:E5"/>
    <mergeCell ref="B9:B10"/>
    <mergeCell ref="C9:C11"/>
  </mergeCells>
  <pageMargins left="0.7" right="0.7" top="0.75" bottom="0.75" header="0.3" footer="0.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I18" sqref="I18"/>
    </sheetView>
  </sheetViews>
  <sheetFormatPr defaultColWidth="9.140625" defaultRowHeight="15" x14ac:dyDescent="0.2"/>
  <cols>
    <col min="1" max="1" width="4" style="43" customWidth="1"/>
    <col min="2" max="2" width="7.5703125" style="43" customWidth="1"/>
    <col min="3" max="3" width="40.85546875" style="43" customWidth="1"/>
    <col min="4" max="4" width="50.42578125" style="43" customWidth="1"/>
    <col min="5" max="5" width="12.28515625" style="43" customWidth="1"/>
    <col min="6" max="6" width="9.140625" style="43" hidden="1" customWidth="1"/>
    <col min="7" max="7" width="9.140625" style="43"/>
    <col min="8" max="8" width="10.5703125" style="43" customWidth="1"/>
    <col min="9" max="16384" width="9.140625" style="43"/>
  </cols>
  <sheetData>
    <row r="1" spans="1:10" ht="12.75" customHeight="1" x14ac:dyDescent="0.2">
      <c r="A1" s="43" t="s">
        <v>35</v>
      </c>
      <c r="D1" s="125" t="s">
        <v>20</v>
      </c>
      <c r="E1" s="125"/>
    </row>
    <row r="2" spans="1:10" ht="14.25" customHeight="1" x14ac:dyDescent="0.2">
      <c r="D2" s="125" t="s">
        <v>128</v>
      </c>
      <c r="E2" s="125"/>
    </row>
    <row r="3" spans="1:10" ht="12" customHeight="1" x14ac:dyDescent="0.2">
      <c r="D3" s="125" t="s">
        <v>28</v>
      </c>
      <c r="E3" s="125"/>
    </row>
    <row r="4" spans="1:10" ht="15" customHeight="1" x14ac:dyDescent="0.2">
      <c r="D4" s="125" t="s">
        <v>57</v>
      </c>
      <c r="E4" s="125"/>
    </row>
    <row r="5" spans="1:10" ht="12" customHeight="1" x14ac:dyDescent="0.2"/>
    <row r="6" spans="1:10" ht="30.75" customHeight="1" x14ac:dyDescent="0.2">
      <c r="A6" s="151" t="s">
        <v>58</v>
      </c>
      <c r="B6" s="151"/>
      <c r="C6" s="151"/>
      <c r="D6" s="151"/>
      <c r="E6" s="151"/>
      <c r="F6" s="151"/>
      <c r="H6" s="45"/>
    </row>
    <row r="7" spans="1:10" ht="14.25" customHeight="1" x14ac:dyDescent="0.2">
      <c r="E7" s="38" t="s">
        <v>13</v>
      </c>
    </row>
    <row r="8" spans="1:10" ht="48.75" customHeight="1" x14ac:dyDescent="0.2">
      <c r="A8" s="16" t="s">
        <v>5</v>
      </c>
      <c r="B8" s="44" t="s">
        <v>4</v>
      </c>
      <c r="C8" s="44" t="s">
        <v>8</v>
      </c>
      <c r="D8" s="44" t="s">
        <v>9</v>
      </c>
      <c r="E8" s="46" t="s">
        <v>19</v>
      </c>
      <c r="H8" s="87"/>
      <c r="I8" s="93"/>
    </row>
    <row r="9" spans="1:10" ht="15" customHeight="1" x14ac:dyDescent="0.25">
      <c r="A9" s="44">
        <v>1</v>
      </c>
      <c r="B9" s="152" t="s">
        <v>32</v>
      </c>
      <c r="C9" s="30" t="s">
        <v>89</v>
      </c>
      <c r="D9" s="30" t="s">
        <v>115</v>
      </c>
      <c r="E9" s="86">
        <v>177.3</v>
      </c>
      <c r="F9" s="47"/>
    </row>
    <row r="10" spans="1:10" s="66" customFormat="1" ht="15" customHeight="1" x14ac:dyDescent="0.25">
      <c r="A10" s="67">
        <v>2</v>
      </c>
      <c r="B10" s="153"/>
      <c r="C10" s="16" t="s">
        <v>99</v>
      </c>
      <c r="D10" s="16" t="s">
        <v>100</v>
      </c>
      <c r="E10" s="86">
        <v>36.700000000000003</v>
      </c>
      <c r="F10" s="47"/>
      <c r="J10" s="87"/>
    </row>
    <row r="11" spans="1:10" ht="15" customHeight="1" x14ac:dyDescent="0.25">
      <c r="A11" s="44">
        <v>3</v>
      </c>
      <c r="B11" s="153"/>
      <c r="C11" s="16" t="s">
        <v>59</v>
      </c>
      <c r="D11" s="16" t="s">
        <v>60</v>
      </c>
      <c r="E11" s="49">
        <v>72.8</v>
      </c>
      <c r="F11" s="48"/>
      <c r="J11" s="87"/>
    </row>
    <row r="12" spans="1:10" s="66" customFormat="1" ht="15" customHeight="1" x14ac:dyDescent="0.25">
      <c r="A12" s="67">
        <v>5</v>
      </c>
      <c r="B12" s="153"/>
      <c r="C12" s="16" t="s">
        <v>101</v>
      </c>
      <c r="D12" s="16" t="s">
        <v>102</v>
      </c>
      <c r="E12" s="49">
        <v>45.3</v>
      </c>
      <c r="F12" s="48"/>
      <c r="J12" s="87"/>
    </row>
    <row r="13" spans="1:10" s="66" customFormat="1" ht="15" customHeight="1" x14ac:dyDescent="0.25">
      <c r="A13" s="67">
        <v>6</v>
      </c>
      <c r="B13" s="153"/>
      <c r="C13" s="16" t="s">
        <v>103</v>
      </c>
      <c r="D13" s="16" t="s">
        <v>104</v>
      </c>
      <c r="E13" s="49">
        <v>94.3</v>
      </c>
      <c r="F13" s="48"/>
      <c r="J13" s="87"/>
    </row>
    <row r="14" spans="1:10" ht="15" customHeight="1" x14ac:dyDescent="0.25">
      <c r="A14" s="44">
        <v>7</v>
      </c>
      <c r="B14" s="153"/>
      <c r="C14" s="16" t="s">
        <v>61</v>
      </c>
      <c r="D14" s="16" t="s">
        <v>62</v>
      </c>
      <c r="E14" s="49">
        <v>69.400000000000006</v>
      </c>
      <c r="F14" s="48"/>
      <c r="J14" s="87"/>
    </row>
    <row r="15" spans="1:10" s="66" customFormat="1" ht="15" customHeight="1" x14ac:dyDescent="0.25">
      <c r="A15" s="67">
        <v>8</v>
      </c>
      <c r="B15" s="153"/>
      <c r="C15" s="36" t="s">
        <v>63</v>
      </c>
      <c r="D15" s="30" t="s">
        <v>64</v>
      </c>
      <c r="E15" s="49">
        <v>89.1</v>
      </c>
      <c r="F15" s="70"/>
      <c r="J15" s="87"/>
    </row>
    <row r="16" spans="1:10" s="87" customFormat="1" ht="15" customHeight="1" x14ac:dyDescent="0.25">
      <c r="A16" s="88">
        <v>9</v>
      </c>
      <c r="B16" s="153"/>
      <c r="C16" s="16" t="s">
        <v>125</v>
      </c>
      <c r="D16" s="16" t="s">
        <v>139</v>
      </c>
      <c r="E16" s="49">
        <v>6.7</v>
      </c>
      <c r="F16" s="70"/>
    </row>
    <row r="17" spans="1:10" s="87" customFormat="1" ht="15" customHeight="1" x14ac:dyDescent="0.25">
      <c r="A17" s="88">
        <v>10</v>
      </c>
      <c r="B17" s="153"/>
      <c r="C17" s="16" t="s">
        <v>140</v>
      </c>
      <c r="D17" s="16" t="s">
        <v>141</v>
      </c>
      <c r="E17" s="49">
        <v>5.7</v>
      </c>
      <c r="F17" s="70"/>
    </row>
    <row r="18" spans="1:10" s="87" customFormat="1" ht="15" customHeight="1" x14ac:dyDescent="0.25">
      <c r="A18" s="88">
        <v>12</v>
      </c>
      <c r="B18" s="153"/>
      <c r="C18" s="16" t="s">
        <v>95</v>
      </c>
      <c r="D18" s="16" t="s">
        <v>96</v>
      </c>
      <c r="E18" s="49">
        <v>11.9</v>
      </c>
      <c r="F18" s="70"/>
    </row>
    <row r="19" spans="1:10" s="87" customFormat="1" ht="15" customHeight="1" x14ac:dyDescent="0.25">
      <c r="A19" s="88">
        <v>13</v>
      </c>
      <c r="B19" s="153"/>
      <c r="C19" s="16" t="s">
        <v>142</v>
      </c>
      <c r="D19" s="16" t="s">
        <v>143</v>
      </c>
      <c r="E19" s="49">
        <v>10.6</v>
      </c>
      <c r="F19" s="70"/>
    </row>
    <row r="20" spans="1:10" s="87" customFormat="1" ht="15" customHeight="1" x14ac:dyDescent="0.25">
      <c r="A20" s="88">
        <v>14</v>
      </c>
      <c r="B20" s="153"/>
      <c r="C20" s="16" t="s">
        <v>97</v>
      </c>
      <c r="D20" s="16" t="s">
        <v>98</v>
      </c>
      <c r="E20" s="49">
        <v>33.799999999999997</v>
      </c>
      <c r="F20" s="70"/>
    </row>
    <row r="21" spans="1:10" s="87" customFormat="1" ht="15" customHeight="1" x14ac:dyDescent="0.25">
      <c r="A21" s="88">
        <v>15</v>
      </c>
      <c r="B21" s="153"/>
      <c r="C21" s="16" t="s">
        <v>72</v>
      </c>
      <c r="D21" s="16" t="s">
        <v>73</v>
      </c>
      <c r="E21" s="49">
        <v>27.7</v>
      </c>
      <c r="F21" s="70"/>
    </row>
    <row r="22" spans="1:10" s="87" customFormat="1" ht="15" customHeight="1" x14ac:dyDescent="0.25">
      <c r="A22" s="88">
        <v>16</v>
      </c>
      <c r="B22" s="153"/>
      <c r="C22" s="16" t="s">
        <v>144</v>
      </c>
      <c r="D22" s="16" t="s">
        <v>145</v>
      </c>
      <c r="E22" s="49">
        <v>14.3</v>
      </c>
      <c r="F22" s="70"/>
    </row>
    <row r="23" spans="1:10" s="87" customFormat="1" ht="15" customHeight="1" x14ac:dyDescent="0.25">
      <c r="A23" s="88">
        <v>17</v>
      </c>
      <c r="B23" s="153"/>
      <c r="C23" s="16" t="s">
        <v>70</v>
      </c>
      <c r="D23" s="16" t="s">
        <v>71</v>
      </c>
      <c r="E23" s="49">
        <v>24.9</v>
      </c>
      <c r="F23" s="70"/>
    </row>
    <row r="24" spans="1:10" s="87" customFormat="1" ht="15" customHeight="1" x14ac:dyDescent="0.25">
      <c r="A24" s="88">
        <v>18</v>
      </c>
      <c r="B24" s="153"/>
      <c r="C24" s="16" t="s">
        <v>129</v>
      </c>
      <c r="D24" s="16" t="s">
        <v>146</v>
      </c>
      <c r="E24" s="49">
        <v>6.5</v>
      </c>
      <c r="F24" s="70"/>
    </row>
    <row r="25" spans="1:10" ht="15" customHeight="1" x14ac:dyDescent="0.25">
      <c r="A25" s="88">
        <v>19</v>
      </c>
      <c r="B25" s="153"/>
      <c r="C25" s="16" t="s">
        <v>147</v>
      </c>
      <c r="D25" s="16" t="s">
        <v>148</v>
      </c>
      <c r="E25" s="49">
        <v>0.2</v>
      </c>
      <c r="J25" s="87"/>
    </row>
    <row r="26" spans="1:10" s="87" customFormat="1" ht="15" customHeight="1" x14ac:dyDescent="0.25">
      <c r="A26" s="88">
        <v>20</v>
      </c>
      <c r="B26" s="153"/>
      <c r="C26" s="39" t="s">
        <v>93</v>
      </c>
      <c r="D26" s="39" t="s">
        <v>94</v>
      </c>
      <c r="E26" s="49">
        <v>2.1</v>
      </c>
    </row>
    <row r="27" spans="1:10" ht="15" customHeight="1" x14ac:dyDescent="0.25">
      <c r="A27" s="44">
        <v>21</v>
      </c>
      <c r="B27" s="154"/>
      <c r="C27" s="16" t="s">
        <v>1</v>
      </c>
      <c r="D27" s="16" t="s">
        <v>65</v>
      </c>
      <c r="E27" s="49">
        <v>-414.6</v>
      </c>
      <c r="J27" s="87"/>
    </row>
    <row r="28" spans="1:10" ht="15" customHeight="1" x14ac:dyDescent="0.2">
      <c r="A28" s="142" t="s">
        <v>14</v>
      </c>
      <c r="B28" s="142"/>
      <c r="C28" s="142"/>
      <c r="D28" s="142"/>
      <c r="E28" s="20">
        <f>SUM(E9:E27)</f>
        <v>314.70000000000016</v>
      </c>
      <c r="H28" s="50"/>
      <c r="I28" s="50"/>
      <c r="J28" s="50"/>
    </row>
    <row r="29" spans="1:10" ht="15" customHeight="1" x14ac:dyDescent="0.2">
      <c r="A29" s="50"/>
      <c r="B29" s="50"/>
      <c r="C29" s="50"/>
      <c r="D29" s="50"/>
      <c r="E29" s="51"/>
    </row>
    <row r="30" spans="1:10" ht="15" customHeight="1" x14ac:dyDescent="0.2">
      <c r="A30" s="50"/>
      <c r="B30" s="50"/>
      <c r="C30" s="50"/>
      <c r="D30" s="52"/>
      <c r="E30" s="53"/>
    </row>
    <row r="31" spans="1:10" ht="15" customHeight="1" x14ac:dyDescent="0.2">
      <c r="A31" s="54"/>
      <c r="B31" s="54"/>
      <c r="C31" s="54"/>
      <c r="D31" s="55"/>
      <c r="E31" s="53"/>
      <c r="F31" s="56"/>
    </row>
    <row r="32" spans="1:10" ht="13.5" customHeight="1" x14ac:dyDescent="0.2">
      <c r="A32" s="54"/>
      <c r="B32" s="54"/>
      <c r="C32" s="54"/>
      <c r="D32" s="55"/>
      <c r="E32" s="53"/>
      <c r="F32" s="56"/>
    </row>
    <row r="33" spans="1:6" ht="12.75" customHeight="1" x14ac:dyDescent="0.2">
      <c r="A33" s="56"/>
      <c r="B33" s="56"/>
      <c r="C33" s="56"/>
      <c r="D33" s="55"/>
      <c r="E33" s="57"/>
      <c r="F33" s="56"/>
    </row>
    <row r="34" spans="1:6" x14ac:dyDescent="0.2">
      <c r="A34" s="56"/>
      <c r="B34" s="56"/>
      <c r="C34" s="56"/>
      <c r="D34" s="55"/>
      <c r="E34" s="57"/>
      <c r="F34" s="56"/>
    </row>
    <row r="35" spans="1:6" x14ac:dyDescent="0.2">
      <c r="A35" s="56"/>
      <c r="B35" s="56"/>
      <c r="C35" s="56"/>
      <c r="D35" s="58"/>
      <c r="E35" s="59"/>
      <c r="F35" s="56"/>
    </row>
    <row r="36" spans="1:6" x14ac:dyDescent="0.2">
      <c r="A36" s="56"/>
      <c r="B36" s="56"/>
      <c r="C36" s="56"/>
      <c r="D36" s="58"/>
      <c r="E36" s="59"/>
      <c r="F36" s="56"/>
    </row>
    <row r="37" spans="1:6" x14ac:dyDescent="0.2">
      <c r="A37" s="56"/>
      <c r="B37" s="56"/>
      <c r="C37" s="56"/>
      <c r="D37" s="58"/>
      <c r="E37" s="59"/>
      <c r="F37" s="56"/>
    </row>
    <row r="38" spans="1:6" x14ac:dyDescent="0.2">
      <c r="A38" s="56"/>
      <c r="B38" s="56"/>
      <c r="C38" s="56"/>
      <c r="D38" s="58"/>
      <c r="E38" s="59"/>
      <c r="F38" s="56"/>
    </row>
    <row r="39" spans="1:6" x14ac:dyDescent="0.2">
      <c r="A39" s="56"/>
      <c r="B39" s="56"/>
      <c r="C39" s="56"/>
      <c r="D39" s="58"/>
      <c r="E39" s="59"/>
      <c r="F39" s="56"/>
    </row>
    <row r="40" spans="1:6" x14ac:dyDescent="0.2">
      <c r="A40" s="56"/>
      <c r="B40" s="56"/>
      <c r="C40" s="56"/>
      <c r="D40" s="58"/>
      <c r="E40" s="59"/>
      <c r="F40" s="56"/>
    </row>
    <row r="41" spans="1:6" x14ac:dyDescent="0.2">
      <c r="A41" s="56"/>
      <c r="B41" s="56"/>
      <c r="C41" s="56"/>
      <c r="D41" s="58"/>
      <c r="E41" s="59"/>
      <c r="F41" s="56"/>
    </row>
    <row r="42" spans="1:6" x14ac:dyDescent="0.2">
      <c r="A42" s="56"/>
      <c r="B42" s="56"/>
      <c r="C42" s="56"/>
      <c r="D42" s="58"/>
      <c r="E42" s="59"/>
      <c r="F42" s="56"/>
    </row>
    <row r="43" spans="1:6" x14ac:dyDescent="0.2">
      <c r="A43" s="56"/>
      <c r="B43" s="56"/>
      <c r="C43" s="56"/>
      <c r="D43" s="56"/>
      <c r="E43" s="60"/>
      <c r="F43" s="56"/>
    </row>
    <row r="44" spans="1:6" x14ac:dyDescent="0.2">
      <c r="A44" s="56"/>
      <c r="B44" s="56"/>
      <c r="C44" s="56"/>
      <c r="D44" s="56"/>
      <c r="E44" s="56"/>
      <c r="F44" s="56"/>
    </row>
    <row r="45" spans="1:6" x14ac:dyDescent="0.2">
      <c r="A45" s="56"/>
      <c r="B45" s="56"/>
      <c r="C45" s="56"/>
      <c r="D45" s="56"/>
      <c r="E45" s="56"/>
      <c r="F45" s="56"/>
    </row>
    <row r="46" spans="1:6" x14ac:dyDescent="0.2">
      <c r="A46" s="56"/>
      <c r="B46" s="56"/>
      <c r="C46" s="56"/>
      <c r="D46" s="56"/>
      <c r="E46" s="56"/>
      <c r="F46" s="56"/>
    </row>
    <row r="47" spans="1:6" x14ac:dyDescent="0.2">
      <c r="A47" s="56"/>
      <c r="B47" s="56"/>
      <c r="C47" s="56"/>
      <c r="D47" s="56"/>
      <c r="E47" s="56"/>
      <c r="F47" s="56"/>
    </row>
    <row r="48" spans="1:6" x14ac:dyDescent="0.2">
      <c r="A48" s="56"/>
      <c r="B48" s="56"/>
      <c r="C48" s="56"/>
      <c r="D48" s="56"/>
      <c r="E48" s="56"/>
      <c r="F48" s="56"/>
    </row>
    <row r="49" spans="1:6" x14ac:dyDescent="0.2">
      <c r="A49" s="56"/>
      <c r="B49" s="56"/>
      <c r="C49" s="56"/>
      <c r="D49" s="56"/>
      <c r="E49" s="56"/>
      <c r="F49" s="56"/>
    </row>
    <row r="50" spans="1:6" x14ac:dyDescent="0.2">
      <c r="A50" s="56"/>
      <c r="B50" s="56"/>
      <c r="C50" s="56"/>
      <c r="D50" s="56"/>
      <c r="E50" s="56"/>
      <c r="F50" s="56"/>
    </row>
    <row r="51" spans="1:6" x14ac:dyDescent="0.2">
      <c r="A51" s="56"/>
      <c r="B51" s="56"/>
      <c r="C51" s="56"/>
      <c r="D51" s="56"/>
      <c r="E51" s="56"/>
      <c r="F51" s="56"/>
    </row>
    <row r="52" spans="1:6" x14ac:dyDescent="0.2">
      <c r="A52" s="56"/>
      <c r="B52" s="56"/>
      <c r="C52" s="56"/>
      <c r="D52" s="56"/>
      <c r="E52" s="56"/>
      <c r="F52" s="56"/>
    </row>
    <row r="53" spans="1:6" x14ac:dyDescent="0.2">
      <c r="A53" s="56"/>
      <c r="B53" s="56"/>
      <c r="C53" s="56"/>
      <c r="D53" s="56"/>
      <c r="E53" s="56"/>
      <c r="F53" s="56"/>
    </row>
  </sheetData>
  <mergeCells count="7">
    <mergeCell ref="A6:F6"/>
    <mergeCell ref="B9:B27"/>
    <mergeCell ref="A28:D28"/>
    <mergeCell ref="D1:E1"/>
    <mergeCell ref="D2:E2"/>
    <mergeCell ref="D3:E3"/>
    <mergeCell ref="D4:E4"/>
  </mergeCells>
  <pageMargins left="0.7" right="0.7" top="0.75" bottom="0.75" header="0.3" footer="0.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A7" workbookViewId="0">
      <selection activeCell="H19" sqref="H19"/>
    </sheetView>
  </sheetViews>
  <sheetFormatPr defaultColWidth="9.140625" defaultRowHeight="15" x14ac:dyDescent="0.25"/>
  <cols>
    <col min="1" max="1" width="4.85546875" style="18" customWidth="1"/>
    <col min="2" max="2" width="7.5703125" style="18" customWidth="1"/>
    <col min="3" max="3" width="39.85546875" style="18" customWidth="1"/>
    <col min="4" max="4" width="65.5703125" style="18" customWidth="1"/>
    <col min="5" max="5" width="12.42578125" style="18" customWidth="1"/>
    <col min="6" max="6" width="9.140625" style="18"/>
    <col min="7" max="7" width="9.42578125" style="18" bestFit="1" customWidth="1"/>
    <col min="8" max="16384" width="9.140625" style="18"/>
  </cols>
  <sheetData>
    <row r="1" spans="1:6" ht="15" customHeight="1" x14ac:dyDescent="0.25">
      <c r="D1" s="125" t="s">
        <v>20</v>
      </c>
      <c r="E1" s="125"/>
    </row>
    <row r="2" spans="1:6" ht="16.149999999999999" customHeight="1" x14ac:dyDescent="0.25">
      <c r="D2" s="125" t="s">
        <v>128</v>
      </c>
      <c r="E2" s="125"/>
    </row>
    <row r="3" spans="1:6" ht="15" customHeight="1" x14ac:dyDescent="0.25">
      <c r="D3" s="125" t="s">
        <v>28</v>
      </c>
      <c r="E3" s="125"/>
    </row>
    <row r="4" spans="1:6" ht="15" customHeight="1" x14ac:dyDescent="0.25">
      <c r="D4" s="124" t="s">
        <v>25</v>
      </c>
      <c r="E4" s="124"/>
    </row>
    <row r="5" spans="1:6" ht="15" customHeight="1" x14ac:dyDescent="0.25">
      <c r="E5" s="14"/>
    </row>
    <row r="6" spans="1:6" ht="18.75" customHeight="1" x14ac:dyDescent="0.25">
      <c r="A6" s="156" t="s">
        <v>30</v>
      </c>
      <c r="B6" s="156"/>
      <c r="C6" s="156"/>
      <c r="D6" s="156"/>
      <c r="E6" s="156"/>
      <c r="F6" s="156"/>
    </row>
    <row r="7" spans="1:6" ht="16.5" customHeight="1" x14ac:dyDescent="0.25">
      <c r="E7" s="24" t="s">
        <v>13</v>
      </c>
    </row>
    <row r="8" spans="1:6" ht="46.5" customHeight="1" x14ac:dyDescent="0.25">
      <c r="A8" s="81" t="s">
        <v>11</v>
      </c>
      <c r="B8" s="81" t="s">
        <v>4</v>
      </c>
      <c r="C8" s="81" t="s">
        <v>8</v>
      </c>
      <c r="D8" s="81" t="s">
        <v>9</v>
      </c>
      <c r="E8" s="81" t="s">
        <v>19</v>
      </c>
    </row>
    <row r="9" spans="1:6" ht="33.75" customHeight="1" x14ac:dyDescent="0.25">
      <c r="A9" s="89">
        <v>14</v>
      </c>
      <c r="B9" s="146" t="s">
        <v>47</v>
      </c>
      <c r="C9" s="98" t="s">
        <v>130</v>
      </c>
      <c r="D9" s="4" t="s">
        <v>131</v>
      </c>
      <c r="E9" s="22">
        <v>50</v>
      </c>
    </row>
    <row r="10" spans="1:6" ht="33.75" customHeight="1" x14ac:dyDescent="0.25">
      <c r="A10" s="89">
        <v>15</v>
      </c>
      <c r="B10" s="158"/>
      <c r="C10" s="39" t="s">
        <v>105</v>
      </c>
      <c r="D10" s="4" t="s">
        <v>131</v>
      </c>
      <c r="E10" s="22">
        <v>-11.2</v>
      </c>
    </row>
    <row r="11" spans="1:6" ht="31.5" customHeight="1" x14ac:dyDescent="0.25">
      <c r="A11" s="89">
        <v>16</v>
      </c>
      <c r="B11" s="158"/>
      <c r="C11" s="16" t="s">
        <v>1</v>
      </c>
      <c r="D11" s="4" t="s">
        <v>150</v>
      </c>
      <c r="E11" s="22">
        <v>-150</v>
      </c>
    </row>
    <row r="12" spans="1:6" ht="31.5" customHeight="1" x14ac:dyDescent="0.25">
      <c r="A12" s="118">
        <v>17</v>
      </c>
      <c r="B12" s="158"/>
      <c r="C12" s="39" t="s">
        <v>132</v>
      </c>
      <c r="D12" s="4" t="s">
        <v>150</v>
      </c>
      <c r="E12" s="22">
        <v>-33</v>
      </c>
    </row>
    <row r="13" spans="1:6" ht="31.5" customHeight="1" x14ac:dyDescent="0.25">
      <c r="A13" s="89">
        <v>18</v>
      </c>
      <c r="B13" s="158"/>
      <c r="C13" s="16" t="s">
        <v>1</v>
      </c>
      <c r="D13" s="4" t="s">
        <v>137</v>
      </c>
      <c r="E13" s="22">
        <v>-85.4</v>
      </c>
    </row>
    <row r="14" spans="1:6" ht="33.75" customHeight="1" x14ac:dyDescent="0.25">
      <c r="A14" s="89">
        <v>19</v>
      </c>
      <c r="B14" s="147"/>
      <c r="C14" s="39" t="s">
        <v>105</v>
      </c>
      <c r="D14" s="4" t="s">
        <v>137</v>
      </c>
      <c r="E14" s="22">
        <v>-212</v>
      </c>
    </row>
    <row r="15" spans="1:6" ht="18.75" customHeight="1" x14ac:dyDescent="0.25">
      <c r="A15" s="81">
        <v>24</v>
      </c>
      <c r="B15" s="90" t="s">
        <v>22</v>
      </c>
      <c r="C15" s="91" t="s">
        <v>1</v>
      </c>
      <c r="D15" s="39" t="s">
        <v>108</v>
      </c>
      <c r="E15" s="22">
        <v>17.824999999999999</v>
      </c>
    </row>
    <row r="16" spans="1:6" ht="31.5" customHeight="1" x14ac:dyDescent="0.25">
      <c r="A16" s="92">
        <v>46</v>
      </c>
      <c r="B16" s="61" t="s">
        <v>47</v>
      </c>
      <c r="C16" s="39" t="s">
        <v>125</v>
      </c>
      <c r="D16" s="83" t="s">
        <v>161</v>
      </c>
      <c r="E16" s="22">
        <v>-80</v>
      </c>
    </row>
    <row r="17" spans="1:5" ht="18" customHeight="1" x14ac:dyDescent="0.25">
      <c r="A17" s="157" t="s">
        <v>48</v>
      </c>
      <c r="B17" s="157"/>
      <c r="C17" s="157"/>
      <c r="D17" s="157"/>
      <c r="E17" s="22">
        <f>SUM(E9:E14,E16)</f>
        <v>-521.6</v>
      </c>
    </row>
    <row r="18" spans="1:5" ht="17.25" customHeight="1" x14ac:dyDescent="0.25">
      <c r="A18" s="157" t="s">
        <v>23</v>
      </c>
      <c r="B18" s="157"/>
      <c r="C18" s="157"/>
      <c r="D18" s="157"/>
      <c r="E18" s="22">
        <f>SUM(E15)</f>
        <v>17.824999999999999</v>
      </c>
    </row>
    <row r="19" spans="1:5" ht="16.5" customHeight="1" x14ac:dyDescent="0.25">
      <c r="A19" s="155" t="s">
        <v>14</v>
      </c>
      <c r="B19" s="155"/>
      <c r="C19" s="155"/>
      <c r="D19" s="155"/>
      <c r="E19" s="85">
        <f>SUM(E17:E18)</f>
        <v>-503.77500000000003</v>
      </c>
    </row>
    <row r="21" spans="1:5" x14ac:dyDescent="0.25">
      <c r="D21" s="24"/>
      <c r="E21" s="27"/>
    </row>
    <row r="22" spans="1:5" x14ac:dyDescent="0.25">
      <c r="E22" s="27"/>
    </row>
    <row r="23" spans="1:5" x14ac:dyDescent="0.25">
      <c r="E23" s="27"/>
    </row>
    <row r="25" spans="1:5" x14ac:dyDescent="0.25">
      <c r="D25" s="24"/>
      <c r="E25" s="27"/>
    </row>
  </sheetData>
  <mergeCells count="9">
    <mergeCell ref="A19:D19"/>
    <mergeCell ref="D1:E1"/>
    <mergeCell ref="D2:E2"/>
    <mergeCell ref="D3:E3"/>
    <mergeCell ref="D4:E4"/>
    <mergeCell ref="A6:F6"/>
    <mergeCell ref="A18:D18"/>
    <mergeCell ref="A17:D17"/>
    <mergeCell ref="B9:B14"/>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I13" sqref="I13"/>
    </sheetView>
  </sheetViews>
  <sheetFormatPr defaultColWidth="9.140625" defaultRowHeight="15" x14ac:dyDescent="0.2"/>
  <cols>
    <col min="1" max="1" width="4" style="31" customWidth="1"/>
    <col min="2" max="2" width="10.28515625" style="31" customWidth="1"/>
    <col min="3" max="3" width="41.28515625" style="31" customWidth="1"/>
    <col min="4" max="4" width="49.7109375" style="31" customWidth="1"/>
    <col min="5" max="5" width="12.7109375" style="31" customWidth="1"/>
    <col min="6" max="16384" width="9.140625" style="31"/>
  </cols>
  <sheetData>
    <row r="1" spans="1:5" ht="12.75" customHeight="1" x14ac:dyDescent="0.2">
      <c r="D1" s="125" t="s">
        <v>20</v>
      </c>
      <c r="E1" s="125"/>
    </row>
    <row r="2" spans="1:5" ht="12.75" customHeight="1" x14ac:dyDescent="0.2">
      <c r="D2" s="125" t="s">
        <v>128</v>
      </c>
      <c r="E2" s="125"/>
    </row>
    <row r="3" spans="1:5" ht="12.75" customHeight="1" x14ac:dyDescent="0.2">
      <c r="D3" s="125" t="s">
        <v>28</v>
      </c>
      <c r="E3" s="125"/>
    </row>
    <row r="4" spans="1:5" ht="15" customHeight="1" x14ac:dyDescent="0.2">
      <c r="D4" s="125" t="s">
        <v>43</v>
      </c>
      <c r="E4" s="125"/>
    </row>
    <row r="5" spans="1:5" ht="15" customHeight="1" x14ac:dyDescent="0.2"/>
    <row r="6" spans="1:5" ht="29.25" customHeight="1" x14ac:dyDescent="0.2">
      <c r="A6" s="151" t="s">
        <v>44</v>
      </c>
      <c r="B6" s="151"/>
      <c r="C6" s="151"/>
      <c r="D6" s="151"/>
      <c r="E6" s="151"/>
    </row>
    <row r="7" spans="1:5" ht="15" customHeight="1" x14ac:dyDescent="0.2">
      <c r="E7" s="38" t="s">
        <v>13</v>
      </c>
    </row>
    <row r="8" spans="1:5" ht="45.75" customHeight="1" x14ac:dyDescent="0.2">
      <c r="A8" s="32" t="s">
        <v>5</v>
      </c>
      <c r="B8" s="32" t="s">
        <v>4</v>
      </c>
      <c r="C8" s="32" t="s">
        <v>8</v>
      </c>
      <c r="D8" s="32" t="s">
        <v>9</v>
      </c>
      <c r="E8" s="32" t="s">
        <v>19</v>
      </c>
    </row>
    <row r="9" spans="1:5" s="65" customFormat="1" ht="15.75" customHeight="1" x14ac:dyDescent="0.25">
      <c r="A9" s="68">
        <v>1</v>
      </c>
      <c r="B9" s="135" t="s">
        <v>32</v>
      </c>
      <c r="C9" s="30" t="s">
        <v>89</v>
      </c>
      <c r="D9" s="30" t="s">
        <v>200</v>
      </c>
      <c r="E9" s="35">
        <v>8</v>
      </c>
    </row>
    <row r="10" spans="1:5" s="76" customFormat="1" ht="16.5" customHeight="1" x14ac:dyDescent="0.25">
      <c r="A10" s="1">
        <v>6</v>
      </c>
      <c r="B10" s="136"/>
      <c r="C10" s="36" t="s">
        <v>103</v>
      </c>
      <c r="D10" s="16" t="s">
        <v>104</v>
      </c>
      <c r="E10" s="35">
        <v>36</v>
      </c>
    </row>
    <row r="11" spans="1:5" s="66" customFormat="1" ht="18" customHeight="1" x14ac:dyDescent="0.25">
      <c r="A11" s="42">
        <v>8</v>
      </c>
      <c r="B11" s="136"/>
      <c r="C11" s="36" t="s">
        <v>63</v>
      </c>
      <c r="D11" s="30" t="s">
        <v>64</v>
      </c>
      <c r="E11" s="35">
        <v>-0.5</v>
      </c>
    </row>
    <row r="12" spans="1:5" s="87" customFormat="1" ht="18" customHeight="1" x14ac:dyDescent="0.25">
      <c r="A12" s="42">
        <v>17</v>
      </c>
      <c r="B12" s="137"/>
      <c r="C12" s="36" t="s">
        <v>129</v>
      </c>
      <c r="D12" s="16" t="s">
        <v>146</v>
      </c>
      <c r="E12" s="35">
        <v>7.2</v>
      </c>
    </row>
    <row r="13" spans="1:5" s="87" customFormat="1" ht="18" customHeight="1" x14ac:dyDescent="0.25">
      <c r="A13" s="42">
        <v>22</v>
      </c>
      <c r="B13" s="61" t="s">
        <v>22</v>
      </c>
      <c r="C13" s="36" t="s">
        <v>130</v>
      </c>
      <c r="D13" s="30" t="s">
        <v>162</v>
      </c>
      <c r="E13" s="35">
        <v>5.6</v>
      </c>
    </row>
    <row r="14" spans="1:5" s="87" customFormat="1" ht="18" customHeight="1" x14ac:dyDescent="0.25">
      <c r="A14" s="71">
        <v>24</v>
      </c>
      <c r="B14" s="135" t="s">
        <v>53</v>
      </c>
      <c r="C14" s="36" t="s">
        <v>90</v>
      </c>
      <c r="D14" s="16" t="s">
        <v>91</v>
      </c>
      <c r="E14" s="35">
        <v>0.5</v>
      </c>
    </row>
    <row r="15" spans="1:5" s="87" customFormat="1" ht="18" customHeight="1" x14ac:dyDescent="0.25">
      <c r="A15" s="42">
        <v>25</v>
      </c>
      <c r="B15" s="136"/>
      <c r="C15" s="36" t="s">
        <v>136</v>
      </c>
      <c r="D15" s="16" t="s">
        <v>194</v>
      </c>
      <c r="E15" s="35">
        <v>5</v>
      </c>
    </row>
    <row r="16" spans="1:5" s="87" customFormat="1" ht="18" customHeight="1" x14ac:dyDescent="0.25">
      <c r="A16" s="71">
        <v>33</v>
      </c>
      <c r="B16" s="159" t="s">
        <v>50</v>
      </c>
      <c r="C16" s="148" t="s">
        <v>119</v>
      </c>
      <c r="D16" s="16" t="s">
        <v>120</v>
      </c>
      <c r="E16" s="35">
        <v>1.5</v>
      </c>
    </row>
    <row r="17" spans="1:5" s="87" customFormat="1" ht="18" customHeight="1" x14ac:dyDescent="0.25">
      <c r="A17" s="71">
        <v>34</v>
      </c>
      <c r="B17" s="160"/>
      <c r="C17" s="150"/>
      <c r="D17" s="16" t="s">
        <v>151</v>
      </c>
      <c r="E17" s="35">
        <v>0.7</v>
      </c>
    </row>
    <row r="18" spans="1:5" s="41" customFormat="1" ht="16.5" customHeight="1" x14ac:dyDescent="0.25">
      <c r="A18" s="141" t="s">
        <v>45</v>
      </c>
      <c r="B18" s="141"/>
      <c r="C18" s="141"/>
      <c r="D18" s="141"/>
      <c r="E18" s="19">
        <f>SUM(E9:E12,)</f>
        <v>50.7</v>
      </c>
    </row>
    <row r="19" spans="1:5" s="97" customFormat="1" ht="16.5" customHeight="1" x14ac:dyDescent="0.25">
      <c r="A19" s="141" t="s">
        <v>23</v>
      </c>
      <c r="B19" s="141"/>
      <c r="C19" s="141"/>
      <c r="D19" s="141"/>
      <c r="E19" s="19">
        <f>SUM(E13)</f>
        <v>5.6</v>
      </c>
    </row>
    <row r="20" spans="1:5" s="66" customFormat="1" ht="16.5" customHeight="1" x14ac:dyDescent="0.25">
      <c r="A20" s="141" t="s">
        <v>55</v>
      </c>
      <c r="B20" s="141"/>
      <c r="C20" s="141"/>
      <c r="D20" s="141"/>
      <c r="E20" s="19">
        <f>SUM(E14:E15)</f>
        <v>5.5</v>
      </c>
    </row>
    <row r="21" spans="1:5" s="75" customFormat="1" ht="16.5" customHeight="1" x14ac:dyDescent="0.25">
      <c r="A21" s="141" t="s">
        <v>51</v>
      </c>
      <c r="B21" s="141"/>
      <c r="C21" s="141"/>
      <c r="D21" s="141"/>
      <c r="E21" s="19">
        <f>SUM(E16:E17)</f>
        <v>2.2000000000000002</v>
      </c>
    </row>
    <row r="22" spans="1:5" ht="16.5" customHeight="1" x14ac:dyDescent="0.2">
      <c r="A22" s="142" t="s">
        <v>14</v>
      </c>
      <c r="B22" s="142"/>
      <c r="C22" s="142"/>
      <c r="D22" s="142"/>
      <c r="E22" s="20">
        <f>SUM(E18:E21)</f>
        <v>64</v>
      </c>
    </row>
  </sheetData>
  <mergeCells count="14">
    <mergeCell ref="A22:D22"/>
    <mergeCell ref="D1:E1"/>
    <mergeCell ref="D2:E2"/>
    <mergeCell ref="D3:E3"/>
    <mergeCell ref="D4:E4"/>
    <mergeCell ref="A6:E6"/>
    <mergeCell ref="A18:D18"/>
    <mergeCell ref="B9:B12"/>
    <mergeCell ref="A20:D20"/>
    <mergeCell ref="A21:D21"/>
    <mergeCell ref="B14:B15"/>
    <mergeCell ref="B16:B17"/>
    <mergeCell ref="C16:C17"/>
    <mergeCell ref="A19:D19"/>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6"/>
  <sheetViews>
    <sheetView workbookViewId="0">
      <selection activeCell="C26" sqref="C26"/>
    </sheetView>
  </sheetViews>
  <sheetFormatPr defaultColWidth="9.140625" defaultRowHeight="15" x14ac:dyDescent="0.2"/>
  <cols>
    <col min="1" max="1" width="4.5703125" style="3" customWidth="1"/>
    <col min="2" max="2" width="10.140625" style="3" customWidth="1"/>
    <col min="3" max="3" width="63.5703125" style="3" customWidth="1"/>
    <col min="4" max="4" width="27.5703125" style="3" customWidth="1"/>
    <col min="5" max="16384" width="9.140625" style="3"/>
  </cols>
  <sheetData>
    <row r="1" spans="1:4" ht="13.5" customHeight="1" x14ac:dyDescent="0.2">
      <c r="C1" s="78"/>
      <c r="D1" s="79" t="s">
        <v>20</v>
      </c>
    </row>
    <row r="2" spans="1:4" ht="13.5" customHeight="1" x14ac:dyDescent="0.2">
      <c r="C2" s="78"/>
      <c r="D2" s="79" t="s">
        <v>128</v>
      </c>
    </row>
    <row r="3" spans="1:4" ht="13.5" customHeight="1" x14ac:dyDescent="0.2">
      <c r="C3" s="78"/>
      <c r="D3" s="79" t="s">
        <v>28</v>
      </c>
    </row>
    <row r="4" spans="1:4" ht="13.5" customHeight="1" x14ac:dyDescent="0.2">
      <c r="C4" s="78"/>
      <c r="D4" s="79" t="s">
        <v>21</v>
      </c>
    </row>
    <row r="5" spans="1:4" x14ac:dyDescent="0.25">
      <c r="D5" s="11"/>
    </row>
    <row r="6" spans="1:4" ht="45" customHeight="1" x14ac:dyDescent="0.2">
      <c r="A6" s="161" t="s">
        <v>31</v>
      </c>
      <c r="B6" s="161"/>
      <c r="C6" s="161"/>
      <c r="D6" s="161"/>
    </row>
    <row r="7" spans="1:4" ht="15" customHeight="1" x14ac:dyDescent="0.2">
      <c r="D7" s="7" t="s">
        <v>13</v>
      </c>
    </row>
    <row r="8" spans="1:4" ht="35.25" customHeight="1" x14ac:dyDescent="0.2">
      <c r="A8" s="82" t="s">
        <v>11</v>
      </c>
      <c r="B8" s="80" t="s">
        <v>4</v>
      </c>
      <c r="C8" s="80" t="s">
        <v>3</v>
      </c>
      <c r="D8" s="80" t="s">
        <v>0</v>
      </c>
    </row>
    <row r="9" spans="1:4" ht="25.5" customHeight="1" x14ac:dyDescent="0.25">
      <c r="A9" s="82">
        <v>1</v>
      </c>
      <c r="B9" s="13" t="s">
        <v>32</v>
      </c>
      <c r="C9" s="16" t="s">
        <v>46</v>
      </c>
      <c r="D9" s="12">
        <f>SUM('savivaldybės funkcijos(3)'!E61,'ugdymo reikmėms(5)'!E28,'biud_ist_pajamos(7)'!E18)</f>
        <v>284.80000000000013</v>
      </c>
    </row>
    <row r="10" spans="1:4" ht="25.5" customHeight="1" x14ac:dyDescent="0.25">
      <c r="A10" s="82">
        <v>2</v>
      </c>
      <c r="B10" s="13" t="s">
        <v>47</v>
      </c>
      <c r="C10" s="16" t="s">
        <v>49</v>
      </c>
      <c r="D10" s="12">
        <f>SUM('savivaldybės funkcijos(3)'!E62,'kt_ dotacijos (6)'!E17)</f>
        <v>-944.7</v>
      </c>
    </row>
    <row r="11" spans="1:4" ht="24.95" customHeight="1" x14ac:dyDescent="0.25">
      <c r="A11" s="82">
        <v>4</v>
      </c>
      <c r="B11" s="13" t="s">
        <v>22</v>
      </c>
      <c r="C11" s="16" t="s">
        <v>10</v>
      </c>
      <c r="D11" s="12">
        <f>SUM('savivaldybės funkcijos(3)'!E63,'v-f(4)'!E12,'kt_ dotacijos (6)'!E18,'biud_ist_pajamos(7)'!E19)</f>
        <v>385.22500000000002</v>
      </c>
    </row>
    <row r="12" spans="1:4" ht="24.95" customHeight="1" x14ac:dyDescent="0.25">
      <c r="A12" s="110">
        <v>5</v>
      </c>
      <c r="B12" s="13" t="s">
        <v>190</v>
      </c>
      <c r="C12" s="16" t="s">
        <v>195</v>
      </c>
      <c r="D12" s="12">
        <f>SUM('savivaldybės funkcijos(3)'!E64)</f>
        <v>180</v>
      </c>
    </row>
    <row r="13" spans="1:4" ht="24.95" customHeight="1" x14ac:dyDescent="0.25">
      <c r="A13" s="82">
        <v>6</v>
      </c>
      <c r="B13" s="13" t="s">
        <v>53</v>
      </c>
      <c r="C13" s="16" t="s">
        <v>54</v>
      </c>
      <c r="D13" s="12">
        <f>SUM('savivaldybės funkcijos(3)'!E65,'biud_ist_pajamos(7)'!E20)</f>
        <v>1.6000000000000014</v>
      </c>
    </row>
    <row r="14" spans="1:4" ht="24.95" customHeight="1" x14ac:dyDescent="0.25">
      <c r="A14" s="82">
        <v>7</v>
      </c>
      <c r="B14" s="13" t="s">
        <v>50</v>
      </c>
      <c r="C14" s="16" t="s">
        <v>52</v>
      </c>
      <c r="D14" s="12">
        <f>SUM('savivaldybės funkcijos(3)'!E66,'v-f(4)'!E13,'biud_ist_pajamos(7)'!E21)</f>
        <v>68.2</v>
      </c>
    </row>
    <row r="15" spans="1:4" ht="24.95" customHeight="1" x14ac:dyDescent="0.25">
      <c r="A15" s="82">
        <v>8</v>
      </c>
      <c r="B15" s="13" t="s">
        <v>68</v>
      </c>
      <c r="C15" s="16" t="s">
        <v>82</v>
      </c>
      <c r="D15" s="12">
        <f>SUM('savivaldybės funkcijos(3)'!E67)</f>
        <v>133.20000000000002</v>
      </c>
    </row>
    <row r="16" spans="1:4" ht="16.5" customHeight="1" x14ac:dyDescent="0.2">
      <c r="A16" s="82">
        <v>9</v>
      </c>
      <c r="B16" s="166" t="s">
        <v>12</v>
      </c>
      <c r="C16" s="167"/>
      <c r="D16" s="84">
        <f>SUM(D9:D15)</f>
        <v>108.32500000000017</v>
      </c>
    </row>
    <row r="17" spans="1:4" ht="16.5" customHeight="1" x14ac:dyDescent="0.25">
      <c r="A17" s="82">
        <v>10</v>
      </c>
      <c r="B17" s="162" t="s">
        <v>18</v>
      </c>
      <c r="C17" s="163"/>
      <c r="D17" s="12">
        <f>'savivaldybės funkcijos(3)'!E69</f>
        <v>0</v>
      </c>
    </row>
    <row r="18" spans="1:4" ht="16.5" customHeight="1" x14ac:dyDescent="0.2">
      <c r="A18" s="82">
        <v>11</v>
      </c>
      <c r="B18" s="164" t="s">
        <v>17</v>
      </c>
      <c r="C18" s="165"/>
      <c r="D18" s="84">
        <f>D16-D17</f>
        <v>108.32500000000017</v>
      </c>
    </row>
    <row r="19" spans="1:4" x14ac:dyDescent="0.2">
      <c r="C19" s="7"/>
    </row>
    <row r="20" spans="1:4" x14ac:dyDescent="0.2">
      <c r="D20" s="23"/>
    </row>
    <row r="22" spans="1:4" x14ac:dyDescent="0.2">
      <c r="D22" s="23"/>
    </row>
    <row r="26" spans="1:4" x14ac:dyDescent="0.25">
      <c r="D26" s="27"/>
    </row>
  </sheetData>
  <mergeCells count="4">
    <mergeCell ref="A6:D6"/>
    <mergeCell ref="B17:C17"/>
    <mergeCell ref="B18:C18"/>
    <mergeCell ref="B16:C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7</vt:i4>
      </vt:variant>
    </vt:vector>
  </HeadingPairs>
  <TitlesOfParts>
    <vt:vector size="15" baseType="lpstr">
      <vt:lpstr>pajamos (1)</vt:lpstr>
      <vt:lpstr>įmokos(2)</vt:lpstr>
      <vt:lpstr>savivaldybės funkcijos(3)</vt:lpstr>
      <vt:lpstr>v-f(4)</vt:lpstr>
      <vt:lpstr>ugdymo reikmėms(5)</vt:lpstr>
      <vt:lpstr>kt_ dotacijos (6)</vt:lpstr>
      <vt:lpstr>biud_ist_pajamos(7)</vt:lpstr>
      <vt:lpstr>programos(9)</vt:lpstr>
      <vt:lpstr>'biud_ist_pajamos(7)'!Print_Titles</vt:lpstr>
      <vt:lpstr>'įmokos(2)'!Print_Titles</vt:lpstr>
      <vt:lpstr>'kt_ dotacijos (6)'!Print_Titles</vt:lpstr>
      <vt:lpstr>'pajamos (1)'!Print_Titles</vt:lpstr>
      <vt:lpstr>'savivaldybės funkcijos(3)'!Print_Titles</vt:lpstr>
      <vt:lpstr>'ugdymo reikmėms(5)'!Print_Titles</vt:lpstr>
      <vt:lpstr>'v-f(4)'!Print_Titles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2024-11-13T13:09:06Z</cp:lastPrinted>
  <dcterms:created xsi:type="dcterms:W3CDTF">2002-11-07T10:01:21Z</dcterms:created>
  <dcterms:modified xsi:type="dcterms:W3CDTF">2024-11-14T06:54:21Z</dcterms:modified>
</cp:coreProperties>
</file>