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3256" windowHeight="13176"/>
  </bookViews>
  <sheets>
    <sheet name="Varijantas 1" sheetId="1" r:id="rId1"/>
  </sheets>
  <definedNames>
    <definedName name="_xlnm.Print_Area" localSheetId="0">'Varijantas 1'!$A$1:$I$70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7" i="1" l="1"/>
  <c r="J22" i="1" l="1"/>
  <c r="M57" i="1" l="1"/>
  <c r="L57" i="1" l="1"/>
  <c r="T31" i="1" l="1"/>
  <c r="T33" i="1"/>
  <c r="T35" i="1"/>
  <c r="T38" i="1"/>
  <c r="T39" i="1"/>
  <c r="T40" i="1"/>
  <c r="T44" i="1"/>
  <c r="T45" i="1"/>
  <c r="T46" i="1"/>
  <c r="T47" i="1"/>
  <c r="T48" i="1"/>
  <c r="T49" i="1"/>
  <c r="T51" i="1"/>
  <c r="T15" i="1"/>
  <c r="S16" i="1"/>
  <c r="T16" i="1" s="1"/>
  <c r="S22" i="1"/>
  <c r="T22" i="1" s="1"/>
  <c r="S23" i="1"/>
  <c r="S24" i="1"/>
  <c r="S26" i="1"/>
  <c r="S27" i="1"/>
  <c r="T27" i="1" s="1"/>
  <c r="S28" i="1"/>
  <c r="T28" i="1" s="1"/>
  <c r="S30" i="1"/>
  <c r="S31" i="1"/>
  <c r="S33" i="1"/>
  <c r="S34" i="1"/>
  <c r="S35" i="1"/>
  <c r="S36" i="1"/>
  <c r="S37" i="1"/>
  <c r="S38" i="1"/>
  <c r="S39" i="1"/>
  <c r="S40" i="1"/>
  <c r="S41" i="1"/>
  <c r="S42" i="1"/>
  <c r="S43" i="1"/>
  <c r="T43" i="1" s="1"/>
  <c r="S44" i="1"/>
  <c r="S45" i="1"/>
  <c r="S46" i="1"/>
  <c r="S47" i="1"/>
  <c r="S48" i="1"/>
  <c r="S49" i="1"/>
  <c r="S51" i="1"/>
  <c r="S52" i="1"/>
  <c r="S53" i="1"/>
  <c r="S54" i="1"/>
  <c r="T54" i="1" s="1"/>
  <c r="S55" i="1"/>
  <c r="T55" i="1" s="1"/>
  <c r="S56" i="1"/>
  <c r="T56" i="1" s="1"/>
  <c r="S15" i="1"/>
  <c r="K57" i="1"/>
  <c r="J16" i="1"/>
  <c r="J23" i="1"/>
  <c r="J24" i="1"/>
  <c r="J26" i="1"/>
  <c r="J27" i="1"/>
  <c r="J28" i="1"/>
  <c r="J30" i="1"/>
  <c r="J31" i="1"/>
  <c r="J33" i="1"/>
  <c r="J34" i="1"/>
  <c r="J35" i="1"/>
  <c r="J36" i="1"/>
  <c r="T36" i="1" s="1"/>
  <c r="J37" i="1"/>
  <c r="T37" i="1" s="1"/>
  <c r="J38" i="1"/>
  <c r="J39" i="1"/>
  <c r="J41" i="1"/>
  <c r="J42" i="1"/>
  <c r="J43" i="1"/>
  <c r="J44" i="1"/>
  <c r="J45" i="1"/>
  <c r="J46" i="1"/>
  <c r="J47" i="1"/>
  <c r="J48" i="1"/>
  <c r="J49" i="1"/>
  <c r="J51" i="1"/>
  <c r="J52" i="1"/>
  <c r="T52" i="1" s="1"/>
  <c r="J53" i="1"/>
  <c r="T53" i="1" s="1"/>
  <c r="J54" i="1"/>
  <c r="J55" i="1"/>
  <c r="J56" i="1"/>
  <c r="J15" i="1"/>
  <c r="T24" i="1" l="1"/>
  <c r="T42" i="1"/>
  <c r="T41" i="1"/>
  <c r="T34" i="1"/>
  <c r="T30" i="1"/>
  <c r="T26" i="1"/>
  <c r="T23" i="1"/>
  <c r="S57" i="1"/>
  <c r="I50" i="1"/>
  <c r="I58" i="1" l="1"/>
  <c r="I57" i="1"/>
  <c r="I20" i="1" l="1"/>
  <c r="I18" i="1" l="1"/>
  <c r="I19" i="1" l="1"/>
  <c r="I63" i="1" s="1"/>
  <c r="I62" i="1" l="1"/>
  <c r="I29" i="1"/>
  <c r="I25" i="1" l="1"/>
  <c r="I32" i="1" l="1"/>
  <c r="I59" i="1" s="1"/>
  <c r="I61" i="1" s="1"/>
  <c r="I60" i="1" l="1"/>
</calcChain>
</file>

<file path=xl/sharedStrings.xml><?xml version="1.0" encoding="utf-8"?>
<sst xmlns="http://schemas.openxmlformats.org/spreadsheetml/2006/main" count="167" uniqueCount="123">
  <si>
    <t>Eil. Nr.</t>
  </si>
  <si>
    <t>Objekto parametrai</t>
  </si>
  <si>
    <t>EINAMIESIEMS TIKSLAMS</t>
  </si>
  <si>
    <t>A.V.</t>
  </si>
  <si>
    <r>
      <t xml:space="preserve">Pradžia - pabaiga       </t>
    </r>
    <r>
      <rPr>
        <sz val="10"/>
        <color theme="1"/>
        <rFont val="Times New Roman"/>
        <family val="1"/>
        <charset val="186"/>
      </rPr>
      <t/>
    </r>
  </si>
  <si>
    <t>priežiūra</t>
  </si>
  <si>
    <t>Ilgis, m</t>
  </si>
  <si>
    <t>Plotis, m</t>
  </si>
  <si>
    <t>Darbų ir paslaugų rūšis</t>
  </si>
  <si>
    <t>Skirta lėšų, tūkst. Eur</t>
  </si>
  <si>
    <t xml:space="preserve">                                                                                   (pareigos, v., pavardė, parašas)</t>
  </si>
  <si>
    <t>Viso kelių (gatvių) su žvyro danga priežiūra:</t>
  </si>
  <si>
    <t>Viso kelių su a/b danga priežiūra:</t>
  </si>
  <si>
    <t>TURTUI ĮSIGYTI</t>
  </si>
  <si>
    <t>Objekto turtui įsigyti vertė,  tūkst.Eur</t>
  </si>
  <si>
    <r>
      <t>Objekto pavadinimas</t>
    </r>
    <r>
      <rPr>
        <sz val="10"/>
        <rFont val="Times New Roman"/>
        <family val="1"/>
        <charset val="186"/>
      </rPr>
      <t xml:space="preserve"> (kelio Nr. ir pavadinimas savivaldybės tarybos patvirtintame vietinės reikšmės kelių sąraše)</t>
    </r>
  </si>
  <si>
    <t>Plungės miesto vietinės reikšmės keliai (gatvės) su žvyro danga</t>
  </si>
  <si>
    <t>Seniūnijų keliai ir gatvės</t>
  </si>
  <si>
    <t>Plungės rajono kaimiškųjų seniūnijų vietinės reikšmės keliai (gatvės) su žvyro danga</t>
  </si>
  <si>
    <t>Priežiūra</t>
  </si>
  <si>
    <t>Plungės miesto gatvės su asfalto danga priežiūra</t>
  </si>
  <si>
    <t>Plungės rajono kaimiškųjų seniūnijų vietinės reikšmės keliai (gatvės) su asfalto danga</t>
  </si>
  <si>
    <t>Horizontalus kelių ir gatvių ženklinimas</t>
  </si>
  <si>
    <t xml:space="preserve">Seniūnijų keliai ir gatvės </t>
  </si>
  <si>
    <t>200 vnt.</t>
  </si>
  <si>
    <t>Inžinerinės paslaugos</t>
  </si>
  <si>
    <t>806.3 km</t>
  </si>
  <si>
    <t>Laboratoriniai bandymai</t>
  </si>
  <si>
    <t>Kelio vertikalus ženklinimas</t>
  </si>
  <si>
    <t>paprastasis remontas</t>
  </si>
  <si>
    <t>Plungės rajono kaimiškųjų seniūnijų vietinės reikšmės keliai (gatvės) su žvyro danga (greideriavimas)</t>
  </si>
  <si>
    <t>Plungės rajono savivaldybės vietinės reikšmės kelių (gatvių) inventorizacija</t>
  </si>
  <si>
    <t>100 km</t>
  </si>
  <si>
    <t>Naujos statybos ir rekonstravimo projektų suplanavimo metai</t>
  </si>
  <si>
    <t>Viso turtui įsigyti (≥50%), iš jų:</t>
  </si>
  <si>
    <t>turtui, kurio vertė daugiau negu 360 tūkst. Eur, įsigyti (naujos statybos ir rekonstravimo investicijų projektams, suplanuotiems ir atrinktiems iki 2020 m. gruodžio 31 d., įgyvendinti)*</t>
  </si>
  <si>
    <t>*</t>
  </si>
  <si>
    <t>Lietuvos Respublikos investicijų įstatymo 2 straipsnio 9 dalis</t>
  </si>
  <si>
    <t>-</t>
  </si>
  <si>
    <t>21,0 km</t>
  </si>
  <si>
    <t>872,1 km</t>
  </si>
  <si>
    <t>41,7 km</t>
  </si>
  <si>
    <t>97,4 km</t>
  </si>
  <si>
    <t>139,1 km</t>
  </si>
  <si>
    <t>Rekonstrukcija, Inžinerinės paslaugos</t>
  </si>
  <si>
    <t>Plungės mieso šaligatvių priežiūra</t>
  </si>
  <si>
    <t>Kulių seniūnija, Kumžaičių kaimas  Kumžaičių gatvė Nr. PL0319 (asfalto danga)</t>
  </si>
  <si>
    <t>1 vnt</t>
  </si>
  <si>
    <t>Plungės miesto Telšių gatvė Nr. PL167</t>
  </si>
  <si>
    <t>iš jų saugaus eismo ir darnaus judumo priemonėms:</t>
  </si>
  <si>
    <t>Viso einamiesiems tikslams, iš jų:</t>
  </si>
  <si>
    <t>paprastajam remontui:</t>
  </si>
  <si>
    <t>saugaus eismo ir darnaus judumo priemonėms:</t>
  </si>
  <si>
    <t>IŠ VISO, iš jų:</t>
  </si>
  <si>
    <t>saugaus eismo ir darnaus judumo priemonėms (≥10%)</t>
  </si>
  <si>
    <t>turtui įsigyti (≥50%), iš jų:</t>
  </si>
  <si>
    <t>turtui, kurio vertė daugiau negu 360 tūkst. Eur, įsigyti (naujos statybos ir rekonstravimo investicijų projektams,
suplanuotiems ir atrinktiems iki 2020 m. gruodžio 31 d., įgyvendinti)*:</t>
  </si>
  <si>
    <t>Kapitalinis remontas, Inžinerinės paslaugos</t>
  </si>
  <si>
    <t>Viso saugaus eismo ir darnaus judumo priemonės</t>
  </si>
  <si>
    <t>Saugaus eismo ir darnaus judumo priemonės:</t>
  </si>
  <si>
    <t xml:space="preserve">Nausodžio seniūnijos, Varkalių kaimas, Pušies gatvė Nr.PL 0576 </t>
  </si>
  <si>
    <t>6197039-362234 6196594-362962</t>
  </si>
  <si>
    <t>Nausodžio seniūnija, Varkalių kaimas  Kanalo gatvė Nr. PL0697 (asfalto danga)</t>
  </si>
  <si>
    <t>Nausodžio seniūnija, Varkalių kaimas  Žalioji gatvė Nr. PL2105 (asfalto danga)</t>
  </si>
  <si>
    <t xml:space="preserve">6197880 - 364635 
6197776 - 364547
</t>
  </si>
  <si>
    <t>6188282 - 353877  6188293 - 353756</t>
  </si>
  <si>
    <t xml:space="preserve">Stalgėnų seniūnija , Stalgėnų kaimas Miško gatvė
Nr.  PL1182 (asfalto danga)
</t>
  </si>
  <si>
    <t xml:space="preserve">6189417 - 367814
 6189303 - 367906
</t>
  </si>
  <si>
    <t>6199708 - 365312  6199744 - 365172</t>
  </si>
  <si>
    <t>Paprastojo remonto ir priežiūros darbų techninė priežiūra</t>
  </si>
  <si>
    <t>1032,2 km</t>
  </si>
  <si>
    <t>1,8-1,8</t>
  </si>
  <si>
    <t>7,0-9,0</t>
  </si>
  <si>
    <t>Plungės  miesto S. Neries gatvė Nr. PL 138 (šaligatvis)</t>
  </si>
  <si>
    <t xml:space="preserve">6199402 - 365865
6199183 - 365764
</t>
  </si>
  <si>
    <t xml:space="preserve">6199017 - 364597 6199527 - 365153 6199232 - 364831                        </t>
  </si>
  <si>
    <t>3 vnt</t>
  </si>
  <si>
    <t>6199874 - 364364</t>
  </si>
  <si>
    <t xml:space="preserve">6198405 - 365969 
</t>
  </si>
  <si>
    <t>Plungės miesto Vytauto gatvė Nr. PL 171 (šaligatvis)</t>
  </si>
  <si>
    <t>Plungės miesto A.Vaišvilos gatvė Nr. PL 179 (šaligatvis)</t>
  </si>
  <si>
    <t xml:space="preserve">Plungės miesto A. Jucio gatvė Nr. PL  118 (asfalto danga) </t>
  </si>
  <si>
    <t>Plungės miesto Aušros gatvė Nr. PL 101 (asfalto danga)</t>
  </si>
  <si>
    <t>Plungės miesto Rietavo gatvė Nr. PL 154 (šaligatvis)</t>
  </si>
  <si>
    <t xml:space="preserve">Plungės miesto J. Tumo - Vaižganto gatvė Nr. PL 178 (pėsčiųjų perėjos apšvietimas) </t>
  </si>
  <si>
    <t xml:space="preserve">Plungės miesto Birutės gatvė Nr. PL 106 (pėsčiųjų perėjos apšvietimas) </t>
  </si>
  <si>
    <t xml:space="preserve">Plungės miesto Rietavo gatvė Nr. PL 1154 (pėsčiųjų perėja ir apšvietimas) </t>
  </si>
  <si>
    <t>6199687 - 365806</t>
  </si>
  <si>
    <t xml:space="preserve">
6198413 - 366066
</t>
  </si>
  <si>
    <t>Plungės  miesto S. Neries gatvė Nr. PL 138 (pėsčiųjų perėja ir greičio mažinimo kalnelis)</t>
  </si>
  <si>
    <t xml:space="preserve">Plungės miesto Medingėnų gatvė Nr. PL 134 (greičio mažinimo kalnelis) </t>
  </si>
  <si>
    <t>6198927 - 364682 6198801 - 364564  6198726 - 365227 6198655 - 365182</t>
  </si>
  <si>
    <t>6198086 - 369486</t>
  </si>
  <si>
    <t>6205363 - 352347</t>
  </si>
  <si>
    <t>6200106 - 362236</t>
  </si>
  <si>
    <t>Babrungo seniūnija Glaudžių kaimas Dvaro gatvė Nr. PL 0245 (autobusų laukimo paviljonas)</t>
  </si>
  <si>
    <t>Šateikių seniūnija Papievių kaimas Liepų gatvė Nr. PL 1262 (autobusų laukimo paviljonas)</t>
  </si>
  <si>
    <t>Nausodžio seniūnija Kaušėnų kaimas Babrungo gatvė  Nr. PL 0534 (autobusų laukimo paviljonas)</t>
  </si>
  <si>
    <t>iš jų saugaus eismo ir darnaus judrumo priemonėms:</t>
  </si>
  <si>
    <t>6199449 - 365997  6199048 - 367068</t>
  </si>
  <si>
    <t xml:space="preserve">6197639 - 364079  6197498 - 364066 </t>
  </si>
  <si>
    <t>6199726 - 365719  6199582 - 366045</t>
  </si>
  <si>
    <t>Plungės miesto Mozūrų gatvė Nr. PL 136 (asfalto danga)</t>
  </si>
  <si>
    <t xml:space="preserve"> 6199158 - 365252   6199114 - 365357</t>
  </si>
  <si>
    <t>6199377 - 364694                 6199359 - 364944 6199336 - 364575 6199297 - 364584</t>
  </si>
  <si>
    <t>6198818 - 365753 6198505 - 365927</t>
  </si>
  <si>
    <t>Plungės rajono  savivaldybės administracijos</t>
  </si>
  <si>
    <t xml:space="preserve">                                               direktorius Dalius Pečiulis                                                 </t>
  </si>
  <si>
    <t>Iš viso užaktuota</t>
  </si>
  <si>
    <t>Likutis</t>
  </si>
  <si>
    <t>skirta suma</t>
  </si>
  <si>
    <t>Gegužės mėn aktuota</t>
  </si>
  <si>
    <t>Birželio mėn aktuota</t>
  </si>
  <si>
    <t>Liepos mėn aktuota</t>
  </si>
  <si>
    <t>Rugpjūčio mėn aktuota</t>
  </si>
  <si>
    <t>Rugsėjo mėn aktuota</t>
  </si>
  <si>
    <t>Spalio mėn aktuota</t>
  </si>
  <si>
    <t>Lapkričios mėn aktuota</t>
  </si>
  <si>
    <t>Gruodžios mėn aktuota</t>
  </si>
  <si>
    <t>Kelių priežiūros ir plėtros programos 2024 m. panaudojimas</t>
  </si>
  <si>
    <t>II ketvirtis</t>
  </si>
  <si>
    <t>III ketvirtis</t>
  </si>
  <si>
    <t>IV ketvirtis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</si>
</sst>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7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12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b/>
      <i/>
      <sz val="12"/>
      <name val="Times New Roman"/>
      <family val="1"/>
      <charset val="186"/>
    </font>
    <font>
      <u/>
      <sz val="12"/>
      <name val="Times New Roman"/>
      <family val="1"/>
      <charset val="186"/>
    </font>
    <font>
      <i/>
      <sz val="8"/>
      <name val="Times New Roman"/>
      <family val="1"/>
      <charset val="186"/>
    </font>
    <font>
      <b/>
      <sz val="12"/>
      <color rgb="FFFF0000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2"/>
      <color theme="1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z val="8"/>
      <color rgb="FFFF0000"/>
      <name val="Times New Roman"/>
      <family val="1"/>
      <charset val="186"/>
    </font>
    <font>
      <b/>
      <u/>
      <sz val="16"/>
      <name val="Times New Roman"/>
      <family val="1"/>
      <charset val="186"/>
    </font>
    <font>
      <sz val="20"/>
      <color rgb="FFFF0000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4">
    <xf numFmtId="0" fontId="0" fillId="0" borderId="0" xfId="0"/>
    <xf numFmtId="0" fontId="2" fillId="0" borderId="0" xfId="0" applyFont="1" applyAlignment="1">
      <alignment vertical="center"/>
    </xf>
    <xf numFmtId="164" fontId="2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5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1" fillId="0" borderId="0" xfId="0" applyFont="1"/>
    <xf numFmtId="0" fontId="4" fillId="0" borderId="0" xfId="0" applyFont="1" applyAlignment="1">
      <alignment horizontal="center" vertical="center"/>
    </xf>
    <xf numFmtId="0" fontId="14" fillId="0" borderId="0" xfId="0" applyFont="1"/>
    <xf numFmtId="0" fontId="10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top"/>
    </xf>
    <xf numFmtId="0" fontId="2" fillId="2" borderId="23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1" fontId="2" fillId="2" borderId="36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165" fontId="2" fillId="2" borderId="7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right" vertical="center" wrapText="1"/>
    </xf>
    <xf numFmtId="0" fontId="2" fillId="2" borderId="10" xfId="0" applyFont="1" applyFill="1" applyBorder="1" applyAlignment="1">
      <alignment horizontal="right" vertical="center" wrapText="1"/>
    </xf>
    <xf numFmtId="0" fontId="2" fillId="2" borderId="15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12" fillId="2" borderId="0" xfId="0" applyFont="1" applyFill="1" applyAlignment="1">
      <alignment vertical="center" wrapText="1"/>
    </xf>
    <xf numFmtId="0" fontId="2" fillId="2" borderId="10" xfId="0" applyFont="1" applyFill="1" applyBorder="1" applyAlignment="1">
      <alignment horizontal="center" vertical="center"/>
    </xf>
    <xf numFmtId="165" fontId="2" fillId="2" borderId="16" xfId="0" applyNumberFormat="1" applyFont="1" applyFill="1" applyBorder="1" applyAlignment="1">
      <alignment horizontal="center" vertical="center"/>
    </xf>
    <xf numFmtId="165" fontId="2" fillId="2" borderId="11" xfId="0" applyNumberFormat="1" applyFont="1" applyFill="1" applyBorder="1" applyAlignment="1">
      <alignment horizontal="center" vertical="center"/>
    </xf>
    <xf numFmtId="165" fontId="2" fillId="2" borderId="11" xfId="0" applyNumberFormat="1" applyFont="1" applyFill="1" applyBorder="1" applyAlignment="1">
      <alignment horizontal="right" vertical="center"/>
    </xf>
    <xf numFmtId="165" fontId="6" fillId="2" borderId="11" xfId="0" applyNumberFormat="1" applyFont="1" applyFill="1" applyBorder="1" applyAlignment="1">
      <alignment horizontal="right" vertical="center"/>
    </xf>
    <xf numFmtId="165" fontId="6" fillId="2" borderId="37" xfId="0" applyNumberFormat="1" applyFont="1" applyFill="1" applyBorder="1" applyAlignment="1">
      <alignment horizontal="right" vertical="center"/>
    </xf>
    <xf numFmtId="165" fontId="2" fillId="2" borderId="37" xfId="0" applyNumberFormat="1" applyFont="1" applyFill="1" applyBorder="1" applyAlignment="1">
      <alignment horizontal="right" vertical="center"/>
    </xf>
    <xf numFmtId="165" fontId="2" fillId="2" borderId="11" xfId="0" applyNumberFormat="1" applyFont="1" applyFill="1" applyBorder="1" applyAlignment="1">
      <alignment horizontal="right"/>
    </xf>
    <xf numFmtId="164" fontId="2" fillId="2" borderId="11" xfId="0" applyNumberFormat="1" applyFont="1" applyFill="1" applyBorder="1" applyAlignment="1">
      <alignment horizontal="center" vertical="center" wrapText="1"/>
    </xf>
    <xf numFmtId="164" fontId="12" fillId="2" borderId="11" xfId="0" applyNumberFormat="1" applyFont="1" applyFill="1" applyBorder="1" applyAlignment="1">
      <alignment horizontal="center" vertical="center"/>
    </xf>
    <xf numFmtId="165" fontId="6" fillId="2" borderId="11" xfId="0" applyNumberFormat="1" applyFont="1" applyFill="1" applyBorder="1" applyAlignment="1">
      <alignment horizontal="right"/>
    </xf>
    <xf numFmtId="165" fontId="2" fillId="2" borderId="37" xfId="0" applyNumberFormat="1" applyFont="1" applyFill="1" applyBorder="1" applyAlignment="1">
      <alignment horizontal="right"/>
    </xf>
    <xf numFmtId="165" fontId="6" fillId="2" borderId="34" xfId="0" applyNumberFormat="1" applyFont="1" applyFill="1" applyBorder="1" applyAlignment="1">
      <alignment horizontal="right"/>
    </xf>
    <xf numFmtId="165" fontId="6" fillId="2" borderId="37" xfId="0" applyNumberFormat="1" applyFont="1" applyFill="1" applyBorder="1" applyAlignment="1">
      <alignment horizontal="right"/>
    </xf>
    <xf numFmtId="165" fontId="2" fillId="2" borderId="38" xfId="0" applyNumberFormat="1" applyFont="1" applyFill="1" applyBorder="1" applyAlignment="1">
      <alignment horizontal="right"/>
    </xf>
    <xf numFmtId="165" fontId="6" fillId="2" borderId="5" xfId="0" applyNumberFormat="1" applyFont="1" applyFill="1" applyBorder="1" applyAlignment="1">
      <alignment horizontal="right"/>
    </xf>
    <xf numFmtId="165" fontId="2" fillId="2" borderId="5" xfId="0" applyNumberFormat="1" applyFont="1" applyFill="1" applyBorder="1" applyAlignment="1">
      <alignment horizontal="right"/>
    </xf>
    <xf numFmtId="0" fontId="6" fillId="0" borderId="5" xfId="0" applyFont="1" applyBorder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0" fontId="2" fillId="3" borderId="40" xfId="0" applyFont="1" applyFill="1" applyBorder="1" applyAlignment="1">
      <alignment wrapText="1"/>
    </xf>
    <xf numFmtId="0" fontId="2" fillId="3" borderId="41" xfId="0" applyFont="1" applyFill="1" applyBorder="1" applyAlignment="1">
      <alignment wrapText="1"/>
    </xf>
    <xf numFmtId="165" fontId="2" fillId="3" borderId="40" xfId="0" applyNumberFormat="1" applyFont="1" applyFill="1" applyBorder="1"/>
    <xf numFmtId="165" fontId="2" fillId="3" borderId="41" xfId="0" applyNumberFormat="1" applyFont="1" applyFill="1" applyBorder="1"/>
    <xf numFmtId="0" fontId="2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top"/>
    </xf>
    <xf numFmtId="0" fontId="13" fillId="0" borderId="0" xfId="0" applyFont="1" applyAlignment="1">
      <alignment horizontal="center"/>
    </xf>
    <xf numFmtId="0" fontId="2" fillId="2" borderId="8" xfId="0" applyFont="1" applyFill="1" applyBorder="1" applyAlignment="1">
      <alignment horizontal="right" vertical="center"/>
    </xf>
    <xf numFmtId="0" fontId="2" fillId="2" borderId="9" xfId="0" applyFont="1" applyFill="1" applyBorder="1" applyAlignment="1">
      <alignment horizontal="right" vertical="center"/>
    </xf>
    <xf numFmtId="0" fontId="2" fillId="2" borderId="10" xfId="0" applyFont="1" applyFill="1" applyBorder="1" applyAlignment="1">
      <alignment horizontal="right" vertical="center"/>
    </xf>
    <xf numFmtId="0" fontId="12" fillId="2" borderId="11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right" vertical="center" wrapText="1"/>
    </xf>
    <xf numFmtId="49" fontId="2" fillId="0" borderId="0" xfId="0" applyNumberFormat="1" applyFont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2" borderId="28" xfId="0" applyFont="1" applyFill="1" applyBorder="1" applyAlignment="1">
      <alignment horizontal="right" vertical="center" wrapText="1"/>
    </xf>
    <xf numFmtId="0" fontId="2" fillId="2" borderId="29" xfId="0" applyFont="1" applyFill="1" applyBorder="1" applyAlignment="1">
      <alignment horizontal="right" vertical="center"/>
    </xf>
    <xf numFmtId="0" fontId="2" fillId="2" borderId="30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center"/>
    </xf>
    <xf numFmtId="0" fontId="6" fillId="2" borderId="9" xfId="0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right" vertical="center"/>
    </xf>
    <xf numFmtId="49" fontId="6" fillId="2" borderId="4" xfId="0" applyNumberFormat="1" applyFont="1" applyFill="1" applyBorder="1" applyAlignment="1">
      <alignment horizontal="right" vertical="center"/>
    </xf>
    <xf numFmtId="49" fontId="2" fillId="2" borderId="5" xfId="0" applyNumberFormat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right" vertical="center"/>
    </xf>
    <xf numFmtId="49" fontId="2" fillId="2" borderId="13" xfId="0" applyNumberFormat="1" applyFont="1" applyFill="1" applyBorder="1" applyAlignment="1">
      <alignment horizontal="right" vertical="center"/>
    </xf>
    <xf numFmtId="49" fontId="2" fillId="2" borderId="14" xfId="0" applyNumberFormat="1" applyFont="1" applyFill="1" applyBorder="1" applyAlignment="1">
      <alignment horizontal="right" vertical="center"/>
    </xf>
    <xf numFmtId="0" fontId="6" fillId="2" borderId="31" xfId="0" applyFont="1" applyFill="1" applyBorder="1" applyAlignment="1">
      <alignment horizontal="right" vertical="center"/>
    </xf>
    <xf numFmtId="0" fontId="6" fillId="2" borderId="32" xfId="0" applyFont="1" applyFill="1" applyBorder="1" applyAlignment="1">
      <alignment horizontal="right" vertical="center"/>
    </xf>
    <xf numFmtId="0" fontId="6" fillId="2" borderId="33" xfId="0" applyFont="1" applyFill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2" borderId="11" xfId="0" applyFont="1" applyFill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2" borderId="12" xfId="0" applyFont="1" applyFill="1" applyBorder="1" applyAlignment="1">
      <alignment horizontal="right" vertical="center"/>
    </xf>
    <xf numFmtId="0" fontId="2" fillId="2" borderId="13" xfId="0" applyFont="1" applyFill="1" applyBorder="1" applyAlignment="1">
      <alignment horizontal="right" vertical="center"/>
    </xf>
    <xf numFmtId="0" fontId="2" fillId="2" borderId="14" xfId="0" applyFont="1" applyFill="1" applyBorder="1" applyAlignment="1">
      <alignment horizontal="right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horizontal="left" vertical="top" wrapText="1"/>
    </xf>
    <xf numFmtId="0" fontId="2" fillId="2" borderId="1" xfId="0" applyFont="1" applyFill="1" applyBorder="1" applyAlignment="1">
      <alignment vertical="center" wrapText="1"/>
    </xf>
    <xf numFmtId="0" fontId="2" fillId="2" borderId="2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right" vertical="center" wrapText="1"/>
    </xf>
    <xf numFmtId="0" fontId="6" fillId="2" borderId="9" xfId="0" applyFont="1" applyFill="1" applyBorder="1" applyAlignment="1">
      <alignment horizontal="right" vertical="center" wrapText="1"/>
    </xf>
    <xf numFmtId="0" fontId="6" fillId="2" borderId="10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horizontal="right" vertical="center" wrapText="1"/>
    </xf>
    <xf numFmtId="0" fontId="2" fillId="2" borderId="10" xfId="0" applyFont="1" applyFill="1" applyBorder="1" applyAlignment="1">
      <alignment horizontal="right" vertical="center" wrapText="1"/>
    </xf>
    <xf numFmtId="0" fontId="5" fillId="3" borderId="39" xfId="0" applyFont="1" applyFill="1" applyBorder="1" applyAlignment="1">
      <alignment horizontal="center" vertical="center"/>
    </xf>
    <xf numFmtId="0" fontId="5" fillId="3" borderId="40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/>
    </xf>
    <xf numFmtId="0" fontId="5" fillId="2" borderId="19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164" fontId="2" fillId="2" borderId="34" xfId="0" applyNumberFormat="1" applyFont="1" applyFill="1" applyBorder="1" applyAlignment="1">
      <alignment horizontal="center" vertical="center" wrapText="1"/>
    </xf>
    <xf numFmtId="164" fontId="2" fillId="2" borderId="35" xfId="0" applyNumberFormat="1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164" fontId="2" fillId="2" borderId="11" xfId="0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center" vertical="center"/>
    </xf>
    <xf numFmtId="0" fontId="12" fillId="4" borderId="10" xfId="0" applyFont="1" applyFill="1" applyBorder="1" applyAlignment="1">
      <alignment horizontal="center" vertical="center"/>
    </xf>
    <xf numFmtId="164" fontId="12" fillId="4" borderId="11" xfId="0" applyNumberFormat="1" applyFont="1" applyFill="1" applyBorder="1" applyAlignment="1">
      <alignment horizontal="center" vertical="center"/>
    </xf>
    <xf numFmtId="165" fontId="2" fillId="4" borderId="11" xfId="0" applyNumberFormat="1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5" borderId="43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72"/>
  <sheetViews>
    <sheetView tabSelected="1" topLeftCell="A13" zoomScale="55" zoomScaleNormal="55" workbookViewId="0">
      <selection activeCell="W50" sqref="W50"/>
    </sheetView>
  </sheetViews>
  <sheetFormatPr defaultColWidth="8.88671875" defaultRowHeight="15.6" x14ac:dyDescent="0.3"/>
  <cols>
    <col min="1" max="1" width="4.5546875" style="1" customWidth="1"/>
    <col min="2" max="2" width="31" style="1" customWidth="1"/>
    <col min="3" max="4" width="15.88671875" style="3" customWidth="1"/>
    <col min="5" max="5" width="12.109375" style="3" customWidth="1"/>
    <col min="6" max="6" width="21.5546875" style="4" customWidth="1"/>
    <col min="7" max="7" width="7.6640625" style="4" customWidth="1"/>
    <col min="8" max="8" width="8" style="4" customWidth="1"/>
    <col min="9" max="10" width="13.44140625" style="2" customWidth="1"/>
    <col min="11" max="18" width="17.44140625" style="20" customWidth="1"/>
    <col min="19" max="19" width="17.77734375" style="4" customWidth="1"/>
    <col min="20" max="20" width="17" style="4" customWidth="1"/>
    <col min="21" max="21" width="19.6640625" style="4" customWidth="1"/>
    <col min="22" max="16384" width="8.88671875" style="4"/>
  </cols>
  <sheetData>
    <row r="1" spans="1:28" ht="48" customHeight="1" x14ac:dyDescent="0.3">
      <c r="H1" s="121"/>
      <c r="I1" s="122"/>
      <c r="J1" s="27"/>
    </row>
    <row r="2" spans="1:28" ht="15" customHeight="1" x14ac:dyDescent="0.3">
      <c r="H2" s="120"/>
      <c r="I2" s="120"/>
      <c r="J2" s="26"/>
    </row>
    <row r="3" spans="1:28" x14ac:dyDescent="0.3">
      <c r="A3" s="128"/>
      <c r="B3" s="128"/>
      <c r="F3" s="126"/>
      <c r="G3" s="126"/>
      <c r="H3" s="126"/>
      <c r="I3" s="126"/>
      <c r="J3" s="29"/>
    </row>
    <row r="4" spans="1:28" ht="29.25" customHeight="1" x14ac:dyDescent="0.3">
      <c r="A4" s="129"/>
      <c r="B4" s="129"/>
      <c r="F4" s="127"/>
      <c r="G4" s="127"/>
      <c r="H4" s="127"/>
      <c r="I4" s="127"/>
      <c r="J4" s="30"/>
    </row>
    <row r="5" spans="1:28" x14ac:dyDescent="0.3">
      <c r="A5" s="129"/>
      <c r="B5" s="129"/>
      <c r="F5" s="126"/>
      <c r="G5" s="126"/>
      <c r="H5" s="126"/>
      <c r="I5" s="126"/>
      <c r="J5" s="29"/>
    </row>
    <row r="6" spans="1:28" ht="6" customHeight="1" x14ac:dyDescent="0.3">
      <c r="G6" s="14"/>
      <c r="H6" s="14"/>
      <c r="I6" s="15"/>
      <c r="J6" s="15"/>
    </row>
    <row r="7" spans="1:28" ht="19.2" customHeight="1" x14ac:dyDescent="0.3">
      <c r="A7" s="80" t="s">
        <v>119</v>
      </c>
      <c r="B7" s="81"/>
      <c r="C7" s="81"/>
      <c r="D7" s="81"/>
      <c r="E7" s="81"/>
      <c r="F7" s="81"/>
      <c r="G7" s="81"/>
      <c r="H7" s="81"/>
      <c r="I7" s="81"/>
      <c r="J7" s="28"/>
    </row>
    <row r="8" spans="1:28" ht="39.6" customHeight="1" x14ac:dyDescent="0.3">
      <c r="A8" s="81"/>
      <c r="B8" s="81"/>
      <c r="C8" s="81"/>
      <c r="D8" s="81"/>
      <c r="E8" s="81"/>
      <c r="F8" s="81"/>
      <c r="G8" s="81"/>
      <c r="H8" s="81"/>
      <c r="I8" s="81"/>
      <c r="J8" s="31"/>
    </row>
    <row r="9" spans="1:28" ht="19.95" customHeight="1" x14ac:dyDescent="0.3">
      <c r="A9" s="81"/>
      <c r="B9" s="81"/>
      <c r="C9" s="81"/>
      <c r="D9" s="81"/>
      <c r="E9" s="81"/>
      <c r="F9" s="81"/>
      <c r="G9" s="81"/>
      <c r="H9" s="81"/>
      <c r="I9" s="81"/>
      <c r="J9" s="28"/>
    </row>
    <row r="10" spans="1:28" ht="33.75" customHeight="1" thickBot="1" x14ac:dyDescent="0.5">
      <c r="A10" s="6"/>
      <c r="B10" s="6"/>
      <c r="C10" s="7"/>
      <c r="D10" s="7"/>
      <c r="E10" s="7"/>
      <c r="F10" s="8"/>
      <c r="G10" s="8"/>
      <c r="H10" s="8"/>
      <c r="I10" s="8"/>
      <c r="J10" s="28"/>
      <c r="K10" s="156" t="s">
        <v>120</v>
      </c>
      <c r="L10" s="156"/>
      <c r="M10" s="156" t="s">
        <v>121</v>
      </c>
      <c r="N10" s="156"/>
      <c r="O10" s="156"/>
      <c r="P10" s="156" t="s">
        <v>122</v>
      </c>
      <c r="Q10" s="156"/>
      <c r="R10" s="156"/>
    </row>
    <row r="11" spans="1:28" ht="16.2" customHeight="1" x14ac:dyDescent="0.3">
      <c r="A11" s="130" t="s">
        <v>0</v>
      </c>
      <c r="B11" s="132" t="s">
        <v>15</v>
      </c>
      <c r="C11" s="132" t="s">
        <v>8</v>
      </c>
      <c r="D11" s="132" t="s">
        <v>33</v>
      </c>
      <c r="E11" s="132" t="s">
        <v>14</v>
      </c>
      <c r="F11" s="137" t="s">
        <v>1</v>
      </c>
      <c r="G11" s="137"/>
      <c r="H11" s="137"/>
      <c r="I11" s="151" t="s">
        <v>9</v>
      </c>
      <c r="J11" s="155" t="s">
        <v>110</v>
      </c>
      <c r="K11" s="157" t="s">
        <v>111</v>
      </c>
      <c r="L11" s="158" t="s">
        <v>112</v>
      </c>
      <c r="M11" s="157" t="s">
        <v>113</v>
      </c>
      <c r="N11" s="170" t="s">
        <v>114</v>
      </c>
      <c r="O11" s="158" t="s">
        <v>115</v>
      </c>
      <c r="P11" s="157" t="s">
        <v>116</v>
      </c>
      <c r="Q11" s="170" t="s">
        <v>117</v>
      </c>
      <c r="R11" s="158" t="s">
        <v>118</v>
      </c>
      <c r="S11" s="141" t="s">
        <v>108</v>
      </c>
      <c r="T11" s="141" t="s">
        <v>109</v>
      </c>
    </row>
    <row r="12" spans="1:28" ht="84.75" customHeight="1" thickBot="1" x14ac:dyDescent="0.35">
      <c r="A12" s="131"/>
      <c r="B12" s="133"/>
      <c r="C12" s="133"/>
      <c r="D12" s="133"/>
      <c r="E12" s="133"/>
      <c r="F12" s="34" t="s">
        <v>4</v>
      </c>
      <c r="G12" s="34" t="s">
        <v>6</v>
      </c>
      <c r="H12" s="34" t="s">
        <v>7</v>
      </c>
      <c r="I12" s="152"/>
      <c r="J12" s="155"/>
      <c r="K12" s="159"/>
      <c r="L12" s="160"/>
      <c r="M12" s="159"/>
      <c r="N12" s="143"/>
      <c r="O12" s="160"/>
      <c r="P12" s="159"/>
      <c r="Q12" s="143"/>
      <c r="R12" s="160"/>
      <c r="S12" s="142"/>
      <c r="T12" s="142"/>
    </row>
    <row r="13" spans="1:28" ht="16.2" thickBot="1" x14ac:dyDescent="0.35">
      <c r="A13" s="35">
        <v>1</v>
      </c>
      <c r="B13" s="36">
        <v>2</v>
      </c>
      <c r="C13" s="36">
        <v>3</v>
      </c>
      <c r="D13" s="36">
        <v>4</v>
      </c>
      <c r="E13" s="36">
        <v>5</v>
      </c>
      <c r="F13" s="36">
        <v>6</v>
      </c>
      <c r="G13" s="36">
        <v>7</v>
      </c>
      <c r="H13" s="36">
        <v>8</v>
      </c>
      <c r="I13" s="37">
        <v>9</v>
      </c>
      <c r="J13" s="155"/>
      <c r="K13" s="159"/>
      <c r="L13" s="160"/>
      <c r="M13" s="159"/>
      <c r="N13" s="143"/>
      <c r="O13" s="160"/>
      <c r="P13" s="159"/>
      <c r="Q13" s="143"/>
      <c r="R13" s="160"/>
      <c r="S13" s="142"/>
      <c r="T13" s="142"/>
    </row>
    <row r="14" spans="1:28" ht="17.25" customHeight="1" thickBot="1" x14ac:dyDescent="0.35">
      <c r="A14" s="153" t="s">
        <v>13</v>
      </c>
      <c r="B14" s="154"/>
      <c r="C14" s="154"/>
      <c r="D14" s="154"/>
      <c r="E14" s="154"/>
      <c r="F14" s="154"/>
      <c r="G14" s="154"/>
      <c r="H14" s="154"/>
      <c r="I14" s="154"/>
      <c r="J14" s="155"/>
      <c r="K14" s="159"/>
      <c r="L14" s="160"/>
      <c r="M14" s="159"/>
      <c r="N14" s="143"/>
      <c r="O14" s="160"/>
      <c r="P14" s="159"/>
      <c r="Q14" s="143"/>
      <c r="R14" s="160"/>
      <c r="S14" s="142"/>
      <c r="T14" s="142"/>
    </row>
    <row r="15" spans="1:28" ht="93.75" customHeight="1" x14ac:dyDescent="0.3">
      <c r="A15" s="38">
        <v>1</v>
      </c>
      <c r="B15" s="39" t="s">
        <v>60</v>
      </c>
      <c r="C15" s="40" t="s">
        <v>57</v>
      </c>
      <c r="D15" s="40" t="s">
        <v>38</v>
      </c>
      <c r="E15" s="41">
        <v>487.9</v>
      </c>
      <c r="F15" s="40" t="s">
        <v>61</v>
      </c>
      <c r="G15" s="40">
        <v>886</v>
      </c>
      <c r="H15" s="40">
        <v>6</v>
      </c>
      <c r="I15" s="57">
        <v>487.9</v>
      </c>
      <c r="J15" s="58">
        <f>I15*1000</f>
        <v>487900</v>
      </c>
      <c r="K15" s="161"/>
      <c r="L15" s="162"/>
      <c r="M15" s="161"/>
      <c r="N15" s="9"/>
      <c r="O15" s="162"/>
      <c r="P15" s="161"/>
      <c r="Q15" s="9"/>
      <c r="R15" s="162"/>
      <c r="S15" s="75">
        <f>K15+L15+M15+N15+O15+P15+Q15+R15</f>
        <v>0</v>
      </c>
      <c r="T15" s="77">
        <f>J15-S15</f>
        <v>487900</v>
      </c>
    </row>
    <row r="16" spans="1:28" ht="118.5" customHeight="1" x14ac:dyDescent="0.3">
      <c r="A16" s="38">
        <v>2</v>
      </c>
      <c r="B16" s="42" t="s">
        <v>48</v>
      </c>
      <c r="C16" s="39" t="s">
        <v>44</v>
      </c>
      <c r="D16" s="43">
        <v>2017</v>
      </c>
      <c r="E16" s="44">
        <v>2600</v>
      </c>
      <c r="F16" s="39" t="s">
        <v>99</v>
      </c>
      <c r="G16" s="45">
        <v>1136</v>
      </c>
      <c r="H16" s="46">
        <v>6.5</v>
      </c>
      <c r="I16" s="58">
        <v>721.2</v>
      </c>
      <c r="J16" s="58">
        <f t="shared" ref="J16:J56" si="0">I16*1000</f>
        <v>721200</v>
      </c>
      <c r="K16" s="163">
        <v>161481.95000000001</v>
      </c>
      <c r="L16" s="164">
        <v>123068.49</v>
      </c>
      <c r="M16" s="163">
        <v>278173.90999999997</v>
      </c>
      <c r="N16" s="79"/>
      <c r="O16" s="164"/>
      <c r="P16" s="163"/>
      <c r="Q16" s="79"/>
      <c r="R16" s="164"/>
      <c r="S16" s="75">
        <f t="shared" ref="S16:S56" si="1">K16+L16+M16+N16+O16+P16+Q16+R16</f>
        <v>562724.35</v>
      </c>
      <c r="T16" s="77">
        <f t="shared" ref="T16:T56" si="2">J16-S16</f>
        <v>158475.65000000002</v>
      </c>
      <c r="U16" s="3"/>
      <c r="V16" s="3"/>
      <c r="W16" s="3"/>
      <c r="X16" s="3"/>
      <c r="Y16" s="3"/>
      <c r="Z16" s="3"/>
      <c r="AA16" s="3"/>
      <c r="AB16" s="3"/>
    </row>
    <row r="17" spans="1:28" ht="18" customHeight="1" x14ac:dyDescent="0.3">
      <c r="A17" s="87" t="s">
        <v>98</v>
      </c>
      <c r="B17" s="88"/>
      <c r="C17" s="88"/>
      <c r="D17" s="88"/>
      <c r="E17" s="88"/>
      <c r="F17" s="88"/>
      <c r="G17" s="88"/>
      <c r="H17" s="89"/>
      <c r="I17" s="59">
        <v>30</v>
      </c>
      <c r="J17" s="58"/>
      <c r="K17" s="163"/>
      <c r="L17" s="164"/>
      <c r="M17" s="163"/>
      <c r="N17" s="79"/>
      <c r="O17" s="164"/>
      <c r="P17" s="163"/>
      <c r="Q17" s="79"/>
      <c r="R17" s="164"/>
      <c r="S17" s="75"/>
      <c r="T17" s="77"/>
      <c r="U17" s="3"/>
      <c r="V17" s="3"/>
      <c r="W17" s="3"/>
      <c r="X17" s="3"/>
      <c r="Y17" s="3"/>
      <c r="Z17" s="3"/>
      <c r="AA17" s="3"/>
      <c r="AB17" s="3"/>
    </row>
    <row r="18" spans="1:28" ht="19.2" customHeight="1" x14ac:dyDescent="0.3">
      <c r="A18" s="105" t="s">
        <v>34</v>
      </c>
      <c r="B18" s="88"/>
      <c r="C18" s="88"/>
      <c r="D18" s="88"/>
      <c r="E18" s="88"/>
      <c r="F18" s="88"/>
      <c r="G18" s="88"/>
      <c r="H18" s="89"/>
      <c r="I18" s="60">
        <f>I15+I16</f>
        <v>1209.0999999999999</v>
      </c>
      <c r="J18" s="58"/>
      <c r="K18" s="161"/>
      <c r="L18" s="162"/>
      <c r="M18" s="161"/>
      <c r="N18" s="9"/>
      <c r="O18" s="162"/>
      <c r="P18" s="161"/>
      <c r="Q18" s="9"/>
      <c r="R18" s="162"/>
      <c r="S18" s="75"/>
      <c r="T18" s="77"/>
      <c r="U18" s="3"/>
      <c r="V18" s="3"/>
      <c r="W18" s="3"/>
      <c r="X18" s="3"/>
      <c r="Y18" s="3"/>
      <c r="Z18" s="3"/>
      <c r="AA18" s="3"/>
      <c r="AB18" s="3"/>
    </row>
    <row r="19" spans="1:28" ht="38.25" customHeight="1" x14ac:dyDescent="0.3">
      <c r="A19" s="134" t="s">
        <v>35</v>
      </c>
      <c r="B19" s="135"/>
      <c r="C19" s="135"/>
      <c r="D19" s="135"/>
      <c r="E19" s="135"/>
      <c r="F19" s="135"/>
      <c r="G19" s="135"/>
      <c r="H19" s="136"/>
      <c r="I19" s="61">
        <f>I16</f>
        <v>721.2</v>
      </c>
      <c r="J19" s="58"/>
      <c r="K19" s="161"/>
      <c r="L19" s="162"/>
      <c r="M19" s="161"/>
      <c r="N19" s="9"/>
      <c r="O19" s="162"/>
      <c r="P19" s="161"/>
      <c r="Q19" s="9"/>
      <c r="R19" s="162"/>
      <c r="S19" s="75"/>
      <c r="T19" s="77"/>
      <c r="U19" s="3"/>
      <c r="V19" s="3"/>
      <c r="W19" s="3"/>
      <c r="X19" s="3"/>
      <c r="Y19" s="3"/>
      <c r="Z19" s="3"/>
      <c r="AA19" s="3"/>
      <c r="AB19" s="3"/>
    </row>
    <row r="20" spans="1:28" ht="19.2" customHeight="1" thickBot="1" x14ac:dyDescent="0.35">
      <c r="A20" s="123" t="s">
        <v>49</v>
      </c>
      <c r="B20" s="124"/>
      <c r="C20" s="124"/>
      <c r="D20" s="124"/>
      <c r="E20" s="124"/>
      <c r="F20" s="124"/>
      <c r="G20" s="124"/>
      <c r="H20" s="125"/>
      <c r="I20" s="62">
        <f>I17</f>
        <v>30</v>
      </c>
      <c r="J20" s="58"/>
      <c r="K20" s="161"/>
      <c r="L20" s="162"/>
      <c r="M20" s="161"/>
      <c r="N20" s="9"/>
      <c r="O20" s="162"/>
      <c r="P20" s="161"/>
      <c r="Q20" s="9"/>
      <c r="R20" s="162"/>
      <c r="S20" s="75"/>
      <c r="T20" s="77"/>
      <c r="U20" s="3"/>
      <c r="V20" s="3"/>
      <c r="W20" s="3"/>
      <c r="X20" s="3"/>
      <c r="Y20" s="3"/>
      <c r="Z20" s="3"/>
      <c r="AA20" s="3"/>
      <c r="AB20" s="3"/>
    </row>
    <row r="21" spans="1:28" ht="17.850000000000001" customHeight="1" thickBot="1" x14ac:dyDescent="0.4">
      <c r="A21" s="144" t="s">
        <v>2</v>
      </c>
      <c r="B21" s="145"/>
      <c r="C21" s="145"/>
      <c r="D21" s="145"/>
      <c r="E21" s="145"/>
      <c r="F21" s="145"/>
      <c r="G21" s="145"/>
      <c r="H21" s="145"/>
      <c r="I21" s="145"/>
      <c r="J21" s="58"/>
      <c r="K21" s="161"/>
      <c r="L21" s="162"/>
      <c r="M21" s="161"/>
      <c r="N21" s="9"/>
      <c r="O21" s="162"/>
      <c r="P21" s="161"/>
      <c r="Q21" s="9"/>
      <c r="R21" s="162"/>
      <c r="S21" s="75"/>
      <c r="T21" s="77"/>
      <c r="U21" s="3"/>
      <c r="V21" s="3"/>
      <c r="W21" s="3"/>
      <c r="X21" s="3"/>
      <c r="Y21" s="3"/>
      <c r="Z21" s="3"/>
      <c r="AA21" s="3"/>
      <c r="AB21" s="3"/>
    </row>
    <row r="22" spans="1:28" ht="57" customHeight="1" x14ac:dyDescent="0.3">
      <c r="A22" s="47">
        <v>3</v>
      </c>
      <c r="B22" s="40" t="s">
        <v>16</v>
      </c>
      <c r="C22" s="148" t="s">
        <v>5</v>
      </c>
      <c r="D22" s="149"/>
      <c r="E22" s="150"/>
      <c r="F22" s="40" t="s">
        <v>17</v>
      </c>
      <c r="G22" s="146" t="s">
        <v>39</v>
      </c>
      <c r="H22" s="147"/>
      <c r="I22" s="57">
        <v>45</v>
      </c>
      <c r="J22" s="58">
        <f>I22*1000</f>
        <v>45000</v>
      </c>
      <c r="K22" s="161">
        <v>4246.93</v>
      </c>
      <c r="L22" s="162"/>
      <c r="M22" s="161"/>
      <c r="N22" s="9">
        <v>30205.360000000001</v>
      </c>
      <c r="O22" s="162"/>
      <c r="P22" s="161"/>
      <c r="Q22" s="9"/>
      <c r="R22" s="162"/>
      <c r="S22" s="75">
        <f t="shared" si="1"/>
        <v>34452.29</v>
      </c>
      <c r="T22" s="77">
        <f t="shared" si="2"/>
        <v>10547.71</v>
      </c>
      <c r="U22" s="3"/>
      <c r="V22" s="3"/>
      <c r="W22" s="3"/>
      <c r="X22" s="3"/>
      <c r="Y22" s="3"/>
      <c r="Z22" s="3"/>
      <c r="AA22" s="3"/>
      <c r="AB22" s="3"/>
    </row>
    <row r="23" spans="1:28" ht="54.75" customHeight="1" x14ac:dyDescent="0.3">
      <c r="A23" s="38">
        <v>4</v>
      </c>
      <c r="B23" s="39" t="s">
        <v>18</v>
      </c>
      <c r="C23" s="82" t="s">
        <v>19</v>
      </c>
      <c r="D23" s="83"/>
      <c r="E23" s="84"/>
      <c r="F23" s="39" t="s">
        <v>17</v>
      </c>
      <c r="G23" s="82" t="s">
        <v>40</v>
      </c>
      <c r="H23" s="84"/>
      <c r="I23" s="58">
        <v>227</v>
      </c>
      <c r="J23" s="58">
        <f t="shared" si="0"/>
        <v>227000</v>
      </c>
      <c r="K23" s="163">
        <v>65245.66</v>
      </c>
      <c r="L23" s="164">
        <v>29280.13</v>
      </c>
      <c r="M23" s="163">
        <v>61197.34</v>
      </c>
      <c r="N23" s="79">
        <v>4980.2299999999996</v>
      </c>
      <c r="O23" s="164"/>
      <c r="P23" s="163"/>
      <c r="Q23" s="79"/>
      <c r="R23" s="164"/>
      <c r="S23" s="75">
        <f t="shared" si="1"/>
        <v>160703.36000000002</v>
      </c>
      <c r="T23" s="77">
        <f t="shared" si="2"/>
        <v>66296.639999999985</v>
      </c>
      <c r="U23" s="3"/>
      <c r="V23" s="3"/>
      <c r="W23" s="3"/>
      <c r="X23" s="3"/>
      <c r="Y23" s="3"/>
      <c r="Z23" s="3"/>
      <c r="AA23" s="3"/>
      <c r="AB23" s="3"/>
    </row>
    <row r="24" spans="1:28" ht="63.75" customHeight="1" x14ac:dyDescent="0.3">
      <c r="A24" s="47">
        <v>5</v>
      </c>
      <c r="B24" s="39" t="s">
        <v>30</v>
      </c>
      <c r="C24" s="82" t="s">
        <v>19</v>
      </c>
      <c r="D24" s="83"/>
      <c r="E24" s="84"/>
      <c r="F24" s="39" t="s">
        <v>17</v>
      </c>
      <c r="G24" s="82" t="s">
        <v>40</v>
      </c>
      <c r="H24" s="84"/>
      <c r="I24" s="58">
        <v>61.2</v>
      </c>
      <c r="J24" s="58">
        <f t="shared" si="0"/>
        <v>61200</v>
      </c>
      <c r="K24" s="163"/>
      <c r="L24" s="164">
        <v>13579.27</v>
      </c>
      <c r="M24" s="163"/>
      <c r="N24" s="79">
        <v>15312.08</v>
      </c>
      <c r="O24" s="164"/>
      <c r="P24" s="163"/>
      <c r="Q24" s="79"/>
      <c r="R24" s="164"/>
      <c r="S24" s="75">
        <f t="shared" si="1"/>
        <v>28891.35</v>
      </c>
      <c r="T24" s="77">
        <f t="shared" si="2"/>
        <v>32308.65</v>
      </c>
      <c r="U24" s="3"/>
      <c r="V24" s="3"/>
      <c r="W24" s="3"/>
      <c r="X24" s="3"/>
      <c r="Y24" s="3"/>
      <c r="Z24" s="3"/>
      <c r="AA24" s="3"/>
      <c r="AB24" s="3"/>
    </row>
    <row r="25" spans="1:28" ht="15.6" customHeight="1" x14ac:dyDescent="0.3">
      <c r="A25" s="38"/>
      <c r="B25" s="138" t="s">
        <v>11</v>
      </c>
      <c r="C25" s="139"/>
      <c r="D25" s="139"/>
      <c r="E25" s="139"/>
      <c r="F25" s="139"/>
      <c r="G25" s="139"/>
      <c r="H25" s="140"/>
      <c r="I25" s="63">
        <f>I22+I23+I24</f>
        <v>333.2</v>
      </c>
      <c r="J25" s="58"/>
      <c r="K25" s="161"/>
      <c r="L25" s="162"/>
      <c r="M25" s="161"/>
      <c r="N25" s="9"/>
      <c r="O25" s="162"/>
      <c r="P25" s="161"/>
      <c r="Q25" s="9"/>
      <c r="R25" s="162"/>
      <c r="S25" s="75"/>
      <c r="T25" s="77"/>
      <c r="U25" s="3"/>
      <c r="V25" s="3"/>
      <c r="W25" s="3"/>
      <c r="X25" s="3"/>
      <c r="Y25" s="3"/>
      <c r="Z25" s="3"/>
      <c r="AA25" s="3"/>
      <c r="AB25" s="3"/>
    </row>
    <row r="26" spans="1:28" ht="45" customHeight="1" x14ac:dyDescent="0.3">
      <c r="A26" s="38">
        <v>6</v>
      </c>
      <c r="B26" s="48" t="s">
        <v>20</v>
      </c>
      <c r="C26" s="94" t="s">
        <v>5</v>
      </c>
      <c r="D26" s="94"/>
      <c r="E26" s="94"/>
      <c r="F26" s="40" t="s">
        <v>17</v>
      </c>
      <c r="G26" s="82" t="s">
        <v>41</v>
      </c>
      <c r="H26" s="84"/>
      <c r="I26" s="57">
        <v>179.1</v>
      </c>
      <c r="J26" s="58">
        <f t="shared" si="0"/>
        <v>179100</v>
      </c>
      <c r="K26" s="161">
        <v>25341.09</v>
      </c>
      <c r="L26" s="162">
        <v>104658.91</v>
      </c>
      <c r="M26" s="161"/>
      <c r="N26" s="9">
        <v>49059.09</v>
      </c>
      <c r="O26" s="162"/>
      <c r="P26" s="161"/>
      <c r="Q26" s="9"/>
      <c r="R26" s="162"/>
      <c r="S26" s="75">
        <f t="shared" si="1"/>
        <v>179059.09</v>
      </c>
      <c r="T26" s="77">
        <f t="shared" si="2"/>
        <v>40.910000000003492</v>
      </c>
      <c r="U26" s="3"/>
      <c r="V26" s="3"/>
      <c r="W26" s="3"/>
      <c r="X26" s="3"/>
      <c r="Y26" s="3"/>
      <c r="Z26" s="3"/>
      <c r="AA26" s="3"/>
      <c r="AB26" s="3"/>
    </row>
    <row r="27" spans="1:28" ht="45" customHeight="1" x14ac:dyDescent="0.3">
      <c r="A27" s="38">
        <v>7</v>
      </c>
      <c r="B27" s="48" t="s">
        <v>45</v>
      </c>
      <c r="C27" s="94" t="s">
        <v>5</v>
      </c>
      <c r="D27" s="94"/>
      <c r="E27" s="94"/>
      <c r="F27" s="40" t="s">
        <v>17</v>
      </c>
      <c r="G27" s="82" t="s">
        <v>41</v>
      </c>
      <c r="H27" s="84"/>
      <c r="I27" s="57">
        <v>25.8</v>
      </c>
      <c r="J27" s="58">
        <f t="shared" si="0"/>
        <v>25800</v>
      </c>
      <c r="K27" s="161"/>
      <c r="L27" s="162"/>
      <c r="M27" s="161"/>
      <c r="N27" s="9"/>
      <c r="O27" s="162"/>
      <c r="P27" s="161"/>
      <c r="Q27" s="9"/>
      <c r="R27" s="162"/>
      <c r="S27" s="75">
        <f t="shared" si="1"/>
        <v>0</v>
      </c>
      <c r="T27" s="77">
        <f t="shared" si="2"/>
        <v>25800</v>
      </c>
      <c r="U27" s="3"/>
      <c r="V27" s="3"/>
      <c r="W27" s="3"/>
      <c r="X27" s="3"/>
      <c r="Y27" s="3"/>
      <c r="Z27" s="3"/>
      <c r="AA27" s="3"/>
      <c r="AB27" s="3"/>
    </row>
    <row r="28" spans="1:28" ht="56.4" customHeight="1" x14ac:dyDescent="0.3">
      <c r="A28" s="38">
        <v>8</v>
      </c>
      <c r="B28" s="39" t="s">
        <v>21</v>
      </c>
      <c r="C28" s="82" t="s">
        <v>19</v>
      </c>
      <c r="D28" s="83"/>
      <c r="E28" s="84"/>
      <c r="F28" s="39" t="s">
        <v>17</v>
      </c>
      <c r="G28" s="82" t="s">
        <v>42</v>
      </c>
      <c r="H28" s="84"/>
      <c r="I28" s="58">
        <v>61.2</v>
      </c>
      <c r="J28" s="58">
        <f t="shared" si="0"/>
        <v>61200</v>
      </c>
      <c r="K28" s="161">
        <v>28853.54</v>
      </c>
      <c r="L28" s="162">
        <v>16089.22</v>
      </c>
      <c r="M28" s="161">
        <v>258.5</v>
      </c>
      <c r="N28" s="9">
        <v>8199.93</v>
      </c>
      <c r="O28" s="162"/>
      <c r="P28" s="161"/>
      <c r="Q28" s="9"/>
      <c r="R28" s="162"/>
      <c r="S28" s="75">
        <f t="shared" si="1"/>
        <v>53401.19</v>
      </c>
      <c r="T28" s="77">
        <f t="shared" si="2"/>
        <v>7798.8099999999977</v>
      </c>
      <c r="U28" s="3"/>
      <c r="V28" s="3"/>
      <c r="W28" s="3"/>
      <c r="X28" s="3"/>
      <c r="Y28" s="3"/>
      <c r="Z28" s="3"/>
      <c r="AA28" s="3"/>
      <c r="AB28" s="3"/>
    </row>
    <row r="29" spans="1:28" ht="15.6" customHeight="1" x14ac:dyDescent="0.3">
      <c r="A29" s="38"/>
      <c r="B29" s="138" t="s">
        <v>12</v>
      </c>
      <c r="C29" s="139"/>
      <c r="D29" s="139"/>
      <c r="E29" s="139"/>
      <c r="F29" s="139"/>
      <c r="G29" s="139"/>
      <c r="H29" s="140"/>
      <c r="I29" s="63">
        <f>I28+I26+I27</f>
        <v>266.10000000000002</v>
      </c>
      <c r="J29" s="58"/>
      <c r="K29" s="161"/>
      <c r="L29" s="162"/>
      <c r="M29" s="161"/>
      <c r="N29" s="9"/>
      <c r="O29" s="162"/>
      <c r="P29" s="161"/>
      <c r="Q29" s="9"/>
      <c r="R29" s="162"/>
      <c r="S29" s="75"/>
      <c r="T29" s="77"/>
      <c r="U29" s="3"/>
      <c r="V29" s="3"/>
      <c r="W29" s="3"/>
      <c r="X29" s="3"/>
      <c r="Y29" s="3"/>
      <c r="Z29" s="3"/>
      <c r="AA29" s="3"/>
      <c r="AB29" s="3"/>
    </row>
    <row r="30" spans="1:28" ht="30" customHeight="1" x14ac:dyDescent="0.3">
      <c r="A30" s="38">
        <v>9</v>
      </c>
      <c r="B30" s="48" t="s">
        <v>22</v>
      </c>
      <c r="C30" s="82" t="s">
        <v>19</v>
      </c>
      <c r="D30" s="83"/>
      <c r="E30" s="84"/>
      <c r="F30" s="39" t="s">
        <v>23</v>
      </c>
      <c r="G30" s="82" t="s">
        <v>43</v>
      </c>
      <c r="H30" s="84"/>
      <c r="I30" s="58">
        <v>41.9</v>
      </c>
      <c r="J30" s="58">
        <f t="shared" si="0"/>
        <v>41900</v>
      </c>
      <c r="K30" s="161">
        <v>11696.37</v>
      </c>
      <c r="L30" s="162"/>
      <c r="M30" s="161">
        <v>6591.52</v>
      </c>
      <c r="N30" s="9">
        <v>23612.11</v>
      </c>
      <c r="O30" s="162"/>
      <c r="P30" s="161"/>
      <c r="Q30" s="9"/>
      <c r="R30" s="162"/>
      <c r="S30" s="75">
        <f t="shared" si="1"/>
        <v>41900</v>
      </c>
      <c r="T30" s="77">
        <f t="shared" si="2"/>
        <v>0</v>
      </c>
      <c r="U30" s="3"/>
      <c r="V30" s="3"/>
      <c r="W30" s="3"/>
      <c r="X30" s="3"/>
      <c r="Y30" s="3"/>
      <c r="Z30" s="3"/>
      <c r="AA30" s="3"/>
      <c r="AB30" s="3"/>
    </row>
    <row r="31" spans="1:28" ht="31.5" customHeight="1" x14ac:dyDescent="0.3">
      <c r="A31" s="38">
        <v>10</v>
      </c>
      <c r="B31" s="48" t="s">
        <v>28</v>
      </c>
      <c r="C31" s="82" t="s">
        <v>19</v>
      </c>
      <c r="D31" s="83"/>
      <c r="E31" s="84"/>
      <c r="F31" s="39" t="s">
        <v>23</v>
      </c>
      <c r="G31" s="82" t="s">
        <v>24</v>
      </c>
      <c r="H31" s="84"/>
      <c r="I31" s="58">
        <v>11.9</v>
      </c>
      <c r="J31" s="58">
        <f t="shared" si="0"/>
        <v>11900</v>
      </c>
      <c r="K31" s="161">
        <v>7961.56</v>
      </c>
      <c r="L31" s="162">
        <v>3491.94</v>
      </c>
      <c r="M31" s="161"/>
      <c r="N31" s="9"/>
      <c r="O31" s="162"/>
      <c r="P31" s="161"/>
      <c r="Q31" s="9"/>
      <c r="R31" s="162"/>
      <c r="S31" s="75">
        <f t="shared" si="1"/>
        <v>11453.5</v>
      </c>
      <c r="T31" s="77">
        <f t="shared" si="2"/>
        <v>446.5</v>
      </c>
      <c r="U31" s="3"/>
      <c r="V31" s="3"/>
      <c r="W31" s="3"/>
      <c r="X31" s="3"/>
      <c r="Y31" s="3"/>
      <c r="Z31" s="3"/>
      <c r="AA31" s="3"/>
      <c r="AB31" s="3"/>
    </row>
    <row r="32" spans="1:28" ht="15.6" customHeight="1" x14ac:dyDescent="0.3">
      <c r="A32" s="38"/>
      <c r="B32" s="97" t="s">
        <v>49</v>
      </c>
      <c r="C32" s="97"/>
      <c r="D32" s="97"/>
      <c r="E32" s="97"/>
      <c r="F32" s="97"/>
      <c r="G32" s="97"/>
      <c r="H32" s="97"/>
      <c r="I32" s="63">
        <f>SUM(I30:I31)</f>
        <v>53.8</v>
      </c>
      <c r="J32" s="58"/>
      <c r="K32" s="161"/>
      <c r="L32" s="162"/>
      <c r="M32" s="161"/>
      <c r="N32" s="9"/>
      <c r="O32" s="162"/>
      <c r="P32" s="161"/>
      <c r="Q32" s="9"/>
      <c r="R32" s="162"/>
      <c r="S32" s="75"/>
      <c r="T32" s="77"/>
      <c r="U32" s="3"/>
      <c r="V32" s="3"/>
      <c r="W32" s="3"/>
      <c r="X32" s="3"/>
      <c r="Y32" s="3"/>
      <c r="Z32" s="3"/>
      <c r="AA32" s="3"/>
      <c r="AB32" s="3"/>
    </row>
    <row r="33" spans="1:28" ht="94.5" customHeight="1" x14ac:dyDescent="0.3">
      <c r="A33" s="38">
        <v>11</v>
      </c>
      <c r="B33" s="39" t="s">
        <v>62</v>
      </c>
      <c r="C33" s="82" t="s">
        <v>29</v>
      </c>
      <c r="D33" s="83"/>
      <c r="E33" s="84"/>
      <c r="F33" s="39" t="s">
        <v>100</v>
      </c>
      <c r="G33" s="49">
        <v>150</v>
      </c>
      <c r="H33" s="49">
        <v>3</v>
      </c>
      <c r="I33" s="64">
        <v>27.5</v>
      </c>
      <c r="J33" s="58">
        <f t="shared" si="0"/>
        <v>27500</v>
      </c>
      <c r="K33" s="163">
        <v>27479.22</v>
      </c>
      <c r="L33" s="164"/>
      <c r="M33" s="163"/>
      <c r="N33" s="79"/>
      <c r="O33" s="164"/>
      <c r="P33" s="163"/>
      <c r="Q33" s="79"/>
      <c r="R33" s="164"/>
      <c r="S33" s="75">
        <f t="shared" si="1"/>
        <v>27479.22</v>
      </c>
      <c r="T33" s="77">
        <f t="shared" si="2"/>
        <v>20.779999999998836</v>
      </c>
      <c r="U33" s="3"/>
      <c r="V33" s="3"/>
      <c r="W33" s="3"/>
      <c r="X33" s="3"/>
      <c r="Y33" s="3"/>
      <c r="Z33" s="3"/>
      <c r="AA33" s="3"/>
      <c r="AB33" s="3"/>
    </row>
    <row r="34" spans="1:28" ht="61.5" customHeight="1" x14ac:dyDescent="0.3">
      <c r="A34" s="38">
        <v>12</v>
      </c>
      <c r="B34" s="39" t="s">
        <v>63</v>
      </c>
      <c r="C34" s="82" t="s">
        <v>29</v>
      </c>
      <c r="D34" s="83"/>
      <c r="E34" s="84"/>
      <c r="F34" s="49" t="s">
        <v>64</v>
      </c>
      <c r="G34" s="39">
        <v>120</v>
      </c>
      <c r="H34" s="39">
        <v>3.5</v>
      </c>
      <c r="I34" s="58">
        <v>27.6</v>
      </c>
      <c r="J34" s="58">
        <f t="shared" si="0"/>
        <v>27600</v>
      </c>
      <c r="K34" s="161"/>
      <c r="L34" s="162"/>
      <c r="M34" s="161">
        <v>20900</v>
      </c>
      <c r="N34" s="9">
        <v>6700</v>
      </c>
      <c r="O34" s="162"/>
      <c r="P34" s="161"/>
      <c r="Q34" s="9"/>
      <c r="R34" s="162"/>
      <c r="S34" s="75">
        <f t="shared" si="1"/>
        <v>27600</v>
      </c>
      <c r="T34" s="77">
        <f t="shared" si="2"/>
        <v>0</v>
      </c>
      <c r="U34" s="3"/>
      <c r="V34" s="3"/>
      <c r="W34" s="3"/>
      <c r="X34" s="3"/>
      <c r="Y34" s="3"/>
      <c r="Z34" s="3"/>
      <c r="AA34" s="3"/>
      <c r="AB34" s="3"/>
    </row>
    <row r="35" spans="1:28" ht="61.5" customHeight="1" x14ac:dyDescent="0.3">
      <c r="A35" s="38">
        <v>13</v>
      </c>
      <c r="B35" s="49" t="s">
        <v>46</v>
      </c>
      <c r="C35" s="82" t="s">
        <v>29</v>
      </c>
      <c r="D35" s="83"/>
      <c r="E35" s="84"/>
      <c r="F35" s="49" t="s">
        <v>65</v>
      </c>
      <c r="G35" s="48">
        <v>120</v>
      </c>
      <c r="H35" s="39">
        <v>5.5</v>
      </c>
      <c r="I35" s="58">
        <v>20.2</v>
      </c>
      <c r="J35" s="58">
        <f t="shared" si="0"/>
        <v>20200</v>
      </c>
      <c r="K35" s="161">
        <v>20199.060000000001</v>
      </c>
      <c r="L35" s="162"/>
      <c r="M35" s="161"/>
      <c r="N35" s="9"/>
      <c r="O35" s="162"/>
      <c r="P35" s="161"/>
      <c r="Q35" s="9"/>
      <c r="R35" s="162"/>
      <c r="S35" s="75">
        <f t="shared" si="1"/>
        <v>20199.060000000001</v>
      </c>
      <c r="T35" s="77">
        <f t="shared" si="2"/>
        <v>0.93999999999869033</v>
      </c>
      <c r="U35" s="3"/>
      <c r="V35" s="3"/>
      <c r="W35" s="3"/>
      <c r="X35" s="3"/>
      <c r="Y35" s="3"/>
      <c r="Z35" s="3"/>
      <c r="AA35" s="3"/>
      <c r="AB35" s="3"/>
    </row>
    <row r="36" spans="1:28" ht="156.75" customHeight="1" x14ac:dyDescent="0.3">
      <c r="A36" s="38">
        <v>14</v>
      </c>
      <c r="B36" s="49" t="s">
        <v>66</v>
      </c>
      <c r="C36" s="82" t="s">
        <v>29</v>
      </c>
      <c r="D36" s="83"/>
      <c r="E36" s="84"/>
      <c r="F36" s="49" t="s">
        <v>67</v>
      </c>
      <c r="G36" s="50">
        <v>140</v>
      </c>
      <c r="H36" s="50">
        <v>3.5</v>
      </c>
      <c r="I36" s="53">
        <v>12.2</v>
      </c>
      <c r="J36" s="58">
        <f t="shared" si="0"/>
        <v>12200</v>
      </c>
      <c r="K36" s="161"/>
      <c r="L36" s="162"/>
      <c r="M36" s="161"/>
      <c r="N36" s="9">
        <v>10095.08</v>
      </c>
      <c r="O36" s="162"/>
      <c r="P36" s="161"/>
      <c r="Q36" s="9"/>
      <c r="R36" s="162"/>
      <c r="S36" s="75">
        <f t="shared" si="1"/>
        <v>10095.08</v>
      </c>
      <c r="T36" s="77">
        <f t="shared" si="2"/>
        <v>2104.92</v>
      </c>
      <c r="U36" s="3"/>
      <c r="V36" s="3"/>
      <c r="W36" s="3"/>
      <c r="X36" s="3"/>
      <c r="Y36" s="3"/>
      <c r="Z36" s="3"/>
      <c r="AA36" s="3"/>
      <c r="AB36" s="3"/>
    </row>
    <row r="37" spans="1:28" ht="77.25" customHeight="1" x14ac:dyDescent="0.3">
      <c r="A37" s="38">
        <v>15</v>
      </c>
      <c r="B37" s="49" t="s">
        <v>81</v>
      </c>
      <c r="C37" s="82" t="s">
        <v>29</v>
      </c>
      <c r="D37" s="83"/>
      <c r="E37" s="84"/>
      <c r="F37" s="39" t="s">
        <v>91</v>
      </c>
      <c r="G37" s="51">
        <v>293</v>
      </c>
      <c r="H37" s="52" t="s">
        <v>72</v>
      </c>
      <c r="I37" s="53">
        <v>105</v>
      </c>
      <c r="J37" s="58">
        <f t="shared" si="0"/>
        <v>105000</v>
      </c>
      <c r="K37" s="161"/>
      <c r="L37" s="162"/>
      <c r="M37" s="161"/>
      <c r="N37" s="9"/>
      <c r="O37" s="162"/>
      <c r="P37" s="161"/>
      <c r="Q37" s="9"/>
      <c r="R37" s="162"/>
      <c r="S37" s="75">
        <f t="shared" si="1"/>
        <v>0</v>
      </c>
      <c r="T37" s="77">
        <f t="shared" si="2"/>
        <v>105000</v>
      </c>
      <c r="U37" s="3"/>
      <c r="V37" s="3"/>
      <c r="W37" s="3"/>
      <c r="X37" s="3"/>
      <c r="Y37" s="3"/>
      <c r="Z37" s="3"/>
      <c r="AA37" s="3"/>
      <c r="AB37" s="3"/>
    </row>
    <row r="38" spans="1:28" ht="82.5" customHeight="1" x14ac:dyDescent="0.3">
      <c r="A38" s="38">
        <v>16</v>
      </c>
      <c r="B38" s="49" t="s">
        <v>82</v>
      </c>
      <c r="C38" s="82" t="s">
        <v>29</v>
      </c>
      <c r="D38" s="83"/>
      <c r="E38" s="84"/>
      <c r="F38" s="49" t="s">
        <v>74</v>
      </c>
      <c r="G38" s="53">
        <v>240</v>
      </c>
      <c r="H38" s="52">
        <v>5</v>
      </c>
      <c r="I38" s="53">
        <v>54.6</v>
      </c>
      <c r="J38" s="58">
        <f t="shared" si="0"/>
        <v>54600</v>
      </c>
      <c r="K38" s="161"/>
      <c r="L38" s="162"/>
      <c r="M38" s="161"/>
      <c r="N38" s="9"/>
      <c r="O38" s="162"/>
      <c r="P38" s="161"/>
      <c r="Q38" s="9"/>
      <c r="R38" s="162"/>
      <c r="S38" s="75">
        <f t="shared" si="1"/>
        <v>0</v>
      </c>
      <c r="T38" s="77">
        <f t="shared" si="2"/>
        <v>54600</v>
      </c>
      <c r="U38" s="3"/>
      <c r="V38" s="3"/>
      <c r="W38" s="3"/>
      <c r="X38" s="3"/>
      <c r="Y38" s="3"/>
      <c r="Z38" s="3"/>
      <c r="AA38" s="3"/>
      <c r="AB38" s="3"/>
    </row>
    <row r="39" spans="1:28" ht="82.5" customHeight="1" x14ac:dyDescent="0.3">
      <c r="A39" s="38">
        <v>17</v>
      </c>
      <c r="B39" s="49" t="s">
        <v>102</v>
      </c>
      <c r="C39" s="82" t="s">
        <v>29</v>
      </c>
      <c r="D39" s="83"/>
      <c r="E39" s="84"/>
      <c r="F39" s="49" t="s">
        <v>103</v>
      </c>
      <c r="G39" s="53">
        <v>118</v>
      </c>
      <c r="H39" s="52">
        <v>5</v>
      </c>
      <c r="I39" s="53">
        <v>28.1</v>
      </c>
      <c r="J39" s="58">
        <f t="shared" si="0"/>
        <v>28100</v>
      </c>
      <c r="K39" s="165"/>
      <c r="L39" s="166"/>
      <c r="M39" s="165"/>
      <c r="N39" s="73"/>
      <c r="O39" s="166"/>
      <c r="P39" s="165"/>
      <c r="Q39" s="73"/>
      <c r="R39" s="166"/>
      <c r="S39" s="75">
        <f t="shared" si="1"/>
        <v>0</v>
      </c>
      <c r="T39" s="77">
        <f t="shared" si="2"/>
        <v>28100</v>
      </c>
      <c r="U39" s="3"/>
      <c r="V39" s="3"/>
      <c r="W39" s="3"/>
      <c r="X39" s="3"/>
      <c r="Y39" s="3"/>
      <c r="Z39" s="3"/>
      <c r="AA39" s="3"/>
      <c r="AB39" s="3"/>
    </row>
    <row r="40" spans="1:28" ht="31.5" customHeight="1" x14ac:dyDescent="0.3">
      <c r="A40" s="92" t="s">
        <v>59</v>
      </c>
      <c r="B40" s="93"/>
      <c r="C40" s="93"/>
      <c r="D40" s="93"/>
      <c r="E40" s="93"/>
      <c r="F40" s="93"/>
      <c r="G40" s="93"/>
      <c r="H40" s="93"/>
      <c r="I40" s="93"/>
      <c r="J40" s="58"/>
      <c r="K40" s="161"/>
      <c r="L40" s="162"/>
      <c r="M40" s="161"/>
      <c r="N40" s="9"/>
      <c r="O40" s="162"/>
      <c r="P40" s="161"/>
      <c r="Q40" s="9"/>
      <c r="R40" s="162"/>
      <c r="S40" s="75">
        <f t="shared" si="1"/>
        <v>0</v>
      </c>
      <c r="T40" s="77">
        <f t="shared" si="2"/>
        <v>0</v>
      </c>
      <c r="U40" s="3"/>
      <c r="V40" s="3"/>
      <c r="W40" s="3"/>
      <c r="X40" s="3"/>
      <c r="Y40" s="3"/>
      <c r="Z40" s="3"/>
      <c r="AA40" s="3"/>
      <c r="AB40" s="3"/>
    </row>
    <row r="41" spans="1:28" s="25" customFormat="1" ht="31.5" customHeight="1" x14ac:dyDescent="0.3">
      <c r="A41" s="38">
        <v>18</v>
      </c>
      <c r="B41" s="49" t="s">
        <v>79</v>
      </c>
      <c r="C41" s="82" t="s">
        <v>29</v>
      </c>
      <c r="D41" s="83"/>
      <c r="E41" s="84"/>
      <c r="F41" s="49" t="s">
        <v>68</v>
      </c>
      <c r="G41" s="53">
        <v>130</v>
      </c>
      <c r="H41" s="52">
        <v>2.9</v>
      </c>
      <c r="I41" s="53">
        <v>29.1</v>
      </c>
      <c r="J41" s="58">
        <f t="shared" si="0"/>
        <v>29100</v>
      </c>
      <c r="K41" s="161"/>
      <c r="L41" s="162">
        <v>29088.639999999999</v>
      </c>
      <c r="M41" s="161"/>
      <c r="N41" s="9"/>
      <c r="O41" s="162"/>
      <c r="P41" s="161"/>
      <c r="Q41" s="9"/>
      <c r="R41" s="162"/>
      <c r="S41" s="75">
        <f t="shared" si="1"/>
        <v>29088.639999999999</v>
      </c>
      <c r="T41" s="77">
        <f t="shared" si="2"/>
        <v>11.360000000000582</v>
      </c>
      <c r="U41" s="24"/>
      <c r="V41" s="24"/>
      <c r="W41" s="24"/>
      <c r="X41" s="24"/>
      <c r="Y41" s="24"/>
      <c r="Z41" s="24"/>
      <c r="AA41" s="24"/>
      <c r="AB41" s="24"/>
    </row>
    <row r="42" spans="1:28" s="25" customFormat="1" ht="31.5" customHeight="1" x14ac:dyDescent="0.3">
      <c r="A42" s="38">
        <v>19</v>
      </c>
      <c r="B42" s="49" t="s">
        <v>80</v>
      </c>
      <c r="C42" s="82" t="s">
        <v>29</v>
      </c>
      <c r="D42" s="83"/>
      <c r="E42" s="84"/>
      <c r="F42" s="39" t="s">
        <v>104</v>
      </c>
      <c r="G42" s="53">
        <v>345</v>
      </c>
      <c r="H42" s="52" t="s">
        <v>71</v>
      </c>
      <c r="I42" s="53">
        <v>45</v>
      </c>
      <c r="J42" s="58">
        <f t="shared" si="0"/>
        <v>45000</v>
      </c>
      <c r="K42" s="161"/>
      <c r="L42" s="162">
        <v>44830.38</v>
      </c>
      <c r="M42" s="161"/>
      <c r="N42" s="9"/>
      <c r="O42" s="162"/>
      <c r="P42" s="161"/>
      <c r="Q42" s="9"/>
      <c r="R42" s="162"/>
      <c r="S42" s="75">
        <f t="shared" si="1"/>
        <v>44830.38</v>
      </c>
      <c r="T42" s="77">
        <f t="shared" si="2"/>
        <v>169.62000000000262</v>
      </c>
      <c r="U42" s="24"/>
      <c r="V42" s="24"/>
      <c r="W42" s="24"/>
      <c r="X42" s="24"/>
      <c r="Y42" s="24"/>
      <c r="Z42" s="24"/>
      <c r="AA42" s="24"/>
      <c r="AB42" s="24"/>
    </row>
    <row r="43" spans="1:28" ht="31.5" customHeight="1" x14ac:dyDescent="0.3">
      <c r="A43" s="51">
        <v>20</v>
      </c>
      <c r="B43" s="49" t="s">
        <v>83</v>
      </c>
      <c r="C43" s="82" t="s">
        <v>29</v>
      </c>
      <c r="D43" s="83"/>
      <c r="E43" s="84"/>
      <c r="F43" s="49" t="s">
        <v>105</v>
      </c>
      <c r="G43" s="50">
        <v>355</v>
      </c>
      <c r="H43" s="50">
        <v>1.5</v>
      </c>
      <c r="I43" s="53">
        <v>61.6</v>
      </c>
      <c r="J43" s="58">
        <f t="shared" si="0"/>
        <v>61600</v>
      </c>
      <c r="K43" s="161"/>
      <c r="L43" s="162">
        <v>16480.32</v>
      </c>
      <c r="M43" s="161">
        <v>40310.910000000003</v>
      </c>
      <c r="N43" s="9"/>
      <c r="O43" s="162"/>
      <c r="P43" s="161"/>
      <c r="Q43" s="9"/>
      <c r="R43" s="162"/>
      <c r="S43" s="75">
        <f t="shared" si="1"/>
        <v>56791.23</v>
      </c>
      <c r="T43" s="77">
        <f t="shared" si="2"/>
        <v>4808.7699999999968</v>
      </c>
      <c r="U43" s="3"/>
      <c r="V43" s="3"/>
      <c r="W43" s="3"/>
      <c r="X43" s="3"/>
      <c r="Y43" s="3"/>
      <c r="Z43" s="3"/>
      <c r="AA43" s="3"/>
      <c r="AB43" s="3"/>
    </row>
    <row r="44" spans="1:28" ht="31.5" customHeight="1" x14ac:dyDescent="0.3">
      <c r="A44" s="51">
        <v>21</v>
      </c>
      <c r="B44" s="49" t="s">
        <v>73</v>
      </c>
      <c r="C44" s="82" t="s">
        <v>29</v>
      </c>
      <c r="D44" s="83"/>
      <c r="E44" s="84"/>
      <c r="F44" s="49" t="s">
        <v>101</v>
      </c>
      <c r="G44" s="50">
        <v>360</v>
      </c>
      <c r="H44" s="50">
        <v>1.7</v>
      </c>
      <c r="I44" s="53">
        <v>83.4</v>
      </c>
      <c r="J44" s="58">
        <f t="shared" si="0"/>
        <v>83400</v>
      </c>
      <c r="K44" s="167">
        <v>17600</v>
      </c>
      <c r="L44" s="162"/>
      <c r="M44" s="161"/>
      <c r="N44" s="9"/>
      <c r="O44" s="162"/>
      <c r="P44" s="161"/>
      <c r="Q44" s="9"/>
      <c r="R44" s="162"/>
      <c r="S44" s="75">
        <f t="shared" si="1"/>
        <v>17600</v>
      </c>
      <c r="T44" s="77">
        <f t="shared" si="2"/>
        <v>65800</v>
      </c>
      <c r="U44" s="3"/>
      <c r="V44" s="3"/>
      <c r="W44" s="3"/>
      <c r="X44" s="3"/>
      <c r="Y44" s="3"/>
      <c r="Z44" s="3"/>
      <c r="AA44" s="3"/>
      <c r="AB44" s="3"/>
    </row>
    <row r="45" spans="1:28" ht="82.5" customHeight="1" x14ac:dyDescent="0.3">
      <c r="A45" s="54">
        <v>22</v>
      </c>
      <c r="B45" s="49" t="s">
        <v>84</v>
      </c>
      <c r="C45" s="82" t="s">
        <v>29</v>
      </c>
      <c r="D45" s="83"/>
      <c r="E45" s="84"/>
      <c r="F45" s="55" t="s">
        <v>75</v>
      </c>
      <c r="G45" s="90" t="s">
        <v>76</v>
      </c>
      <c r="H45" s="91"/>
      <c r="I45" s="65">
        <v>18</v>
      </c>
      <c r="J45" s="58">
        <f t="shared" si="0"/>
        <v>18000</v>
      </c>
      <c r="K45" s="161"/>
      <c r="L45" s="162"/>
      <c r="M45" s="161"/>
      <c r="N45" s="9"/>
      <c r="O45" s="162"/>
      <c r="P45" s="161"/>
      <c r="Q45" s="9"/>
      <c r="R45" s="162"/>
      <c r="S45" s="75">
        <f t="shared" si="1"/>
        <v>0</v>
      </c>
      <c r="T45" s="77">
        <f t="shared" si="2"/>
        <v>18000</v>
      </c>
      <c r="U45" s="3"/>
      <c r="V45" s="3"/>
      <c r="W45" s="3"/>
      <c r="X45" s="3"/>
      <c r="Y45" s="3"/>
      <c r="Z45" s="3"/>
      <c r="AA45" s="3"/>
      <c r="AB45" s="3"/>
    </row>
    <row r="46" spans="1:28" ht="49.5" customHeight="1" x14ac:dyDescent="0.3">
      <c r="A46" s="54">
        <v>23</v>
      </c>
      <c r="B46" s="49" t="s">
        <v>85</v>
      </c>
      <c r="C46" s="82" t="s">
        <v>29</v>
      </c>
      <c r="D46" s="83"/>
      <c r="E46" s="84"/>
      <c r="F46" s="49" t="s">
        <v>77</v>
      </c>
      <c r="G46" s="90" t="s">
        <v>47</v>
      </c>
      <c r="H46" s="91"/>
      <c r="I46" s="65">
        <v>6</v>
      </c>
      <c r="J46" s="58">
        <f t="shared" si="0"/>
        <v>6000</v>
      </c>
      <c r="K46" s="161"/>
      <c r="L46" s="162"/>
      <c r="M46" s="161"/>
      <c r="N46" s="9"/>
      <c r="O46" s="162"/>
      <c r="P46" s="161"/>
      <c r="Q46" s="9"/>
      <c r="R46" s="162"/>
      <c r="S46" s="75">
        <f t="shared" si="1"/>
        <v>0</v>
      </c>
      <c r="T46" s="77">
        <f t="shared" si="2"/>
        <v>6000</v>
      </c>
      <c r="U46" s="3"/>
      <c r="V46" s="3"/>
      <c r="W46" s="3"/>
      <c r="X46" s="3"/>
      <c r="Y46" s="3"/>
      <c r="Z46" s="3"/>
      <c r="AA46" s="3"/>
      <c r="AB46" s="3"/>
    </row>
    <row r="47" spans="1:28" ht="49.5" customHeight="1" x14ac:dyDescent="0.3">
      <c r="A47" s="51">
        <v>24</v>
      </c>
      <c r="B47" s="49" t="s">
        <v>86</v>
      </c>
      <c r="C47" s="82" t="s">
        <v>29</v>
      </c>
      <c r="D47" s="83"/>
      <c r="E47" s="84"/>
      <c r="F47" s="49" t="s">
        <v>78</v>
      </c>
      <c r="G47" s="90" t="s">
        <v>47</v>
      </c>
      <c r="H47" s="91"/>
      <c r="I47" s="65">
        <v>12</v>
      </c>
      <c r="J47" s="58">
        <f t="shared" si="0"/>
        <v>12000</v>
      </c>
      <c r="K47" s="161"/>
      <c r="L47" s="162"/>
      <c r="M47" s="161"/>
      <c r="N47" s="9"/>
      <c r="O47" s="162"/>
      <c r="P47" s="161"/>
      <c r="Q47" s="9"/>
      <c r="R47" s="162"/>
      <c r="S47" s="75">
        <f t="shared" si="1"/>
        <v>0</v>
      </c>
      <c r="T47" s="77">
        <f t="shared" si="2"/>
        <v>12000</v>
      </c>
      <c r="U47" s="3"/>
      <c r="V47" s="3"/>
      <c r="W47" s="3"/>
      <c r="X47" s="3"/>
      <c r="Y47" s="3"/>
      <c r="Z47" s="3"/>
      <c r="AA47" s="3"/>
      <c r="AB47" s="3"/>
    </row>
    <row r="48" spans="1:28" ht="49.5" customHeight="1" x14ac:dyDescent="0.3">
      <c r="A48" s="51">
        <v>25</v>
      </c>
      <c r="B48" s="49" t="s">
        <v>89</v>
      </c>
      <c r="C48" s="82" t="s">
        <v>29</v>
      </c>
      <c r="D48" s="83"/>
      <c r="E48" s="84"/>
      <c r="F48" s="49" t="s">
        <v>87</v>
      </c>
      <c r="G48" s="90" t="s">
        <v>47</v>
      </c>
      <c r="H48" s="91"/>
      <c r="I48" s="65">
        <v>6</v>
      </c>
      <c r="J48" s="58">
        <f t="shared" si="0"/>
        <v>6000</v>
      </c>
      <c r="K48" s="161"/>
      <c r="L48" s="162"/>
      <c r="M48" s="161"/>
      <c r="N48" s="9"/>
      <c r="O48" s="162"/>
      <c r="P48" s="161"/>
      <c r="Q48" s="9"/>
      <c r="R48" s="162"/>
      <c r="S48" s="75">
        <f t="shared" si="1"/>
        <v>0</v>
      </c>
      <c r="T48" s="77">
        <f t="shared" si="2"/>
        <v>6000</v>
      </c>
      <c r="U48" s="3"/>
      <c r="V48" s="3"/>
      <c r="W48" s="3"/>
      <c r="X48" s="3"/>
      <c r="Y48" s="3"/>
      <c r="Z48" s="3"/>
      <c r="AA48" s="3"/>
      <c r="AB48" s="3"/>
    </row>
    <row r="49" spans="1:28" ht="49.5" customHeight="1" x14ac:dyDescent="0.3">
      <c r="A49" s="51">
        <v>26</v>
      </c>
      <c r="B49" s="49" t="s">
        <v>90</v>
      </c>
      <c r="C49" s="82" t="s">
        <v>29</v>
      </c>
      <c r="D49" s="83"/>
      <c r="E49" s="84"/>
      <c r="F49" s="49" t="s">
        <v>88</v>
      </c>
      <c r="G49" s="90" t="s">
        <v>47</v>
      </c>
      <c r="H49" s="91"/>
      <c r="I49" s="65">
        <v>6</v>
      </c>
      <c r="J49" s="58">
        <f t="shared" si="0"/>
        <v>6000</v>
      </c>
      <c r="K49" s="161"/>
      <c r="L49" s="162"/>
      <c r="M49" s="161"/>
      <c r="N49" s="9"/>
      <c r="O49" s="162"/>
      <c r="P49" s="161"/>
      <c r="Q49" s="9"/>
      <c r="R49" s="162"/>
      <c r="S49" s="75">
        <f t="shared" si="1"/>
        <v>0</v>
      </c>
      <c r="T49" s="77">
        <f t="shared" si="2"/>
        <v>6000</v>
      </c>
      <c r="U49" s="3"/>
      <c r="V49" s="3"/>
      <c r="W49" s="3"/>
      <c r="X49" s="3"/>
      <c r="Y49" s="3"/>
      <c r="Z49" s="3"/>
      <c r="AA49" s="3"/>
      <c r="AB49" s="3"/>
    </row>
    <row r="50" spans="1:28" ht="27" customHeight="1" x14ac:dyDescent="0.3">
      <c r="A50" s="119" t="s">
        <v>58</v>
      </c>
      <c r="B50" s="88"/>
      <c r="C50" s="88"/>
      <c r="D50" s="88"/>
      <c r="E50" s="88"/>
      <c r="F50" s="88"/>
      <c r="G50" s="88"/>
      <c r="H50" s="89"/>
      <c r="I50" s="65">
        <f>SUM(I41:I49)</f>
        <v>267.10000000000002</v>
      </c>
      <c r="J50" s="58"/>
      <c r="K50" s="161"/>
      <c r="L50" s="162"/>
      <c r="M50" s="161"/>
      <c r="N50" s="9"/>
      <c r="O50" s="162"/>
      <c r="P50" s="161"/>
      <c r="Q50" s="9"/>
      <c r="R50" s="162"/>
      <c r="S50" s="75"/>
      <c r="T50" s="77"/>
      <c r="U50" s="3"/>
      <c r="V50" s="3"/>
      <c r="W50" s="3"/>
      <c r="X50" s="3"/>
      <c r="Y50" s="3"/>
      <c r="Z50" s="3"/>
      <c r="AA50" s="3"/>
      <c r="AB50" s="3"/>
    </row>
    <row r="51" spans="1:28" ht="101.25" customHeight="1" x14ac:dyDescent="0.3">
      <c r="A51" s="54">
        <v>27</v>
      </c>
      <c r="B51" s="39" t="s">
        <v>95</v>
      </c>
      <c r="C51" s="82" t="s">
        <v>29</v>
      </c>
      <c r="D51" s="83"/>
      <c r="E51" s="84"/>
      <c r="F51" s="54" t="s">
        <v>92</v>
      </c>
      <c r="G51" s="90" t="s">
        <v>47</v>
      </c>
      <c r="H51" s="91"/>
      <c r="I51" s="65">
        <v>6.7</v>
      </c>
      <c r="J51" s="58">
        <f t="shared" si="0"/>
        <v>6700</v>
      </c>
      <c r="K51" s="163"/>
      <c r="L51" s="164"/>
      <c r="M51" s="163"/>
      <c r="N51" s="79"/>
      <c r="O51" s="164"/>
      <c r="P51" s="163"/>
      <c r="Q51" s="79"/>
      <c r="R51" s="164"/>
      <c r="S51" s="75">
        <f t="shared" si="1"/>
        <v>0</v>
      </c>
      <c r="T51" s="77">
        <f t="shared" si="2"/>
        <v>6700</v>
      </c>
      <c r="U51" s="3"/>
      <c r="V51" s="3"/>
      <c r="W51" s="3"/>
      <c r="X51" s="3"/>
      <c r="Y51" s="3"/>
      <c r="Z51" s="3"/>
      <c r="AA51" s="3"/>
      <c r="AB51" s="3"/>
    </row>
    <row r="52" spans="1:28" ht="48.6" customHeight="1" x14ac:dyDescent="0.3">
      <c r="A52" s="172">
        <v>28</v>
      </c>
      <c r="B52" s="173" t="s">
        <v>96</v>
      </c>
      <c r="C52" s="174" t="s">
        <v>29</v>
      </c>
      <c r="D52" s="175"/>
      <c r="E52" s="176"/>
      <c r="F52" s="172" t="s">
        <v>93</v>
      </c>
      <c r="G52" s="177" t="s">
        <v>47</v>
      </c>
      <c r="H52" s="178"/>
      <c r="I52" s="179">
        <v>0</v>
      </c>
      <c r="J52" s="180">
        <f t="shared" si="0"/>
        <v>0</v>
      </c>
      <c r="K52" s="181"/>
      <c r="L52" s="182"/>
      <c r="M52" s="181"/>
      <c r="N52" s="183"/>
      <c r="O52" s="182"/>
      <c r="P52" s="181"/>
      <c r="Q52" s="183"/>
      <c r="R52" s="182"/>
      <c r="S52" s="75">
        <f t="shared" si="1"/>
        <v>0</v>
      </c>
      <c r="T52" s="77">
        <f t="shared" si="2"/>
        <v>0</v>
      </c>
      <c r="U52" s="3"/>
      <c r="V52" s="3"/>
      <c r="W52" s="3"/>
      <c r="X52" s="3"/>
      <c r="Y52" s="3"/>
      <c r="Z52" s="3"/>
      <c r="AA52" s="3"/>
      <c r="AB52" s="3"/>
    </row>
    <row r="53" spans="1:28" ht="59.4" customHeight="1" x14ac:dyDescent="0.3">
      <c r="A53" s="172">
        <v>29</v>
      </c>
      <c r="B53" s="173" t="s">
        <v>97</v>
      </c>
      <c r="C53" s="174" t="s">
        <v>29</v>
      </c>
      <c r="D53" s="175"/>
      <c r="E53" s="176"/>
      <c r="F53" s="172" t="s">
        <v>94</v>
      </c>
      <c r="G53" s="177" t="s">
        <v>47</v>
      </c>
      <c r="H53" s="178"/>
      <c r="I53" s="179">
        <v>0</v>
      </c>
      <c r="J53" s="180">
        <f t="shared" si="0"/>
        <v>0</v>
      </c>
      <c r="K53" s="181"/>
      <c r="L53" s="182"/>
      <c r="M53" s="181"/>
      <c r="N53" s="183"/>
      <c r="O53" s="182"/>
      <c r="P53" s="181"/>
      <c r="Q53" s="183"/>
      <c r="R53" s="182"/>
      <c r="S53" s="75">
        <f t="shared" si="1"/>
        <v>0</v>
      </c>
      <c r="T53" s="77">
        <f t="shared" si="2"/>
        <v>0</v>
      </c>
      <c r="U53" s="3"/>
      <c r="V53" s="3"/>
      <c r="W53" s="3"/>
      <c r="X53" s="3"/>
      <c r="Y53" s="3"/>
      <c r="Z53" s="3"/>
      <c r="AA53" s="3"/>
      <c r="AB53" s="3"/>
    </row>
    <row r="54" spans="1:28" ht="49.5" customHeight="1" x14ac:dyDescent="0.3">
      <c r="A54" s="54">
        <v>30</v>
      </c>
      <c r="B54" s="39" t="s">
        <v>31</v>
      </c>
      <c r="C54" s="94" t="s">
        <v>25</v>
      </c>
      <c r="D54" s="94"/>
      <c r="E54" s="94"/>
      <c r="F54" s="39" t="s">
        <v>23</v>
      </c>
      <c r="G54" s="99" t="s">
        <v>32</v>
      </c>
      <c r="H54" s="99"/>
      <c r="I54" s="58">
        <v>3</v>
      </c>
      <c r="J54" s="58">
        <f t="shared" si="0"/>
        <v>3000</v>
      </c>
      <c r="K54" s="161">
        <v>789.77</v>
      </c>
      <c r="L54" s="162">
        <v>159.44999999999999</v>
      </c>
      <c r="M54" s="161"/>
      <c r="N54" s="9"/>
      <c r="O54" s="162"/>
      <c r="P54" s="161"/>
      <c r="Q54" s="9"/>
      <c r="R54" s="162"/>
      <c r="S54" s="75">
        <f t="shared" si="1"/>
        <v>949.22</v>
      </c>
      <c r="T54" s="77">
        <f t="shared" si="2"/>
        <v>2050.7799999999997</v>
      </c>
      <c r="U54" s="3"/>
      <c r="V54" s="98"/>
      <c r="W54" s="98"/>
      <c r="X54" s="98"/>
      <c r="Y54" s="98"/>
      <c r="Z54" s="98"/>
      <c r="AA54" s="98"/>
      <c r="AB54" s="98"/>
    </row>
    <row r="55" spans="1:28" ht="49.5" customHeight="1" x14ac:dyDescent="0.3">
      <c r="A55" s="56">
        <v>31</v>
      </c>
      <c r="B55" s="39" t="s">
        <v>69</v>
      </c>
      <c r="C55" s="82" t="s">
        <v>25</v>
      </c>
      <c r="D55" s="83"/>
      <c r="E55" s="84"/>
      <c r="F55" s="39" t="s">
        <v>17</v>
      </c>
      <c r="G55" s="95" t="s">
        <v>70</v>
      </c>
      <c r="H55" s="96"/>
      <c r="I55" s="58">
        <v>3</v>
      </c>
      <c r="J55" s="58">
        <f t="shared" si="0"/>
        <v>3000</v>
      </c>
      <c r="K55" s="161"/>
      <c r="L55" s="162">
        <v>2328.36</v>
      </c>
      <c r="M55" s="161"/>
      <c r="N55" s="9">
        <v>671.64</v>
      </c>
      <c r="O55" s="162"/>
      <c r="P55" s="161"/>
      <c r="Q55" s="9"/>
      <c r="R55" s="162"/>
      <c r="S55" s="75">
        <f t="shared" si="1"/>
        <v>3000</v>
      </c>
      <c r="T55" s="77">
        <f t="shared" si="2"/>
        <v>0</v>
      </c>
      <c r="U55" s="3"/>
      <c r="V55" s="11"/>
      <c r="W55" s="11"/>
      <c r="X55" s="11"/>
      <c r="Y55" s="11"/>
      <c r="Z55" s="11"/>
      <c r="AA55" s="11"/>
      <c r="AB55" s="11"/>
    </row>
    <row r="56" spans="1:28" ht="36" customHeight="1" thickBot="1" x14ac:dyDescent="0.35">
      <c r="A56" s="38">
        <v>32</v>
      </c>
      <c r="B56" s="39" t="s">
        <v>27</v>
      </c>
      <c r="C56" s="94" t="s">
        <v>25</v>
      </c>
      <c r="D56" s="94"/>
      <c r="E56" s="94"/>
      <c r="F56" s="39" t="s">
        <v>23</v>
      </c>
      <c r="G56" s="94" t="s">
        <v>26</v>
      </c>
      <c r="H56" s="94"/>
      <c r="I56" s="64">
        <v>1</v>
      </c>
      <c r="J56" s="58">
        <f t="shared" si="0"/>
        <v>1000</v>
      </c>
      <c r="K56" s="168"/>
      <c r="L56" s="169"/>
      <c r="M56" s="168"/>
      <c r="N56" s="171">
        <v>640.74</v>
      </c>
      <c r="O56" s="169"/>
      <c r="P56" s="168"/>
      <c r="Q56" s="171"/>
      <c r="R56" s="169"/>
      <c r="S56" s="76">
        <f t="shared" si="1"/>
        <v>640.74</v>
      </c>
      <c r="T56" s="78">
        <f t="shared" si="2"/>
        <v>359.26</v>
      </c>
      <c r="U56" s="3"/>
      <c r="V56" s="117"/>
      <c r="W56" s="117"/>
      <c r="X56" s="117"/>
      <c r="Y56" s="117"/>
      <c r="Z56" s="117"/>
      <c r="AA56" s="117"/>
      <c r="AB56" s="117"/>
    </row>
    <row r="57" spans="1:28" ht="22.2" customHeight="1" x14ac:dyDescent="0.3">
      <c r="A57" s="108" t="s">
        <v>50</v>
      </c>
      <c r="B57" s="109"/>
      <c r="C57" s="109"/>
      <c r="D57" s="109"/>
      <c r="E57" s="109"/>
      <c r="F57" s="109"/>
      <c r="G57" s="109"/>
      <c r="H57" s="109"/>
      <c r="I57" s="66">
        <f>I56+I55+I54+I49+I47+I46+I45+I39+I38+I37+I43+I44+I36+I35+I34+I33+I31+I30+I28+I27+I26+I24+I23+I22+I51+I52+I53+I48+I41+I42</f>
        <v>1209.1000000000001</v>
      </c>
      <c r="J57" s="71"/>
      <c r="K57" s="74">
        <f>SUM(K15:K56)</f>
        <v>370895.14999999997</v>
      </c>
      <c r="L57" s="74">
        <f>SUM(L15:L56)</f>
        <v>383055.11</v>
      </c>
      <c r="M57" s="74">
        <f>SUM(M15:M56)</f>
        <v>407432.18000000005</v>
      </c>
      <c r="N57" s="74">
        <f>SUM(N15:N56)</f>
        <v>149476.25999999998</v>
      </c>
      <c r="O57" s="12"/>
      <c r="P57" s="12"/>
      <c r="Q57" s="12"/>
      <c r="R57" s="12"/>
      <c r="S57" s="3">
        <f>SUM(S15:S56)</f>
        <v>1310858.6999999997</v>
      </c>
      <c r="T57" s="3"/>
      <c r="U57" s="3"/>
      <c r="V57" s="7"/>
      <c r="W57" s="7"/>
      <c r="X57" s="7"/>
      <c r="Y57" s="7"/>
      <c r="Z57" s="7"/>
      <c r="AA57" s="7"/>
      <c r="AB57" s="7"/>
    </row>
    <row r="58" spans="1:28" ht="22.2" customHeight="1" x14ac:dyDescent="0.3">
      <c r="A58" s="110" t="s">
        <v>51</v>
      </c>
      <c r="B58" s="109"/>
      <c r="C58" s="109"/>
      <c r="D58" s="109"/>
      <c r="E58" s="109"/>
      <c r="F58" s="109"/>
      <c r="G58" s="109"/>
      <c r="H58" s="109"/>
      <c r="I58" s="67">
        <f>I49+I47+I46+I45+I39+I38+I37+I43+I44+I36+I35+I34+I33+I53+I52+I51+I48+I41+I42</f>
        <v>549</v>
      </c>
      <c r="J58" s="72"/>
      <c r="K58" s="12"/>
      <c r="L58" s="12"/>
      <c r="M58" s="12"/>
      <c r="N58" s="12"/>
      <c r="O58" s="12"/>
      <c r="P58" s="12"/>
      <c r="Q58" s="12"/>
      <c r="R58" s="12"/>
      <c r="S58" s="3"/>
      <c r="T58" s="3"/>
      <c r="U58" s="3"/>
      <c r="V58" s="118"/>
      <c r="W58" s="118"/>
      <c r="X58" s="118"/>
      <c r="Y58" s="118"/>
      <c r="Z58" s="118"/>
      <c r="AA58" s="118"/>
      <c r="AB58" s="118"/>
    </row>
    <row r="59" spans="1:28" s="5" customFormat="1" ht="20.25" customHeight="1" thickBot="1" x14ac:dyDescent="0.35">
      <c r="A59" s="111" t="s">
        <v>52</v>
      </c>
      <c r="B59" s="112"/>
      <c r="C59" s="112"/>
      <c r="D59" s="112"/>
      <c r="E59" s="112"/>
      <c r="F59" s="112"/>
      <c r="G59" s="112"/>
      <c r="H59" s="113"/>
      <c r="I59" s="67">
        <f>I50+I32</f>
        <v>320.90000000000003</v>
      </c>
      <c r="J59" s="72"/>
      <c r="K59" s="21"/>
      <c r="L59" s="21"/>
      <c r="M59" s="21"/>
      <c r="N59" s="21"/>
      <c r="O59" s="21"/>
      <c r="P59" s="21"/>
      <c r="Q59" s="21"/>
      <c r="R59" s="21"/>
      <c r="S59" s="13"/>
      <c r="T59" s="13"/>
      <c r="U59" s="13"/>
      <c r="V59" s="100"/>
      <c r="W59" s="100"/>
      <c r="X59" s="100"/>
      <c r="Y59" s="100"/>
      <c r="Z59" s="100"/>
      <c r="AA59" s="100"/>
      <c r="AB59" s="100"/>
    </row>
    <row r="60" spans="1:28" ht="27.6" customHeight="1" x14ac:dyDescent="0.3">
      <c r="A60" s="114" t="s">
        <v>53</v>
      </c>
      <c r="B60" s="115"/>
      <c r="C60" s="115"/>
      <c r="D60" s="115"/>
      <c r="E60" s="115"/>
      <c r="F60" s="115"/>
      <c r="G60" s="115"/>
      <c r="H60" s="116"/>
      <c r="I60" s="68">
        <f>I18+I57</f>
        <v>2418.1999999999998</v>
      </c>
      <c r="J60" s="71"/>
      <c r="K60" s="10"/>
      <c r="L60" s="10"/>
      <c r="M60" s="10"/>
      <c r="N60" s="10"/>
      <c r="O60" s="10"/>
      <c r="P60" s="10"/>
      <c r="Q60" s="10"/>
      <c r="R60" s="10"/>
      <c r="S60" s="3"/>
      <c r="T60" s="3"/>
      <c r="U60" s="3"/>
      <c r="V60" s="3"/>
      <c r="W60" s="3"/>
      <c r="X60" s="3"/>
      <c r="Y60" s="3"/>
      <c r="Z60" s="3"/>
      <c r="AA60" s="3"/>
      <c r="AB60" s="3"/>
    </row>
    <row r="61" spans="1:28" ht="27.6" customHeight="1" x14ac:dyDescent="0.3">
      <c r="A61" s="105" t="s">
        <v>54</v>
      </c>
      <c r="B61" s="106"/>
      <c r="C61" s="106"/>
      <c r="D61" s="106"/>
      <c r="E61" s="106"/>
      <c r="F61" s="106"/>
      <c r="G61" s="106"/>
      <c r="H61" s="107"/>
      <c r="I61" s="66">
        <f>I59+I20</f>
        <v>350.90000000000003</v>
      </c>
      <c r="J61" s="71"/>
      <c r="K61" s="10"/>
      <c r="L61" s="10"/>
      <c r="M61" s="10"/>
      <c r="N61" s="10"/>
      <c r="O61" s="10"/>
      <c r="P61" s="10"/>
      <c r="Q61" s="10"/>
      <c r="R61" s="10"/>
      <c r="S61" s="3"/>
      <c r="T61" s="3"/>
      <c r="U61" s="3"/>
      <c r="V61" s="3"/>
      <c r="W61" s="3"/>
      <c r="X61" s="3"/>
      <c r="Y61" s="3"/>
      <c r="Z61" s="3"/>
      <c r="AA61" s="3"/>
      <c r="AB61" s="3"/>
    </row>
    <row r="62" spans="1:28" ht="27.6" customHeight="1" x14ac:dyDescent="0.3">
      <c r="A62" s="105" t="s">
        <v>55</v>
      </c>
      <c r="B62" s="106"/>
      <c r="C62" s="106"/>
      <c r="D62" s="106"/>
      <c r="E62" s="106"/>
      <c r="F62" s="106"/>
      <c r="G62" s="106"/>
      <c r="H62" s="107"/>
      <c r="I62" s="69">
        <f>I18</f>
        <v>1209.0999999999999</v>
      </c>
      <c r="J62" s="71"/>
      <c r="K62" s="22"/>
      <c r="L62" s="22"/>
      <c r="M62" s="22"/>
      <c r="N62" s="22"/>
      <c r="O62" s="22"/>
      <c r="P62" s="22"/>
      <c r="Q62" s="22"/>
      <c r="R62" s="22"/>
    </row>
    <row r="63" spans="1:28" ht="30.75" customHeight="1" thickBot="1" x14ac:dyDescent="0.35">
      <c r="A63" s="102" t="s">
        <v>56</v>
      </c>
      <c r="B63" s="103"/>
      <c r="C63" s="103"/>
      <c r="D63" s="103"/>
      <c r="E63" s="103"/>
      <c r="F63" s="103"/>
      <c r="G63" s="103"/>
      <c r="H63" s="104"/>
      <c r="I63" s="70">
        <f>I19</f>
        <v>721.2</v>
      </c>
      <c r="J63" s="72"/>
    </row>
    <row r="64" spans="1:28" ht="15.6" customHeight="1" x14ac:dyDescent="0.3"/>
    <row r="66" spans="1:18" x14ac:dyDescent="0.3">
      <c r="A66" s="3"/>
      <c r="B66" s="3"/>
      <c r="C66" s="101" t="s">
        <v>106</v>
      </c>
      <c r="D66" s="101"/>
      <c r="E66" s="101"/>
      <c r="F66" s="101"/>
      <c r="G66" s="101"/>
      <c r="H66" s="101"/>
      <c r="I66" s="101"/>
      <c r="J66" s="32"/>
    </row>
    <row r="67" spans="1:18" x14ac:dyDescent="0.3">
      <c r="A67" s="3"/>
      <c r="B67" s="3" t="s">
        <v>3</v>
      </c>
      <c r="C67" s="101" t="s">
        <v>107</v>
      </c>
      <c r="D67" s="101"/>
      <c r="E67" s="101"/>
      <c r="F67" s="101"/>
      <c r="G67" s="101"/>
      <c r="H67" s="101"/>
      <c r="I67" s="101"/>
      <c r="J67" s="32"/>
    </row>
    <row r="68" spans="1:18" x14ac:dyDescent="0.3">
      <c r="A68" s="13"/>
      <c r="B68" s="85" t="s">
        <v>10</v>
      </c>
      <c r="C68" s="85"/>
      <c r="D68" s="85"/>
      <c r="E68" s="85"/>
      <c r="F68" s="85"/>
      <c r="G68" s="85"/>
      <c r="H68" s="85"/>
      <c r="I68" s="85"/>
      <c r="J68" s="33"/>
    </row>
    <row r="69" spans="1:18" x14ac:dyDescent="0.3">
      <c r="A69" s="86"/>
      <c r="B69" s="86"/>
      <c r="F69" s="16"/>
      <c r="G69" s="16"/>
      <c r="H69" s="16"/>
      <c r="I69" s="17"/>
      <c r="J69" s="17"/>
      <c r="K69" s="23"/>
      <c r="L69" s="23"/>
      <c r="M69" s="23"/>
      <c r="N69" s="23"/>
      <c r="O69" s="23"/>
      <c r="P69" s="23"/>
      <c r="Q69" s="23"/>
      <c r="R69" s="23"/>
    </row>
    <row r="70" spans="1:18" x14ac:dyDescent="0.3">
      <c r="A70" s="18"/>
      <c r="B70" s="19"/>
      <c r="F70" s="16"/>
      <c r="G70" s="16"/>
      <c r="H70" s="16"/>
      <c r="I70" s="17"/>
      <c r="J70" s="17"/>
    </row>
    <row r="71" spans="1:18" x14ac:dyDescent="0.3">
      <c r="A71" s="3"/>
      <c r="B71" s="10"/>
      <c r="F71" s="16"/>
      <c r="G71" s="16"/>
      <c r="H71" s="16"/>
      <c r="I71" s="17"/>
      <c r="J71" s="17"/>
    </row>
    <row r="72" spans="1:18" x14ac:dyDescent="0.3">
      <c r="A72" s="3" t="s">
        <v>36</v>
      </c>
      <c r="B72" s="3" t="s">
        <v>37</v>
      </c>
      <c r="F72" s="16"/>
      <c r="G72" s="16"/>
      <c r="H72" s="16"/>
      <c r="I72" s="17"/>
      <c r="J72" s="17"/>
    </row>
  </sheetData>
  <mergeCells count="104">
    <mergeCell ref="C31:E31"/>
    <mergeCell ref="G26:H26"/>
    <mergeCell ref="B29:H29"/>
    <mergeCell ref="K10:L10"/>
    <mergeCell ref="M10:O10"/>
    <mergeCell ref="P10:R10"/>
    <mergeCell ref="K11:K14"/>
    <mergeCell ref="G27:H27"/>
    <mergeCell ref="A21:I21"/>
    <mergeCell ref="G22:H22"/>
    <mergeCell ref="C22:E22"/>
    <mergeCell ref="G23:H23"/>
    <mergeCell ref="I11:I12"/>
    <mergeCell ref="D11:D12"/>
    <mergeCell ref="A14:I14"/>
    <mergeCell ref="A18:H18"/>
    <mergeCell ref="G24:H24"/>
    <mergeCell ref="G46:H46"/>
    <mergeCell ref="G47:H47"/>
    <mergeCell ref="G49:H49"/>
    <mergeCell ref="C48:E48"/>
    <mergeCell ref="C26:E26"/>
    <mergeCell ref="B25:H25"/>
    <mergeCell ref="S11:S14"/>
    <mergeCell ref="T11:T14"/>
    <mergeCell ref="J11:J14"/>
    <mergeCell ref="L11:L14"/>
    <mergeCell ref="M11:M14"/>
    <mergeCell ref="N11:N14"/>
    <mergeCell ref="O11:O14"/>
    <mergeCell ref="P11:P14"/>
    <mergeCell ref="Q11:Q14"/>
    <mergeCell ref="R11:R14"/>
    <mergeCell ref="C30:E30"/>
    <mergeCell ref="C41:E41"/>
    <mergeCell ref="C42:E42"/>
    <mergeCell ref="C36:E36"/>
    <mergeCell ref="C33:E33"/>
    <mergeCell ref="C35:E35"/>
    <mergeCell ref="C23:E23"/>
    <mergeCell ref="C24:E24"/>
    <mergeCell ref="H2:I2"/>
    <mergeCell ref="H1:I1"/>
    <mergeCell ref="A20:H20"/>
    <mergeCell ref="F3:I3"/>
    <mergeCell ref="F4:I4"/>
    <mergeCell ref="F5:I5"/>
    <mergeCell ref="A3:B3"/>
    <mergeCell ref="A4:B5"/>
    <mergeCell ref="A11:A12"/>
    <mergeCell ref="B11:B12"/>
    <mergeCell ref="C11:C12"/>
    <mergeCell ref="A19:H19"/>
    <mergeCell ref="E11:E12"/>
    <mergeCell ref="F11:H11"/>
    <mergeCell ref="V59:AB59"/>
    <mergeCell ref="C67:I67"/>
    <mergeCell ref="C66:I66"/>
    <mergeCell ref="C56:E56"/>
    <mergeCell ref="G56:H56"/>
    <mergeCell ref="A63:H63"/>
    <mergeCell ref="A62:H62"/>
    <mergeCell ref="A57:H57"/>
    <mergeCell ref="A58:H58"/>
    <mergeCell ref="A59:H59"/>
    <mergeCell ref="A60:H60"/>
    <mergeCell ref="A61:H61"/>
    <mergeCell ref="V56:AB56"/>
    <mergeCell ref="V58:AB58"/>
    <mergeCell ref="V54:AB54"/>
    <mergeCell ref="C54:E54"/>
    <mergeCell ref="G54:H54"/>
    <mergeCell ref="C52:E52"/>
    <mergeCell ref="C53:E53"/>
    <mergeCell ref="G51:H51"/>
    <mergeCell ref="G52:H52"/>
    <mergeCell ref="G53:H53"/>
    <mergeCell ref="G48:H48"/>
    <mergeCell ref="A50:H50"/>
    <mergeCell ref="C49:E49"/>
    <mergeCell ref="A7:I9"/>
    <mergeCell ref="C51:E51"/>
    <mergeCell ref="B68:I68"/>
    <mergeCell ref="A69:B69"/>
    <mergeCell ref="A17:H17"/>
    <mergeCell ref="C37:E37"/>
    <mergeCell ref="C38:E38"/>
    <mergeCell ref="G45:H45"/>
    <mergeCell ref="C39:E39"/>
    <mergeCell ref="C44:E44"/>
    <mergeCell ref="C43:E43"/>
    <mergeCell ref="A40:I40"/>
    <mergeCell ref="C45:E45"/>
    <mergeCell ref="G30:H30"/>
    <mergeCell ref="G31:H31"/>
    <mergeCell ref="C27:E27"/>
    <mergeCell ref="C55:E55"/>
    <mergeCell ref="G55:H55"/>
    <mergeCell ref="B32:H32"/>
    <mergeCell ref="C34:E34"/>
    <mergeCell ref="C28:E28"/>
    <mergeCell ref="G28:H28"/>
    <mergeCell ref="C46:E46"/>
    <mergeCell ref="C47:E47"/>
  </mergeCells>
  <pageMargins left="0.51181102362204722" right="0.31496062992125984" top="0.35433070866141736" bottom="0.35433070866141736" header="0" footer="0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Varijantas 1</vt:lpstr>
      <vt:lpstr>'Varijantas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Eliutė Kasilovskienė</dc:creator>
  <cp:lastModifiedBy>Modestas Budrys</cp:lastModifiedBy>
  <cp:lastPrinted>2023-04-04T09:06:20Z</cp:lastPrinted>
  <dcterms:created xsi:type="dcterms:W3CDTF">2015-01-20T11:58:13Z</dcterms:created>
  <dcterms:modified xsi:type="dcterms:W3CDTF">2024-09-05T05:37:50Z</dcterms:modified>
</cp:coreProperties>
</file>