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3" l="1"/>
  <c r="I51" i="3" l="1"/>
  <c r="I20" i="3"/>
  <c r="H111" i="3" l="1"/>
  <c r="J111" i="3"/>
  <c r="K111" i="3"/>
  <c r="I60" i="3" l="1"/>
  <c r="I61" i="3"/>
  <c r="I22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27" i="3"/>
  <c r="I111" i="3" s="1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<sst xmlns="http://schemas.openxmlformats.org/spreadsheetml/2006/main" count="492" uniqueCount="165">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</sst>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zoomScale="85" zoomScaleNormal="85" zoomScaleSheetLayoutView="100" workbookViewId="0">
      <pane ySplit="12" topLeftCell="A100" activePane="bottomLeft" state="frozen"/>
      <selection pane="bottomLeft" activeCell="I54" sqref="I54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ht="28.5" customHeight="1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52" t="s">
        <v>147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56"/>
    </row>
    <row r="11" spans="1:20" ht="32.25" customHeight="1" x14ac:dyDescent="0.2">
      <c r="A11" s="261" t="s">
        <v>11</v>
      </c>
      <c r="B11" s="261" t="s">
        <v>125</v>
      </c>
      <c r="C11" s="261" t="s">
        <v>12</v>
      </c>
      <c r="D11" s="261" t="s">
        <v>13</v>
      </c>
      <c r="E11" s="261" t="s">
        <v>5</v>
      </c>
      <c r="F11" s="261" t="s">
        <v>118</v>
      </c>
      <c r="G11" s="261" t="s">
        <v>143</v>
      </c>
      <c r="H11" s="261" t="s">
        <v>126</v>
      </c>
      <c r="I11" s="286" t="s">
        <v>144</v>
      </c>
      <c r="J11" s="261" t="s">
        <v>145</v>
      </c>
      <c r="K11" s="261" t="s">
        <v>146</v>
      </c>
      <c r="L11" s="261" t="s">
        <v>127</v>
      </c>
      <c r="M11" s="273" t="s">
        <v>9</v>
      </c>
      <c r="N11" s="273" t="s">
        <v>122</v>
      </c>
      <c r="O11" s="273"/>
      <c r="P11" s="273" t="s">
        <v>123</v>
      </c>
      <c r="Q11" s="273"/>
      <c r="R11" s="273"/>
      <c r="S11" s="253" t="s">
        <v>153</v>
      </c>
    </row>
    <row r="12" spans="1:20" ht="37.5" customHeight="1" x14ac:dyDescent="0.2">
      <c r="A12" s="261"/>
      <c r="B12" s="261"/>
      <c r="C12" s="261"/>
      <c r="D12" s="261"/>
      <c r="E12" s="261"/>
      <c r="F12" s="261"/>
      <c r="G12" s="261"/>
      <c r="H12" s="261"/>
      <c r="I12" s="286"/>
      <c r="J12" s="261"/>
      <c r="K12" s="261"/>
      <c r="L12" s="261"/>
      <c r="M12" s="273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53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71" t="s">
        <v>36</v>
      </c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2"/>
      <c r="S14" s="110"/>
    </row>
    <row r="15" spans="1:20" ht="78.75" customHeight="1" x14ac:dyDescent="0.2">
      <c r="A15" s="258" t="s">
        <v>0</v>
      </c>
      <c r="B15" s="28" t="s">
        <v>0</v>
      </c>
      <c r="C15" s="283" t="s">
        <v>37</v>
      </c>
      <c r="D15" s="283"/>
      <c r="E15" s="283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59"/>
      <c r="B16" s="276" t="s">
        <v>0</v>
      </c>
      <c r="C16" s="33" t="s">
        <v>0</v>
      </c>
      <c r="D16" s="281" t="s">
        <v>40</v>
      </c>
      <c r="E16" s="282"/>
      <c r="F16" s="34" t="s">
        <v>30</v>
      </c>
      <c r="G16" s="284"/>
      <c r="H16" s="285"/>
      <c r="I16" s="285"/>
      <c r="J16" s="285"/>
      <c r="K16" s="285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59"/>
      <c r="B17" s="277"/>
      <c r="C17" s="240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v>46.2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59"/>
      <c r="B18" s="277"/>
      <c r="C18" s="240"/>
      <c r="D18" s="247" t="s">
        <v>32</v>
      </c>
      <c r="E18" s="263"/>
      <c r="F18" s="264"/>
      <c r="G18" s="37">
        <f>SUM(G17)</f>
        <v>11.7</v>
      </c>
      <c r="H18" s="37">
        <f t="shared" ref="H18:K18" si="0">SUM(H17)</f>
        <v>0</v>
      </c>
      <c r="I18" s="157">
        <f t="shared" si="0"/>
        <v>46.2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2.9487179487179489</v>
      </c>
    </row>
    <row r="19" spans="1:19" ht="57" customHeight="1" x14ac:dyDescent="0.2">
      <c r="A19" s="259"/>
      <c r="B19" s="277"/>
      <c r="C19" s="178" t="s">
        <v>15</v>
      </c>
      <c r="D19" s="254" t="s">
        <v>120</v>
      </c>
      <c r="E19" s="255"/>
      <c r="F19" s="177" t="s">
        <v>82</v>
      </c>
      <c r="G19" s="256"/>
      <c r="H19" s="257"/>
      <c r="I19" s="257"/>
      <c r="J19" s="257"/>
      <c r="K19" s="257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59"/>
      <c r="B20" s="277"/>
      <c r="C20" s="278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</f>
        <v>14.4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59"/>
      <c r="B21" s="277"/>
      <c r="C21" s="279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59"/>
      <c r="B22" s="277"/>
      <c r="C22" s="279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</f>
        <v>23.7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59"/>
      <c r="B23" s="277"/>
      <c r="C23" s="279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5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59"/>
      <c r="B24" s="277"/>
      <c r="C24" s="279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v>117.6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59"/>
      <c r="B25" s="277"/>
      <c r="C25" s="279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5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59"/>
      <c r="B26" s="277"/>
      <c r="C26" s="279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59"/>
      <c r="B27" s="277"/>
      <c r="C27" s="279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59"/>
      <c r="B28" s="277"/>
      <c r="C28" s="279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59"/>
      <c r="B29" s="277"/>
      <c r="C29" s="279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48">
        <v>178.7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59"/>
      <c r="B30" s="277"/>
      <c r="C30" s="279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59"/>
      <c r="B31" s="277"/>
      <c r="C31" s="279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59"/>
      <c r="B32" s="277"/>
      <c r="C32" s="280"/>
      <c r="D32" s="241" t="s">
        <v>32</v>
      </c>
      <c r="E32" s="241"/>
      <c r="F32" s="241"/>
      <c r="G32" s="37">
        <f>SUM(G20:G31)</f>
        <v>3869.3129999999996</v>
      </c>
      <c r="H32" s="37">
        <f>SUM(H20:H31)</f>
        <v>0</v>
      </c>
      <c r="I32" s="157">
        <f>SUM(I20:I31)</f>
        <v>359.59999999999997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-0.90706360534802954</v>
      </c>
    </row>
    <row r="33" spans="1:19" ht="26.25" customHeight="1" x14ac:dyDescent="0.2">
      <c r="A33" s="259"/>
      <c r="B33" s="69"/>
      <c r="C33" s="269" t="s">
        <v>43</v>
      </c>
      <c r="D33" s="254" t="s">
        <v>121</v>
      </c>
      <c r="E33" s="255"/>
      <c r="F33" s="265" t="s">
        <v>83</v>
      </c>
      <c r="G33" s="256"/>
      <c r="H33" s="257"/>
      <c r="I33" s="257"/>
      <c r="J33" s="257"/>
      <c r="K33" s="257"/>
      <c r="L33" s="274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59"/>
      <c r="B34" s="69"/>
      <c r="C34" s="270"/>
      <c r="D34" s="217"/>
      <c r="E34" s="218"/>
      <c r="F34" s="266"/>
      <c r="G34" s="267"/>
      <c r="H34" s="268"/>
      <c r="I34" s="268"/>
      <c r="J34" s="268"/>
      <c r="K34" s="268"/>
      <c r="L34" s="275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59"/>
      <c r="B35" s="69"/>
      <c r="C35" s="279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59"/>
      <c r="B36" s="69"/>
      <c r="C36" s="279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v>1500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59"/>
      <c r="B37" s="69"/>
      <c r="C37" s="279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v>1.9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59"/>
      <c r="B38" s="69"/>
      <c r="C38" s="279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59"/>
      <c r="B39" s="69"/>
      <c r="C39" s="279"/>
      <c r="D39" s="147">
        <v>302776863</v>
      </c>
      <c r="E39" s="35" t="s">
        <v>19</v>
      </c>
      <c r="F39" s="36"/>
      <c r="G39" s="11"/>
      <c r="H39" s="11"/>
      <c r="I39" s="148">
        <v>200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59"/>
      <c r="B40" s="69"/>
      <c r="C40" s="280"/>
      <c r="D40" s="241" t="s">
        <v>32</v>
      </c>
      <c r="E40" s="241"/>
      <c r="F40" s="241"/>
      <c r="G40" s="37">
        <f>SUM(G35:G39)</f>
        <v>2935.9</v>
      </c>
      <c r="H40" s="37">
        <f t="shared" ref="H40:K40" si="1">SUM(H35:H39)</f>
        <v>0</v>
      </c>
      <c r="I40" s="157">
        <f t="shared" si="1"/>
        <v>3651.9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0.24387751626417792</v>
      </c>
    </row>
    <row r="41" spans="1:19" ht="43.5" customHeight="1" x14ac:dyDescent="0.2">
      <c r="A41" s="259"/>
      <c r="B41" s="69"/>
      <c r="C41" s="128" t="s">
        <v>46</v>
      </c>
      <c r="D41" s="219" t="s">
        <v>81</v>
      </c>
      <c r="E41" s="220"/>
      <c r="F41" s="130" t="s">
        <v>93</v>
      </c>
      <c r="G41" s="256"/>
      <c r="H41" s="257"/>
      <c r="I41" s="257"/>
      <c r="J41" s="257"/>
      <c r="K41" s="257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59"/>
      <c r="B42" s="69"/>
      <c r="C42" s="278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/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59"/>
      <c r="B43" s="69"/>
      <c r="C43" s="279"/>
      <c r="D43" s="149">
        <v>188714469</v>
      </c>
      <c r="E43" s="64" t="s">
        <v>25</v>
      </c>
      <c r="F43" s="36"/>
      <c r="G43" s="11"/>
      <c r="H43" s="11"/>
      <c r="I43" s="148">
        <v>662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59"/>
      <c r="B44" s="69"/>
      <c r="C44" s="279"/>
      <c r="D44" s="131">
        <v>188714469</v>
      </c>
      <c r="E44" s="35" t="s">
        <v>27</v>
      </c>
      <c r="F44" s="36" t="s">
        <v>29</v>
      </c>
      <c r="G44" s="11"/>
      <c r="H44" s="11"/>
      <c r="I44" s="148">
        <v>452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59"/>
      <c r="B45" s="69"/>
      <c r="C45" s="279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59"/>
      <c r="B46" s="69"/>
      <c r="C46" s="279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59"/>
      <c r="B47" s="69"/>
      <c r="C47" s="279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59"/>
      <c r="B48" s="69"/>
      <c r="C48" s="280"/>
      <c r="D48" s="241" t="s">
        <v>32</v>
      </c>
      <c r="E48" s="241"/>
      <c r="F48" s="241"/>
      <c r="G48" s="37">
        <f>SUM(G42:G47)</f>
        <v>0</v>
      </c>
      <c r="H48" s="37">
        <f>SUM(H42:H47)</f>
        <v>0</v>
      </c>
      <c r="I48" s="157">
        <f>SUM(I42:I47)</f>
        <v>1168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59"/>
      <c r="B49" s="69"/>
      <c r="C49" s="269" t="s">
        <v>89</v>
      </c>
      <c r="D49" s="254" t="s">
        <v>49</v>
      </c>
      <c r="E49" s="255"/>
      <c r="F49" s="265" t="s">
        <v>31</v>
      </c>
      <c r="G49" s="256"/>
      <c r="H49" s="257"/>
      <c r="I49" s="257"/>
      <c r="J49" s="257"/>
      <c r="K49" s="257"/>
      <c r="L49" s="274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59"/>
      <c r="B50" s="69"/>
      <c r="C50" s="270"/>
      <c r="D50" s="217"/>
      <c r="E50" s="218"/>
      <c r="F50" s="266"/>
      <c r="G50" s="267"/>
      <c r="H50" s="268"/>
      <c r="I50" s="268"/>
      <c r="J50" s="268"/>
      <c r="K50" s="268"/>
      <c r="L50" s="275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59"/>
      <c r="B51" s="69"/>
      <c r="C51" s="278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f>327.6-7</f>
        <v>320.60000000000002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59"/>
      <c r="B52" s="69"/>
      <c r="C52" s="279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v>243.1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59"/>
      <c r="B53" s="69"/>
      <c r="C53" s="279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v>190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59"/>
      <c r="B54" s="69"/>
      <c r="C54" s="279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1452.4+36.1+23.4</f>
        <v>1511.9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59"/>
      <c r="B55" s="69"/>
      <c r="C55" s="279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v>216.6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59"/>
      <c r="B56" s="69"/>
      <c r="C56" s="279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v>1121.5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59"/>
      <c r="B57" s="69"/>
      <c r="C57" s="279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v>8.9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59"/>
      <c r="B58" s="69"/>
      <c r="C58" s="279"/>
      <c r="D58" s="146">
        <v>190986017</v>
      </c>
      <c r="E58" s="146" t="s">
        <v>21</v>
      </c>
      <c r="F58" s="36"/>
      <c r="G58" s="11">
        <v>289.887</v>
      </c>
      <c r="H58" s="11"/>
      <c r="I58" s="148">
        <v>1.6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59"/>
      <c r="B59" s="69"/>
      <c r="C59" s="279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59"/>
      <c r="B60" s="69"/>
      <c r="C60" s="279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59"/>
      <c r="B61" s="69"/>
      <c r="C61" s="279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59"/>
      <c r="B62" s="69"/>
      <c r="C62" s="279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59"/>
      <c r="B63" s="69"/>
      <c r="C63" s="279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59"/>
      <c r="B64" s="69"/>
      <c r="C64" s="279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59"/>
      <c r="B65" s="69"/>
      <c r="C65" s="279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59"/>
      <c r="B66" s="69"/>
      <c r="C66" s="280"/>
      <c r="D66" s="241" t="s">
        <v>32</v>
      </c>
      <c r="E66" s="241"/>
      <c r="F66" s="241"/>
      <c r="G66" s="133">
        <f>SUM(G51:G65)</f>
        <v>3373.864</v>
      </c>
      <c r="H66" s="133">
        <f>SUM(H51:H65)</f>
        <v>0</v>
      </c>
      <c r="I66" s="157">
        <f>SUM(I51:I65)</f>
        <v>4216.6000000000004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0.24978363087545921</v>
      </c>
    </row>
    <row r="67" spans="1:19" ht="12.75" customHeight="1" x14ac:dyDescent="0.2">
      <c r="A67" s="259"/>
      <c r="B67" s="39" t="s">
        <v>0</v>
      </c>
      <c r="C67" s="234" t="s">
        <v>2</v>
      </c>
      <c r="D67" s="235"/>
      <c r="E67" s="235"/>
      <c r="F67" s="262"/>
      <c r="G67" s="40">
        <f>G18+G32+G48+G66+G40</f>
        <v>10190.777</v>
      </c>
      <c r="H67" s="40">
        <f>H18+H32+H48+H66+H40</f>
        <v>0</v>
      </c>
      <c r="I67" s="159">
        <f>I18+I32+I48+I66+I40</f>
        <v>9442.3000000000011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59"/>
      <c r="B68" s="43" t="s">
        <v>15</v>
      </c>
      <c r="C68" s="245" t="s">
        <v>51</v>
      </c>
      <c r="D68" s="246"/>
      <c r="E68" s="246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59"/>
      <c r="B69" s="242" t="s">
        <v>15</v>
      </c>
      <c r="C69" s="33" t="s">
        <v>0</v>
      </c>
      <c r="D69" s="219" t="s">
        <v>53</v>
      </c>
      <c r="E69" s="220"/>
      <c r="F69" s="70" t="s">
        <v>30</v>
      </c>
      <c r="G69" s="230"/>
      <c r="H69" s="231"/>
      <c r="I69" s="231"/>
      <c r="J69" s="231"/>
      <c r="K69" s="231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59"/>
      <c r="B70" s="243"/>
      <c r="C70" s="240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v>20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59"/>
      <c r="B71" s="243"/>
      <c r="C71" s="240"/>
      <c r="D71" s="247" t="s">
        <v>32</v>
      </c>
      <c r="E71" s="247"/>
      <c r="F71" s="241"/>
      <c r="G71" s="17">
        <f>SUM(G70:G70)</f>
        <v>14.6</v>
      </c>
      <c r="H71" s="17">
        <f t="shared" ref="H71:K71" si="2">SUM(H70:H70)</f>
        <v>0</v>
      </c>
      <c r="I71" s="161">
        <f t="shared" si="2"/>
        <v>20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0.36986301369863017</v>
      </c>
    </row>
    <row r="72" spans="1:19" ht="30" customHeight="1" x14ac:dyDescent="0.2">
      <c r="A72" s="259"/>
      <c r="B72" s="243"/>
      <c r="C72" s="128" t="s">
        <v>15</v>
      </c>
      <c r="D72" s="248" t="s">
        <v>52</v>
      </c>
      <c r="E72" s="249"/>
      <c r="F72" s="139" t="s">
        <v>30</v>
      </c>
      <c r="G72" s="250"/>
      <c r="H72" s="251"/>
      <c r="I72" s="251"/>
      <c r="J72" s="251"/>
      <c r="K72" s="251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59"/>
      <c r="B73" s="243"/>
      <c r="C73" s="240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59"/>
      <c r="B74" s="244"/>
      <c r="C74" s="240"/>
      <c r="D74" s="241" t="s">
        <v>32</v>
      </c>
      <c r="E74" s="241"/>
      <c r="F74" s="241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59"/>
      <c r="B75" s="49" t="s">
        <v>15</v>
      </c>
      <c r="C75" s="234" t="s">
        <v>2</v>
      </c>
      <c r="D75" s="235"/>
      <c r="E75" s="235"/>
      <c r="F75" s="235"/>
      <c r="G75" s="40">
        <f>G71+G74</f>
        <v>49.6</v>
      </c>
      <c r="H75" s="40">
        <f t="shared" ref="H75:K75" si="4">H71+H74</f>
        <v>0</v>
      </c>
      <c r="I75" s="159">
        <f t="shared" si="4"/>
        <v>54.4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59"/>
      <c r="B76" s="43" t="s">
        <v>43</v>
      </c>
      <c r="C76" s="245" t="s">
        <v>60</v>
      </c>
      <c r="D76" s="246"/>
      <c r="E76" s="246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59"/>
      <c r="B77" s="242" t="s">
        <v>43</v>
      </c>
      <c r="C77" s="33" t="s">
        <v>0</v>
      </c>
      <c r="D77" s="254" t="s">
        <v>115</v>
      </c>
      <c r="E77" s="255"/>
      <c r="F77" s="85" t="s">
        <v>30</v>
      </c>
      <c r="G77" s="238"/>
      <c r="H77" s="239"/>
      <c r="I77" s="239"/>
      <c r="J77" s="239"/>
      <c r="K77" s="239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59"/>
      <c r="B78" s="243"/>
      <c r="C78" s="240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v>57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59"/>
      <c r="B79" s="243"/>
      <c r="C79" s="240"/>
      <c r="D79" s="247" t="s">
        <v>32</v>
      </c>
      <c r="E79" s="247"/>
      <c r="F79" s="241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57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1.1111111111111112</v>
      </c>
    </row>
    <row r="80" spans="1:19" ht="25.5" x14ac:dyDescent="0.2">
      <c r="A80" s="259"/>
      <c r="B80" s="243"/>
      <c r="C80" s="128" t="s">
        <v>15</v>
      </c>
      <c r="D80" s="219" t="s">
        <v>61</v>
      </c>
      <c r="E80" s="220"/>
      <c r="F80" s="70" t="s">
        <v>31</v>
      </c>
      <c r="G80" s="238"/>
      <c r="H80" s="239"/>
      <c r="I80" s="239"/>
      <c r="J80" s="239"/>
      <c r="K80" s="239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59"/>
      <c r="B81" s="243"/>
      <c r="C81" s="240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v>15.5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59"/>
      <c r="B82" s="243"/>
      <c r="C82" s="240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59"/>
      <c r="B83" s="243"/>
      <c r="C83" s="240"/>
      <c r="D83" s="241" t="s">
        <v>32</v>
      </c>
      <c r="E83" s="241"/>
      <c r="F83" s="241"/>
      <c r="G83" s="17">
        <f>SUM(G81:G82)</f>
        <v>139.256</v>
      </c>
      <c r="H83" s="17">
        <f t="shared" ref="H83:K83" si="9">SUM(H81:H82)</f>
        <v>0</v>
      </c>
      <c r="I83" s="161">
        <f t="shared" si="9"/>
        <v>38.364000000000004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-0.72450738208766585</v>
      </c>
    </row>
    <row r="84" spans="1:19" ht="30" customHeight="1" x14ac:dyDescent="0.2">
      <c r="A84" s="259"/>
      <c r="B84" s="243"/>
      <c r="C84" s="127" t="s">
        <v>43</v>
      </c>
      <c r="D84" s="219" t="s">
        <v>63</v>
      </c>
      <c r="E84" s="220"/>
      <c r="F84" s="70" t="s">
        <v>30</v>
      </c>
      <c r="G84" s="230"/>
      <c r="H84" s="231"/>
      <c r="I84" s="231"/>
      <c r="J84" s="231"/>
      <c r="K84" s="231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59"/>
      <c r="B85" s="243"/>
      <c r="C85" s="240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v>30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59"/>
      <c r="B86" s="243"/>
      <c r="C86" s="240"/>
      <c r="D86" s="241" t="s">
        <v>32</v>
      </c>
      <c r="E86" s="241"/>
      <c r="F86" s="241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30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-0.74597798475867905</v>
      </c>
    </row>
    <row r="87" spans="1:19" ht="12.75" customHeight="1" x14ac:dyDescent="0.2">
      <c r="A87" s="260"/>
      <c r="B87" s="91" t="s">
        <v>43</v>
      </c>
      <c r="C87" s="235" t="s">
        <v>2</v>
      </c>
      <c r="D87" s="235"/>
      <c r="E87" s="235"/>
      <c r="F87" s="235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125.364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2" t="s">
        <v>10</v>
      </c>
      <c r="C88" s="233"/>
      <c r="D88" s="233"/>
      <c r="E88" s="233"/>
      <c r="F88" s="233"/>
      <c r="G88" s="78">
        <f>G67+G75+G87</f>
        <v>10524.733</v>
      </c>
      <c r="H88" s="78">
        <f t="shared" ref="H88:K88" si="15">H67+H75+H87</f>
        <v>0</v>
      </c>
      <c r="I88" s="162">
        <f t="shared" si="15"/>
        <v>9622.0640000000003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186" t="s">
        <v>15</v>
      </c>
      <c r="B89" s="209" t="s">
        <v>96</v>
      </c>
      <c r="C89" s="210"/>
      <c r="D89" s="210"/>
      <c r="E89" s="210"/>
      <c r="F89" s="211"/>
      <c r="G89" s="211"/>
      <c r="H89" s="211"/>
      <c r="I89" s="211"/>
      <c r="J89" s="211"/>
      <c r="K89" s="211"/>
      <c r="L89" s="211"/>
      <c r="M89" s="211"/>
      <c r="N89" s="211"/>
      <c r="O89" s="211"/>
      <c r="P89" s="211"/>
      <c r="Q89" s="211"/>
      <c r="R89" s="212"/>
      <c r="S89" s="110"/>
    </row>
    <row r="90" spans="1:19" ht="27" customHeight="1" x14ac:dyDescent="0.2">
      <c r="A90" s="187"/>
      <c r="B90" s="94" t="s">
        <v>0</v>
      </c>
      <c r="C90" s="236" t="s">
        <v>99</v>
      </c>
      <c r="D90" s="236"/>
      <c r="E90" s="237"/>
      <c r="F90" s="96" t="s">
        <v>25</v>
      </c>
      <c r="G90" s="228"/>
      <c r="H90" s="229"/>
      <c r="I90" s="229"/>
      <c r="J90" s="229"/>
      <c r="K90" s="229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187"/>
      <c r="B91" s="221" t="s">
        <v>0</v>
      </c>
      <c r="C91" s="129" t="s">
        <v>0</v>
      </c>
      <c r="D91" s="217" t="s">
        <v>97</v>
      </c>
      <c r="E91" s="218"/>
      <c r="F91" s="89" t="s">
        <v>105</v>
      </c>
      <c r="G91" s="224"/>
      <c r="H91" s="225"/>
      <c r="I91" s="225"/>
      <c r="J91" s="225"/>
      <c r="K91" s="225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187"/>
      <c r="B92" s="222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187"/>
      <c r="B93" s="222"/>
      <c r="C93" s="213" t="s">
        <v>32</v>
      </c>
      <c r="D93" s="214"/>
      <c r="E93" s="215"/>
      <c r="F93" s="216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187"/>
      <c r="B94" s="222"/>
      <c r="C94" s="90" t="s">
        <v>15</v>
      </c>
      <c r="D94" s="219" t="s">
        <v>100</v>
      </c>
      <c r="E94" s="220"/>
      <c r="F94" s="89" t="s">
        <v>105</v>
      </c>
      <c r="G94" s="224"/>
      <c r="H94" s="225"/>
      <c r="I94" s="225"/>
      <c r="J94" s="225"/>
      <c r="K94" s="225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187"/>
      <c r="B95" s="222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187"/>
      <c r="B96" s="223"/>
      <c r="C96" s="226" t="s">
        <v>32</v>
      </c>
      <c r="D96" s="215"/>
      <c r="E96" s="215"/>
      <c r="F96" s="227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188"/>
      <c r="B97" s="92" t="s">
        <v>0</v>
      </c>
      <c r="C97" s="183" t="s">
        <v>2</v>
      </c>
      <c r="D97" s="183"/>
      <c r="E97" s="183"/>
      <c r="F97" s="183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184" t="s">
        <v>10</v>
      </c>
      <c r="C98" s="184"/>
      <c r="D98" s="184"/>
      <c r="E98" s="184"/>
      <c r="F98" s="185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07" t="s">
        <v>3</v>
      </c>
      <c r="B99" s="208"/>
      <c r="C99" s="208"/>
      <c r="D99" s="208"/>
      <c r="E99" s="208"/>
      <c r="F99" s="208"/>
      <c r="G99" s="53">
        <f>G88+G98</f>
        <v>10524.733</v>
      </c>
      <c r="H99" s="53">
        <f t="shared" ref="H99:K99" si="18">H88+H98</f>
        <v>0</v>
      </c>
      <c r="I99" s="166">
        <f t="shared" si="18"/>
        <v>9622.0640000000003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06" t="s">
        <v>4</v>
      </c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</row>
    <row r="105" spans="1:19" ht="25.5" x14ac:dyDescent="0.2">
      <c r="A105" s="194" t="s">
        <v>5</v>
      </c>
      <c r="B105" s="195"/>
      <c r="C105" s="195"/>
      <c r="D105" s="12" t="s">
        <v>18</v>
      </c>
      <c r="E105" s="192" t="s">
        <v>19</v>
      </c>
      <c r="F105" s="192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1003.1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196"/>
      <c r="B106" s="197"/>
      <c r="C106" s="197"/>
      <c r="D106" s="13" t="s">
        <v>33</v>
      </c>
      <c r="E106" s="191" t="s">
        <v>20</v>
      </c>
      <c r="F106" s="191"/>
      <c r="G106" s="17"/>
      <c r="H106" s="17"/>
      <c r="I106" s="161"/>
      <c r="J106" s="17"/>
      <c r="K106" s="17"/>
    </row>
    <row r="107" spans="1:19" ht="25.5" x14ac:dyDescent="0.2">
      <c r="A107" s="196"/>
      <c r="B107" s="197"/>
      <c r="C107" s="197"/>
      <c r="D107" s="13" t="s">
        <v>103</v>
      </c>
      <c r="E107" s="191" t="s">
        <v>21</v>
      </c>
      <c r="F107" s="191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2240.1639999999998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196"/>
      <c r="B108" s="197"/>
      <c r="C108" s="197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117.6</v>
      </c>
      <c r="J108" s="17">
        <f>J24</f>
        <v>0</v>
      </c>
      <c r="K108" s="17">
        <f>K24</f>
        <v>0</v>
      </c>
    </row>
    <row r="109" spans="1:19" ht="51" hidden="1" x14ac:dyDescent="0.2">
      <c r="A109" s="196"/>
      <c r="B109" s="197"/>
      <c r="C109" s="197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196"/>
      <c r="B110" s="197"/>
      <c r="C110" s="197"/>
      <c r="D110" s="13" t="s">
        <v>24</v>
      </c>
      <c r="E110" s="191" t="s">
        <v>25</v>
      </c>
      <c r="F110" s="191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3715.6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196"/>
      <c r="B111" s="197"/>
      <c r="C111" s="197"/>
      <c r="D111" s="13" t="s">
        <v>26</v>
      </c>
      <c r="E111" s="191" t="s">
        <v>27</v>
      </c>
      <c r="F111" s="191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2545.6000000000004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198"/>
      <c r="B112" s="199"/>
      <c r="C112" s="199"/>
      <c r="D112" s="104" t="s">
        <v>34</v>
      </c>
      <c r="E112" s="193" t="s">
        <v>28</v>
      </c>
      <c r="F112" s="193"/>
      <c r="G112" s="105"/>
      <c r="H112" s="105"/>
      <c r="I112" s="168"/>
      <c r="J112" s="105"/>
      <c r="K112" s="105"/>
    </row>
    <row r="113" spans="1:11" ht="13.5" thickBot="1" x14ac:dyDescent="0.25">
      <c r="A113" s="200" t="s">
        <v>3</v>
      </c>
      <c r="B113" s="201"/>
      <c r="C113" s="201"/>
      <c r="D113" s="201"/>
      <c r="E113" s="201"/>
      <c r="F113" s="201"/>
      <c r="G113" s="103">
        <f>SUM(G105:G112)</f>
        <v>10524.733</v>
      </c>
      <c r="H113" s="103">
        <f>SUM(H105:H112)</f>
        <v>0</v>
      </c>
      <c r="I113" s="169">
        <f>SUM(I105:I112)</f>
        <v>9622.0640000000003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02" t="s">
        <v>8</v>
      </c>
      <c r="B114" s="203"/>
      <c r="C114" s="203"/>
      <c r="D114" s="203"/>
      <c r="E114" s="203"/>
      <c r="F114" s="203"/>
      <c r="G114" s="18">
        <f>G48</f>
        <v>0</v>
      </c>
      <c r="H114" s="18">
        <f>H48</f>
        <v>0</v>
      </c>
      <c r="I114" s="170">
        <f>I48</f>
        <v>1168</v>
      </c>
      <c r="J114" s="136">
        <f>J48</f>
        <v>5566.2999999999993</v>
      </c>
      <c r="K114" s="136">
        <f>K48</f>
        <v>7110.6</v>
      </c>
    </row>
    <row r="115" spans="1:11" x14ac:dyDescent="0.2">
      <c r="A115" s="204" t="s">
        <v>6</v>
      </c>
      <c r="B115" s="205"/>
      <c r="C115" s="205"/>
      <c r="D115" s="205"/>
      <c r="E115" s="205"/>
      <c r="F115" s="205"/>
      <c r="G115" s="19">
        <f>G83+G66+G48+G96+G93</f>
        <v>3513.12</v>
      </c>
      <c r="H115" s="19">
        <f>H83+H66+H48+H96+H93</f>
        <v>0</v>
      </c>
      <c r="I115" s="171">
        <f>I83+I66+I48+I96+I93</f>
        <v>5422.9639999999999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189" t="s">
        <v>7</v>
      </c>
      <c r="B116" s="190"/>
      <c r="C116" s="190"/>
      <c r="D116" s="190"/>
      <c r="E116" s="190"/>
      <c r="F116" s="190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4199.0999999999995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rowBreaks count="2" manualBreakCount="2">
    <brk id="40" max="17" man="1"/>
    <brk id="88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B22" zoomScaleNormal="100" workbookViewId="0">
      <selection activeCell="G5" sqref="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303"/>
      <c r="H9" s="303"/>
      <c r="I9" s="303"/>
      <c r="J9" s="303"/>
      <c r="K9" s="303"/>
    </row>
    <row r="10" spans="1:14" ht="34.5" customHeight="1" x14ac:dyDescent="0.2">
      <c r="A10" s="252" t="s">
        <v>138</v>
      </c>
      <c r="B10" s="252"/>
      <c r="C10" s="252"/>
      <c r="D10" s="252"/>
      <c r="E10" s="252"/>
      <c r="F10" s="252"/>
      <c r="G10" s="252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306" t="s">
        <v>9</v>
      </c>
      <c r="B11" s="306" t="s">
        <v>122</v>
      </c>
      <c r="C11" s="306"/>
      <c r="D11" s="306" t="s">
        <v>123</v>
      </c>
      <c r="E11" s="306"/>
      <c r="F11" s="309"/>
      <c r="G11" s="306" t="s">
        <v>124</v>
      </c>
    </row>
    <row r="12" spans="1:14" ht="30.75" customHeight="1" x14ac:dyDescent="0.2">
      <c r="A12" s="306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306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307" t="str">
        <f>'002 pr. asignavimai'!C15</f>
        <v>Kurti palankią  aplinką investicijoms ir gyvenimo gerovei</v>
      </c>
      <c r="C14" s="308"/>
      <c r="D14" s="308"/>
      <c r="E14" s="308"/>
      <c r="F14" s="308"/>
      <c r="G14" s="297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8"/>
    </row>
    <row r="16" spans="1:14" ht="15" x14ac:dyDescent="0.2">
      <c r="A16" s="125" t="s">
        <v>74</v>
      </c>
      <c r="B16" s="305" t="str">
        <f>'002 pr. asignavimai'!D16</f>
        <v>Projektinės veiklos organizavimas</v>
      </c>
      <c r="C16" s="305"/>
      <c r="D16" s="305"/>
      <c r="E16" s="305"/>
      <c r="F16" s="305"/>
      <c r="G16" s="294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296"/>
    </row>
    <row r="18" spans="1:7" ht="15" x14ac:dyDescent="0.2">
      <c r="A18" s="125" t="s">
        <v>75</v>
      </c>
      <c r="B18" s="305" t="str">
        <f>'002 pr. asignavimai'!D19</f>
        <v>Investicijų ir kitų projektų, skirtų 2014-2020 m. nacionalinei pažangos programai/ ES fondų investicijų programai, vykdymas</v>
      </c>
      <c r="C18" s="305"/>
      <c r="D18" s="305"/>
      <c r="E18" s="305"/>
      <c r="F18" s="305"/>
      <c r="G18" s="294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295"/>
    </row>
    <row r="20" spans="1:7" ht="15" x14ac:dyDescent="0.2">
      <c r="A20" s="125" t="s">
        <v>94</v>
      </c>
      <c r="B20" s="305" t="str">
        <f>'002 pr. asignavimai'!D33</f>
        <v>Tęstinių investicijų ir kitų projektų vykdymas (pereinamojo laikotarpio)</v>
      </c>
      <c r="C20" s="305"/>
      <c r="D20" s="305"/>
      <c r="E20" s="305"/>
      <c r="F20" s="305"/>
      <c r="G20" s="294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295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296"/>
    </row>
    <row r="23" spans="1:7" ht="42" customHeight="1" x14ac:dyDescent="0.2">
      <c r="A23" s="125" t="s">
        <v>76</v>
      </c>
      <c r="B23" s="305" t="str">
        <f>'002 pr. asignavimai'!D41</f>
        <v>Investicijų  projektų, numatytų 2022-2030 m. Telšių regiono plėtros plane, vykdymas</v>
      </c>
      <c r="C23" s="305"/>
      <c r="D23" s="305"/>
      <c r="E23" s="305"/>
      <c r="F23" s="305"/>
      <c r="G23" s="294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296"/>
    </row>
    <row r="25" spans="1:7" ht="27" customHeight="1" x14ac:dyDescent="0.2">
      <c r="A25" s="125" t="s">
        <v>95</v>
      </c>
      <c r="B25" s="305" t="str">
        <f>'002 pr. asignavimai'!D49</f>
        <v>Investicijų ir kitų projektų vykdymas (naujo finansavimo periodo)</v>
      </c>
      <c r="C25" s="305"/>
      <c r="D25" s="305"/>
      <c r="E25" s="305"/>
      <c r="F25" s="305"/>
      <c r="G25" s="294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295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296"/>
    </row>
    <row r="28" spans="1:7" ht="15" x14ac:dyDescent="0.2">
      <c r="A28" s="23" t="s">
        <v>116</v>
      </c>
      <c r="B28" s="301" t="str">
        <f>'002 pr. asignavimai'!C68</f>
        <v>Sudaryti palankias sąlygas verslo plėtrai</v>
      </c>
      <c r="C28" s="302"/>
      <c r="D28" s="302"/>
      <c r="E28" s="302"/>
      <c r="F28" s="302"/>
      <c r="G28" s="291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292"/>
    </row>
    <row r="30" spans="1:7" ht="15" x14ac:dyDescent="0.2">
      <c r="A30" s="74" t="s">
        <v>77</v>
      </c>
      <c r="B30" s="299" t="str">
        <f>'002 pr. asignavimai'!D69</f>
        <v>Smulkiojo ir vidutinio verslo subjektų rėmimas</v>
      </c>
      <c r="C30" s="300"/>
      <c r="D30" s="300"/>
      <c r="E30" s="300"/>
      <c r="F30" s="300"/>
      <c r="G30" s="289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290"/>
    </row>
    <row r="32" spans="1:7" ht="15" x14ac:dyDescent="0.2">
      <c r="A32" s="74" t="s">
        <v>78</v>
      </c>
      <c r="B32" s="299" t="str">
        <f>'002 pr. asignavimai'!D72</f>
        <v>Bendradarbystės centro "Spiečius" veiklos organizavimas</v>
      </c>
      <c r="C32" s="300"/>
      <c r="D32" s="300"/>
      <c r="E32" s="300"/>
      <c r="F32" s="300"/>
      <c r="G32" s="289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290"/>
    </row>
    <row r="34" spans="1:7" ht="15" x14ac:dyDescent="0.2">
      <c r="A34" s="23" t="s">
        <v>106</v>
      </c>
      <c r="B34" s="301" t="str">
        <f>'002 pr. asignavimai'!C76</f>
        <v>Skatinti bendruomeniškumą Plungės rajono savivaldybėje</v>
      </c>
      <c r="C34" s="302"/>
      <c r="D34" s="302"/>
      <c r="E34" s="302"/>
      <c r="F34" s="302"/>
      <c r="G34" s="291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292"/>
    </row>
    <row r="36" spans="1:7" ht="15" x14ac:dyDescent="0.2">
      <c r="A36" s="74" t="s">
        <v>79</v>
      </c>
      <c r="B36" s="299" t="str">
        <f>'002 pr. asignavimai'!D77</f>
        <v>Bendruomeninių organizacijų veiklos rėmimas</v>
      </c>
      <c r="C36" s="300"/>
      <c r="D36" s="300"/>
      <c r="E36" s="300"/>
      <c r="F36" s="300"/>
      <c r="G36" s="289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290"/>
    </row>
    <row r="38" spans="1:7" ht="14.25" customHeight="1" x14ac:dyDescent="0.2">
      <c r="A38" s="74" t="s">
        <v>117</v>
      </c>
      <c r="B38" s="299" t="str">
        <f>'002 pr. asignavimai'!D80</f>
        <v>Bendruomeninės veiklos savivaldybėje stiprinimas</v>
      </c>
      <c r="C38" s="300"/>
      <c r="D38" s="300"/>
      <c r="E38" s="300"/>
      <c r="F38" s="300"/>
      <c r="G38" s="289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290"/>
    </row>
    <row r="40" spans="1:7" ht="15" x14ac:dyDescent="0.2">
      <c r="A40" s="74" t="s">
        <v>80</v>
      </c>
      <c r="B40" s="299" t="str">
        <f>'002 pr. asignavimai'!D84</f>
        <v>Plungės dekanato aptarnaujamų parapijų rėmimas</v>
      </c>
      <c r="C40" s="300"/>
      <c r="D40" s="300"/>
      <c r="E40" s="300"/>
      <c r="F40" s="300"/>
      <c r="G40" s="289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290"/>
    </row>
    <row r="42" spans="1:7" ht="15" x14ac:dyDescent="0.2">
      <c r="A42" s="23" t="s">
        <v>107</v>
      </c>
      <c r="B42" s="304" t="str">
        <f>'002 pr. asignavimai'!C90</f>
        <v>Administracinės naštos mažinimo užtikrinimas</v>
      </c>
      <c r="C42" s="302"/>
      <c r="D42" s="302"/>
      <c r="E42" s="302"/>
      <c r="F42" s="302"/>
      <c r="G42" s="293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292"/>
    </row>
    <row r="44" spans="1:7" ht="15" x14ac:dyDescent="0.2">
      <c r="A44" s="74" t="s">
        <v>108</v>
      </c>
      <c r="B44" s="299" t="str">
        <f>'002 pr. asignavimai'!D91</f>
        <v xml:space="preserve">Didinti bendradarbiavimą su institucijomis plečiant teikiamas elektronines paslaugas </v>
      </c>
      <c r="C44" s="300"/>
      <c r="D44" s="300"/>
      <c r="E44" s="300"/>
      <c r="F44" s="300"/>
      <c r="G44" s="287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288"/>
    </row>
    <row r="46" spans="1:7" ht="15" x14ac:dyDescent="0.2">
      <c r="A46" s="74" t="s">
        <v>109</v>
      </c>
      <c r="B46" s="299" t="str">
        <f>'002 pr. asignavimai'!D94</f>
        <v>Diegti naujas ir tobulinti veikiančias informacines sistemas</v>
      </c>
      <c r="C46" s="300"/>
      <c r="D46" s="300"/>
      <c r="E46" s="300"/>
      <c r="F46" s="300"/>
      <c r="G46" s="287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288"/>
    </row>
  </sheetData>
  <mergeCells count="38"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  <mergeCell ref="B44:F44"/>
    <mergeCell ref="B46:F46"/>
    <mergeCell ref="B34:F34"/>
    <mergeCell ref="B36:F36"/>
    <mergeCell ref="B38:F38"/>
    <mergeCell ref="B40:F40"/>
    <mergeCell ref="G14:G15"/>
    <mergeCell ref="G16:G17"/>
    <mergeCell ref="G18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2024-05-24T08:07:17Z</dcterms:modified>
</cp:coreProperties>
</file>