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8800" windowHeight="12030"/>
  </bookViews>
  <sheets>
    <sheet name="007 pr. asignavimai" sheetId="3" r:id="rId1"/>
    <sheet name="007 pr.vert.krit.suvestinė" sheetId="4" r:id="rId2"/>
  </sheets>
  <definedNames>
    <definedName name="_xlnm.Print_Area" localSheetId="0">'007 pr. asignavimai'!$A$1:$R$169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0" i="3" l="1"/>
  <c r="I104" i="3" l="1"/>
  <c r="I40" i="3" l="1"/>
  <c r="I25" i="3"/>
  <c r="H159" i="3" l="1"/>
  <c r="I159" i="3"/>
  <c r="A63" i="4" l="1"/>
  <c r="S150" i="3" l="1"/>
  <c r="K73" i="3" l="1"/>
  <c r="K159" i="3" l="1"/>
  <c r="J159" i="3"/>
  <c r="G159" i="3"/>
  <c r="K109" i="3"/>
  <c r="J109" i="3"/>
  <c r="I109" i="3"/>
  <c r="G109" i="3"/>
  <c r="S109" i="3" l="1"/>
  <c r="K21" i="3"/>
  <c r="J21" i="3"/>
  <c r="I21" i="3"/>
  <c r="G21" i="3"/>
  <c r="B66" i="4" l="1"/>
  <c r="A102" i="4" l="1"/>
  <c r="B102" i="4" l="1"/>
  <c r="C102" i="4"/>
  <c r="D102" i="4"/>
  <c r="E102" i="4"/>
  <c r="F102" i="4"/>
  <c r="A103" i="4"/>
  <c r="B103" i="4"/>
  <c r="C103" i="4"/>
  <c r="D103" i="4"/>
  <c r="E103" i="4"/>
  <c r="F103" i="4"/>
  <c r="H27" i="3"/>
  <c r="I27" i="3"/>
  <c r="J27" i="3"/>
  <c r="K27" i="3"/>
  <c r="G27" i="3"/>
  <c r="S27" i="3" l="1"/>
  <c r="B91" i="4"/>
  <c r="C91" i="4"/>
  <c r="D91" i="4"/>
  <c r="E91" i="4"/>
  <c r="F91" i="4"/>
  <c r="A91" i="4"/>
  <c r="B90" i="4"/>
  <c r="B89" i="4"/>
  <c r="C89" i="4"/>
  <c r="D89" i="4"/>
  <c r="E89" i="4"/>
  <c r="F89" i="4"/>
  <c r="A89" i="4"/>
  <c r="B88" i="4"/>
  <c r="B87" i="4"/>
  <c r="C87" i="4"/>
  <c r="D87" i="4"/>
  <c r="E87" i="4"/>
  <c r="F87" i="4"/>
  <c r="A87" i="4"/>
  <c r="B86" i="4"/>
  <c r="B85" i="4"/>
  <c r="C85" i="4"/>
  <c r="D85" i="4"/>
  <c r="E85" i="4"/>
  <c r="F85" i="4"/>
  <c r="A85" i="4"/>
  <c r="B84" i="4"/>
  <c r="B83" i="4"/>
  <c r="C83" i="4"/>
  <c r="D83" i="4"/>
  <c r="E83" i="4"/>
  <c r="F83" i="4"/>
  <c r="A83" i="4"/>
  <c r="B82" i="4"/>
  <c r="B78" i="4"/>
  <c r="C78" i="4"/>
  <c r="D78" i="4"/>
  <c r="E78" i="4"/>
  <c r="F78" i="4"/>
  <c r="A78" i="4"/>
  <c r="B77" i="4"/>
  <c r="B76" i="4"/>
  <c r="C76" i="4"/>
  <c r="D76" i="4"/>
  <c r="E76" i="4"/>
  <c r="F76" i="4"/>
  <c r="A76" i="4"/>
  <c r="B75" i="4"/>
  <c r="B74" i="4"/>
  <c r="C74" i="4"/>
  <c r="D74" i="4"/>
  <c r="E74" i="4"/>
  <c r="F74" i="4"/>
  <c r="A74" i="4"/>
  <c r="B73" i="4"/>
  <c r="B70" i="4"/>
  <c r="C70" i="4"/>
  <c r="D70" i="4"/>
  <c r="E70" i="4"/>
  <c r="F70" i="4"/>
  <c r="B71" i="4"/>
  <c r="C71" i="4"/>
  <c r="D71" i="4"/>
  <c r="E71" i="4"/>
  <c r="F71" i="4"/>
  <c r="B72" i="4"/>
  <c r="C72" i="4"/>
  <c r="D72" i="4"/>
  <c r="E72" i="4"/>
  <c r="F72" i="4"/>
  <c r="A71" i="4"/>
  <c r="A72" i="4"/>
  <c r="A70" i="4"/>
  <c r="B69" i="4"/>
  <c r="B68" i="4"/>
  <c r="C68" i="4"/>
  <c r="D68" i="4"/>
  <c r="E68" i="4"/>
  <c r="F68" i="4"/>
  <c r="A68" i="4"/>
  <c r="B67" i="4"/>
  <c r="C66" i="4"/>
  <c r="D66" i="4"/>
  <c r="E66" i="4"/>
  <c r="F66" i="4"/>
  <c r="A66" i="4"/>
  <c r="B65" i="4"/>
  <c r="B60" i="4"/>
  <c r="C60" i="4"/>
  <c r="D60" i="4"/>
  <c r="E60" i="4"/>
  <c r="F60" i="4"/>
  <c r="B61" i="4"/>
  <c r="C61" i="4"/>
  <c r="D61" i="4"/>
  <c r="E61" i="4"/>
  <c r="F61" i="4"/>
  <c r="B63" i="4"/>
  <c r="C63" i="4"/>
  <c r="D63" i="4"/>
  <c r="E63" i="4"/>
  <c r="F63" i="4"/>
  <c r="B64" i="4"/>
  <c r="C64" i="4"/>
  <c r="A61" i="4"/>
  <c r="A64" i="4"/>
  <c r="A60" i="4"/>
  <c r="B59" i="4"/>
  <c r="B58" i="4"/>
  <c r="C58" i="4"/>
  <c r="E58" i="4"/>
  <c r="F58" i="4"/>
  <c r="A58" i="4"/>
  <c r="B57" i="4"/>
  <c r="B56" i="4"/>
  <c r="C56" i="4"/>
  <c r="D56" i="4"/>
  <c r="E56" i="4"/>
  <c r="F56" i="4"/>
  <c r="A56" i="4"/>
  <c r="B55" i="4"/>
  <c r="B54" i="4"/>
  <c r="C54" i="4"/>
  <c r="D54" i="4"/>
  <c r="E54" i="4"/>
  <c r="F54" i="4"/>
  <c r="A54" i="4"/>
  <c r="B53" i="4"/>
  <c r="B50" i="4"/>
  <c r="C50" i="4"/>
  <c r="D50" i="4"/>
  <c r="E50" i="4"/>
  <c r="F50" i="4"/>
  <c r="B51" i="4"/>
  <c r="C51" i="4"/>
  <c r="D51" i="4"/>
  <c r="E51" i="4"/>
  <c r="F51" i="4"/>
  <c r="B52" i="4"/>
  <c r="C52" i="4"/>
  <c r="D52" i="4"/>
  <c r="E52" i="4"/>
  <c r="F52" i="4"/>
  <c r="A51" i="4"/>
  <c r="A52" i="4"/>
  <c r="A50" i="4"/>
  <c r="B49" i="4"/>
  <c r="B48" i="4"/>
  <c r="C48" i="4"/>
  <c r="D48" i="4"/>
  <c r="E48" i="4"/>
  <c r="F48" i="4"/>
  <c r="A48" i="4"/>
  <c r="B47" i="4"/>
  <c r="B46" i="4"/>
  <c r="C46" i="4"/>
  <c r="D46" i="4"/>
  <c r="E46" i="4"/>
  <c r="F46" i="4"/>
  <c r="A46" i="4"/>
  <c r="B45" i="4"/>
  <c r="B44" i="4"/>
  <c r="C44" i="4"/>
  <c r="D44" i="4"/>
  <c r="E44" i="4"/>
  <c r="F44" i="4"/>
  <c r="A44" i="4"/>
  <c r="B43" i="4"/>
  <c r="B42" i="4"/>
  <c r="C42" i="4"/>
  <c r="D42" i="4"/>
  <c r="E42" i="4"/>
  <c r="F42" i="4"/>
  <c r="A42" i="4"/>
  <c r="B41" i="4"/>
  <c r="B40" i="4"/>
  <c r="C40" i="4"/>
  <c r="D40" i="4"/>
  <c r="E40" i="4"/>
  <c r="F40" i="4"/>
  <c r="A40" i="4"/>
  <c r="B39" i="4"/>
  <c r="B37" i="4"/>
  <c r="C37" i="4"/>
  <c r="D37" i="4"/>
  <c r="E37" i="4"/>
  <c r="F37" i="4"/>
  <c r="B38" i="4"/>
  <c r="C38" i="4"/>
  <c r="D38" i="4"/>
  <c r="E38" i="4"/>
  <c r="F38" i="4"/>
  <c r="A38" i="4"/>
  <c r="A37" i="4"/>
  <c r="B36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B35" i="4"/>
  <c r="C35" i="4"/>
  <c r="D35" i="4"/>
  <c r="E35" i="4"/>
  <c r="F35" i="4"/>
  <c r="A31" i="4"/>
  <c r="A32" i="4"/>
  <c r="A33" i="4"/>
  <c r="A34" i="4"/>
  <c r="A35" i="4"/>
  <c r="A30" i="4"/>
  <c r="B29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B28" i="4"/>
  <c r="C28" i="4"/>
  <c r="D28" i="4"/>
  <c r="E28" i="4"/>
  <c r="F28" i="4"/>
  <c r="A26" i="4"/>
  <c r="A27" i="4"/>
  <c r="A28" i="4"/>
  <c r="A25" i="4"/>
  <c r="B24" i="4"/>
  <c r="B21" i="4"/>
  <c r="C21" i="4"/>
  <c r="D21" i="4"/>
  <c r="E21" i="4"/>
  <c r="F21" i="4"/>
  <c r="B22" i="4"/>
  <c r="C22" i="4"/>
  <c r="D22" i="4"/>
  <c r="E22" i="4"/>
  <c r="F22" i="4"/>
  <c r="B23" i="4"/>
  <c r="C23" i="4"/>
  <c r="D23" i="4"/>
  <c r="E23" i="4"/>
  <c r="F23" i="4"/>
  <c r="A22" i="4"/>
  <c r="A23" i="4"/>
  <c r="A21" i="4"/>
  <c r="B20" i="4"/>
  <c r="B18" i="4"/>
  <c r="C18" i="4"/>
  <c r="D18" i="4"/>
  <c r="E18" i="4"/>
  <c r="F18" i="4"/>
  <c r="B19" i="4"/>
  <c r="C19" i="4"/>
  <c r="D19" i="4"/>
  <c r="E19" i="4"/>
  <c r="F19" i="4"/>
  <c r="A19" i="4"/>
  <c r="A18" i="4"/>
  <c r="B17" i="4"/>
  <c r="B15" i="4"/>
  <c r="C15" i="4"/>
  <c r="D15" i="4"/>
  <c r="E15" i="4"/>
  <c r="F15" i="4"/>
  <c r="B16" i="4"/>
  <c r="C16" i="4"/>
  <c r="D16" i="4"/>
  <c r="E16" i="4"/>
  <c r="F16" i="4"/>
  <c r="A16" i="4"/>
  <c r="A15" i="4"/>
  <c r="B14" i="4"/>
  <c r="G51" i="3" l="1"/>
  <c r="G48" i="3"/>
  <c r="H160" i="3"/>
  <c r="I160" i="3"/>
  <c r="J160" i="3"/>
  <c r="K160" i="3"/>
  <c r="A112" i="4"/>
  <c r="B112" i="4"/>
  <c r="C112" i="4"/>
  <c r="D112" i="4"/>
  <c r="E112" i="4"/>
  <c r="F112" i="4"/>
  <c r="H114" i="3" l="1"/>
  <c r="I114" i="3"/>
  <c r="J114" i="3"/>
  <c r="K114" i="3"/>
  <c r="G114" i="3"/>
  <c r="S114" i="3" l="1"/>
  <c r="G160" i="3"/>
  <c r="B111" i="4"/>
  <c r="C111" i="4"/>
  <c r="D111" i="4"/>
  <c r="E111" i="4"/>
  <c r="F111" i="4"/>
  <c r="A111" i="4"/>
  <c r="B110" i="4"/>
  <c r="K150" i="3" l="1"/>
  <c r="J150" i="3"/>
  <c r="I150" i="3"/>
  <c r="H150" i="3"/>
  <c r="G150" i="3"/>
  <c r="K146" i="3"/>
  <c r="K157" i="3" s="1"/>
  <c r="K166" i="3" s="1"/>
  <c r="J146" i="3"/>
  <c r="J157" i="3" s="1"/>
  <c r="J166" i="3" s="1"/>
  <c r="I146" i="3"/>
  <c r="I157" i="3" s="1"/>
  <c r="I166" i="3" s="1"/>
  <c r="H146" i="3"/>
  <c r="H157" i="3" s="1"/>
  <c r="H166" i="3" s="1"/>
  <c r="G146" i="3"/>
  <c r="G143" i="3"/>
  <c r="G157" i="3" l="1"/>
  <c r="G166" i="3" s="1"/>
  <c r="G151" i="3"/>
  <c r="G152" i="3" s="1"/>
  <c r="G126" i="3"/>
  <c r="G127" i="3" s="1"/>
  <c r="G136" i="3"/>
  <c r="H136" i="3"/>
  <c r="H168" i="3" s="1"/>
  <c r="H169" i="3" s="1"/>
  <c r="B99" i="4"/>
  <c r="C99" i="4"/>
  <c r="D99" i="4"/>
  <c r="E99" i="4"/>
  <c r="F99" i="4"/>
  <c r="B100" i="4"/>
  <c r="C100" i="4"/>
  <c r="D100" i="4"/>
  <c r="E100" i="4"/>
  <c r="F100" i="4"/>
  <c r="B101" i="4"/>
  <c r="C101" i="4"/>
  <c r="D101" i="4"/>
  <c r="E101" i="4"/>
  <c r="F101" i="4"/>
  <c r="A100" i="4"/>
  <c r="A101" i="4"/>
  <c r="B96" i="4"/>
  <c r="C96" i="4"/>
  <c r="D96" i="4"/>
  <c r="E96" i="4"/>
  <c r="F96" i="4"/>
  <c r="B97" i="4"/>
  <c r="C97" i="4"/>
  <c r="D97" i="4"/>
  <c r="E97" i="4"/>
  <c r="F97" i="4"/>
  <c r="A97" i="4"/>
  <c r="K120" i="3"/>
  <c r="J120" i="3"/>
  <c r="I120" i="3"/>
  <c r="H120" i="3"/>
  <c r="G120" i="3"/>
  <c r="G117" i="3"/>
  <c r="K51" i="3"/>
  <c r="J51" i="3"/>
  <c r="I51" i="3"/>
  <c r="S51" i="3" s="1"/>
  <c r="H51" i="3"/>
  <c r="K33" i="3"/>
  <c r="J33" i="3"/>
  <c r="I33" i="3"/>
  <c r="H33" i="3"/>
  <c r="G33" i="3"/>
  <c r="H21" i="3"/>
  <c r="K105" i="3"/>
  <c r="J105" i="3"/>
  <c r="I105" i="3"/>
  <c r="H105" i="3"/>
  <c r="G105" i="3"/>
  <c r="K102" i="3"/>
  <c r="J102" i="3"/>
  <c r="I102" i="3"/>
  <c r="H102" i="3"/>
  <c r="G102" i="3"/>
  <c r="K99" i="3"/>
  <c r="J99" i="3"/>
  <c r="I99" i="3"/>
  <c r="H99" i="3"/>
  <c r="G99" i="3"/>
  <c r="K96" i="3"/>
  <c r="J96" i="3"/>
  <c r="I96" i="3"/>
  <c r="H96" i="3"/>
  <c r="G96" i="3"/>
  <c r="K91" i="3"/>
  <c r="J91" i="3"/>
  <c r="I91" i="3"/>
  <c r="H91" i="3"/>
  <c r="G91" i="3"/>
  <c r="K88" i="3"/>
  <c r="J88" i="3"/>
  <c r="I88" i="3"/>
  <c r="H88" i="3"/>
  <c r="G88" i="3"/>
  <c r="H85" i="3"/>
  <c r="I85" i="3"/>
  <c r="J85" i="3"/>
  <c r="K85" i="3"/>
  <c r="G85" i="3"/>
  <c r="K76" i="3"/>
  <c r="J76" i="3"/>
  <c r="I76" i="3"/>
  <c r="H76" i="3"/>
  <c r="G76" i="3"/>
  <c r="J73" i="3"/>
  <c r="I73" i="3"/>
  <c r="H73" i="3"/>
  <c r="G73" i="3"/>
  <c r="K70" i="3"/>
  <c r="J70" i="3"/>
  <c r="I70" i="3"/>
  <c r="H70" i="3"/>
  <c r="G70" i="3"/>
  <c r="K67" i="3"/>
  <c r="J67" i="3"/>
  <c r="I67" i="3"/>
  <c r="H67" i="3"/>
  <c r="G67" i="3"/>
  <c r="K62" i="3"/>
  <c r="J62" i="3"/>
  <c r="I62" i="3"/>
  <c r="H62" i="3"/>
  <c r="G62" i="3"/>
  <c r="K59" i="3"/>
  <c r="J59" i="3"/>
  <c r="I59" i="3"/>
  <c r="H59" i="3"/>
  <c r="G59" i="3"/>
  <c r="G56" i="3"/>
  <c r="A93" i="4"/>
  <c r="A94" i="4"/>
  <c r="A96" i="4"/>
  <c r="A99" i="4"/>
  <c r="A105" i="4"/>
  <c r="A107" i="4"/>
  <c r="A109" i="4"/>
  <c r="H56" i="3"/>
  <c r="I56" i="3"/>
  <c r="J56" i="3"/>
  <c r="K56" i="3"/>
  <c r="H48" i="3"/>
  <c r="I48" i="3"/>
  <c r="S48" i="3" s="1"/>
  <c r="J48" i="3"/>
  <c r="K48" i="3"/>
  <c r="H42" i="3"/>
  <c r="I42" i="3"/>
  <c r="J42" i="3"/>
  <c r="K42" i="3"/>
  <c r="G42" i="3"/>
  <c r="G110" i="3" l="1"/>
  <c r="I110" i="3"/>
  <c r="J110" i="3"/>
  <c r="K110" i="3"/>
  <c r="S102" i="3"/>
  <c r="S73" i="3"/>
  <c r="S33" i="3"/>
  <c r="G137" i="3"/>
  <c r="G168" i="3"/>
  <c r="G169" i="3" s="1"/>
  <c r="S42" i="3"/>
  <c r="S67" i="3"/>
  <c r="S88" i="3"/>
  <c r="S21" i="3"/>
  <c r="S56" i="3"/>
  <c r="S70" i="3"/>
  <c r="S120" i="3"/>
  <c r="S105" i="3"/>
  <c r="S85" i="3"/>
  <c r="S59" i="3"/>
  <c r="S99" i="3"/>
  <c r="S62" i="3"/>
  <c r="S96" i="3"/>
  <c r="S91" i="3"/>
  <c r="S76" i="3"/>
  <c r="G52" i="3"/>
  <c r="G121" i="3"/>
  <c r="H110" i="3"/>
  <c r="K52" i="3"/>
  <c r="I52" i="3"/>
  <c r="J52" i="3"/>
  <c r="F109" i="4"/>
  <c r="B109" i="4"/>
  <c r="C109" i="4"/>
  <c r="D109" i="4"/>
  <c r="E109" i="4"/>
  <c r="B108" i="4"/>
  <c r="B105" i="4"/>
  <c r="C105" i="4"/>
  <c r="D105" i="4"/>
  <c r="E105" i="4"/>
  <c r="F105" i="4"/>
  <c r="B106" i="4"/>
  <c r="B107" i="4"/>
  <c r="C107" i="4"/>
  <c r="D107" i="4"/>
  <c r="E107" i="4"/>
  <c r="F107" i="4"/>
  <c r="B104" i="4"/>
  <c r="B98" i="4"/>
  <c r="B95" i="4"/>
  <c r="B92" i="4"/>
  <c r="B93" i="4"/>
  <c r="C93" i="4"/>
  <c r="D93" i="4"/>
  <c r="E93" i="4"/>
  <c r="F93" i="4"/>
  <c r="B94" i="4"/>
  <c r="C94" i="4"/>
  <c r="D94" i="4"/>
  <c r="E94" i="4"/>
  <c r="F94" i="4"/>
  <c r="G138" i="3" l="1"/>
  <c r="K136" i="3"/>
  <c r="J136" i="3"/>
  <c r="I136" i="3"/>
  <c r="I168" i="3" s="1"/>
  <c r="I169" i="3" s="1"/>
  <c r="H137" i="3"/>
  <c r="K126" i="3"/>
  <c r="K127" i="3" s="1"/>
  <c r="J126" i="3"/>
  <c r="J127" i="3" s="1"/>
  <c r="I126" i="3"/>
  <c r="H126" i="3"/>
  <c r="K143" i="3"/>
  <c r="K151" i="3" s="1"/>
  <c r="K152" i="3" s="1"/>
  <c r="J143" i="3"/>
  <c r="J151" i="3" s="1"/>
  <c r="J152" i="3" s="1"/>
  <c r="I143" i="3"/>
  <c r="I151" i="3" s="1"/>
  <c r="I152" i="3" s="1"/>
  <c r="H143" i="3"/>
  <c r="H151" i="3" s="1"/>
  <c r="H152" i="3" s="1"/>
  <c r="H117" i="3"/>
  <c r="K117" i="3"/>
  <c r="J117" i="3"/>
  <c r="I117" i="3"/>
  <c r="S117" i="3" s="1"/>
  <c r="J137" i="3" l="1"/>
  <c r="J168" i="3"/>
  <c r="J169" i="3" s="1"/>
  <c r="K137" i="3"/>
  <c r="K168" i="3"/>
  <c r="K169" i="3" s="1"/>
  <c r="I127" i="3"/>
  <c r="S126" i="3"/>
  <c r="I137" i="3"/>
  <c r="S136" i="3"/>
  <c r="G153" i="3"/>
  <c r="G171" i="3" s="1"/>
  <c r="H127" i="3"/>
  <c r="K121" i="3"/>
  <c r="J121" i="3"/>
  <c r="H121" i="3"/>
  <c r="I121" i="3"/>
  <c r="H52" i="3" l="1"/>
  <c r="H138" i="3" l="1"/>
  <c r="H153" i="3" s="1"/>
  <c r="K138" i="3"/>
  <c r="K153" i="3" s="1"/>
  <c r="J138" i="3"/>
  <c r="J153" i="3" s="1"/>
  <c r="I138" i="3"/>
  <c r="I153" i="3" s="1"/>
  <c r="J171" i="3" l="1"/>
  <c r="K171" i="3" l="1"/>
  <c r="I171" i="3"/>
  <c r="H171" i="3"/>
</calcChain>
</file>

<file path=xl/sharedStrings.xml><?xml version="1.0" encoding="utf-8"?>
<sst xmlns="http://schemas.openxmlformats.org/spreadsheetml/2006/main" count="952" uniqueCount="293">
  <si>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</si>
  <si>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</si>
  <si>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</si>
  <si>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</si>
  <si>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</si>
  <si>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</si>
  <si>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</si>
  <si>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</si>
  <si>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</si>
  <si>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</si>
  <si>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</si>
  <si>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</si>
  <si>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</si>
  <si>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</si>
  <si>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</si>
  <si>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mato vnt.</t>
  </si>
  <si>
    <t>02</t>
  </si>
  <si>
    <t>proc.</t>
  </si>
  <si>
    <t>vnt.</t>
  </si>
  <si>
    <t>188714469</t>
  </si>
  <si>
    <t>SB</t>
  </si>
  <si>
    <t>SB (RP)</t>
  </si>
  <si>
    <t>SB (VB)</t>
  </si>
  <si>
    <t>SB (SP)</t>
  </si>
  <si>
    <t>SB (AA)</t>
  </si>
  <si>
    <t>P</t>
  </si>
  <si>
    <t>ES (RP)</t>
  </si>
  <si>
    <t xml:space="preserve">Savivaldybės biudžeto lėšos </t>
  </si>
  <si>
    <t>ES</t>
  </si>
  <si>
    <t>KT</t>
  </si>
  <si>
    <t xml:space="preserve">Pajamos už prekes ir paslaugos </t>
  </si>
  <si>
    <t xml:space="preserve">Savivaldybės aplinkos apsaugos rėmimo specialiosios programos lėšos </t>
  </si>
  <si>
    <t>Paskolos lėšos</t>
  </si>
  <si>
    <t>Europos Sąjungos paramos lėšos</t>
  </si>
  <si>
    <t>Kitos lėšos</t>
  </si>
  <si>
    <t>03</t>
  </si>
  <si>
    <t>Sudaryti sąlygas kokybiškai įgyvendinti Savivaldybės funkcijas</t>
  </si>
  <si>
    <t>Priimtų Savivaldybės  tarybos sprendimų, skaičius</t>
  </si>
  <si>
    <t>V-007-01-01-01-01</t>
  </si>
  <si>
    <t>TP</t>
  </si>
  <si>
    <t>V-007-01-01-02-01</t>
  </si>
  <si>
    <t>Karjeros tarnautojų skaičius</t>
  </si>
  <si>
    <t>V-007-01-01-02-02</t>
  </si>
  <si>
    <t>V-007-01-01-02-03</t>
  </si>
  <si>
    <t>R-007-01-01-01</t>
  </si>
  <si>
    <t>R-007-01-01-02</t>
  </si>
  <si>
    <t>Savivaldybės kontrolės ir audito tarnybos darbo užtikrinimas</t>
  </si>
  <si>
    <t>Atliktų savivaldybės biudžeto vykdymo auditų ir paruoštų ataskaitų bei išvadų skaičius</t>
  </si>
  <si>
    <t>Atliktų finansinių ataskaitų auditų ir paruoštų ataskaitų bei išvadų skaičius</t>
  </si>
  <si>
    <t>Atliktų paskolos ėmimo galimybių vertinimų skaičius</t>
  </si>
  <si>
    <t>Atliktų garantijų suteikimo vertinimų skaičius</t>
  </si>
  <si>
    <t>04</t>
  </si>
  <si>
    <t xml:space="preserve">Atsakytų raštų ir išduotų įvairių pažymų skaičius </t>
  </si>
  <si>
    <t xml:space="preserve">Priimtų prašymų įvairioms socialinėms išmokoms ir paslaugoms gauti skaičius </t>
  </si>
  <si>
    <t>Prižiūrimų žaliųjų plotų dydis</t>
  </si>
  <si>
    <t>Prižiūrimų veikiančių kapinių plotas</t>
  </si>
  <si>
    <t>Iš viso priemonei:</t>
  </si>
  <si>
    <t>x</t>
  </si>
  <si>
    <t>V-007-01-01-05-01</t>
  </si>
  <si>
    <t>V-007-01-01-06-01</t>
  </si>
  <si>
    <t>05</t>
  </si>
  <si>
    <t>06</t>
  </si>
  <si>
    <t>Darbuotojų (etatų), dirbančių centralizuotoje buhalterijoje, skaičius</t>
  </si>
  <si>
    <t>Paremtų asmenų skaičius</t>
  </si>
  <si>
    <t>asm.</t>
  </si>
  <si>
    <t>Valstybinių funkcijų įgyvendinimui skirtų lėšų įsisavinimas</t>
  </si>
  <si>
    <t>R-007-01-02-01</t>
  </si>
  <si>
    <t>Vykdyti valstybines (valstybės perduotas savivaldybei) funkcijas</t>
  </si>
  <si>
    <t xml:space="preserve">Darbuotojų, atliekančių valstybinės kalbos vartojimo taisyklingumo kontrolę, skaičius </t>
  </si>
  <si>
    <t>Išduotų archyvinių pažymų skaičius</t>
  </si>
  <si>
    <t xml:space="preserve">Suteiktų teisinių konsultacijų skaičius </t>
  </si>
  <si>
    <t>07</t>
  </si>
  <si>
    <t>08</t>
  </si>
  <si>
    <t>09</t>
  </si>
  <si>
    <t>V-007-01-02-08-01</t>
  </si>
  <si>
    <t>Atliktų asmenų archyvinių įrašų skaičius</t>
  </si>
  <si>
    <t>V-007-01-02-08-02</t>
  </si>
  <si>
    <t>Išvykimų į kitus darbus skaičius</t>
  </si>
  <si>
    <t>Užgesintų gaisrų skaičius</t>
  </si>
  <si>
    <t>10</t>
  </si>
  <si>
    <t>11</t>
  </si>
  <si>
    <t>12</t>
  </si>
  <si>
    <t>Įgyvendintų melioracijos ir hidrotechninių statinių  remonto (avarinio remonto), priežiūros darbų skaičius</t>
  </si>
  <si>
    <t>Prižiūrėtų melioracijos griovių ilgis</t>
  </si>
  <si>
    <t>13</t>
  </si>
  <si>
    <t>14</t>
  </si>
  <si>
    <t xml:space="preserve">Pateiktų ir įgyvendintų projektų skaičius </t>
  </si>
  <si>
    <t>Suorganizuotų Vaiko gerovės komisijos posėdžių dėl prašymų skirti, pratęsti, panaikinti vaiko minimalios priežiūros priemones ar dėl  koordinuotai teikiamų paslaugų skyrimo vaikui (šeimai)</t>
  </si>
  <si>
    <t>Užtikrinti paskolų ir kitų  grąžintinų lėšų grąžinimą ir palūkanų mokėjimą</t>
  </si>
  <si>
    <t>R-007-01-03-01</t>
  </si>
  <si>
    <t>Finansinių įsipareigojimų vykdymo lygis</t>
  </si>
  <si>
    <t>Paskolų grąžinimas</t>
  </si>
  <si>
    <t>Grąžintų paskolų dalis</t>
  </si>
  <si>
    <t>Sumokėtų palūkanų dalis</t>
  </si>
  <si>
    <t>V-007-01-03-01-01</t>
  </si>
  <si>
    <t>V-007-01-03-02-01</t>
  </si>
  <si>
    <t>V-007-01-03-03-01</t>
  </si>
  <si>
    <t>Palūkanų mokėjimas</t>
  </si>
  <si>
    <t>Didinti žemės ūkio šakos patrauklumą</t>
  </si>
  <si>
    <t>Efektyviai valdyti savivaldybės turtą</t>
  </si>
  <si>
    <t>Savivaldybės turto valdymas</t>
  </si>
  <si>
    <t>R-007-01-04-01</t>
  </si>
  <si>
    <t>V-007-01-04-01-01</t>
  </si>
  <si>
    <t>Pateiktų paraiškų finansuoti programos lėšomis, skaičius</t>
  </si>
  <si>
    <t>V-007-01-04-01-02</t>
  </si>
  <si>
    <t>Paskatintų sodybų ir ūkininkų skaičius</t>
  </si>
  <si>
    <t>Suorganizuotų renginių skaičius</t>
  </si>
  <si>
    <t xml:space="preserve">Skirtų lėšų nuosavybės teise priklausančiam nekilnojamajam turtui kadastrinių matavimų byloms sudaryti, teisinei registracijai atlikti ir rinkos vertėms nustatyti pokytis (lyginant su praėjusiais metais)       </t>
  </si>
  <si>
    <t>R-007-01-05-01</t>
  </si>
  <si>
    <t>Parduotų objektų skaičius</t>
  </si>
  <si>
    <t>Energetinio naudingumo sertifikatų skaičius</t>
  </si>
  <si>
    <t>Atliktų kadastrinių matavimų bylų skaičius</t>
  </si>
  <si>
    <t>Įregistruotų nekilnojamojo turto registre bylų skaičius</t>
  </si>
  <si>
    <t>R-007-02-01-01</t>
  </si>
  <si>
    <t>V-007-02-01-01-01</t>
  </si>
  <si>
    <t>V-007-02-01-02-01</t>
  </si>
  <si>
    <t>007-01-01-01 Programos priemonė (tęstinė)</t>
  </si>
  <si>
    <t>007-01-01-02 Programos priemonė (tęstinė)</t>
  </si>
  <si>
    <t>007-01-01-03 Programos priemonė (tęstinė)</t>
  </si>
  <si>
    <t>007-01-01-04 Programos priemonė (tęstinė)</t>
  </si>
  <si>
    <t>007-01-01-05 Programos priemonė (tęstinė)</t>
  </si>
  <si>
    <t>007-01-01-06 Programos priemonė (tęstinė)</t>
  </si>
  <si>
    <t>V-007-01-01-03-01</t>
  </si>
  <si>
    <t>V-007-01-01-03-02</t>
  </si>
  <si>
    <t>V-007-01-01-03-03</t>
  </si>
  <si>
    <t>V-007-01-01-03-04</t>
  </si>
  <si>
    <t>V-007-01-01-04-01</t>
  </si>
  <si>
    <t>V-007-01-01-04-02</t>
  </si>
  <si>
    <t>V-007-01-01-04-03</t>
  </si>
  <si>
    <t>V-007-01-01-04-04</t>
  </si>
  <si>
    <t>V-007-01-01-04-05</t>
  </si>
  <si>
    <t>V-007-01-01-04-06</t>
  </si>
  <si>
    <t>007-01-02-01 Programos priemonė (tęstinė)</t>
  </si>
  <si>
    <t>007-01-02-02 Programos priemonė (tęstinė)</t>
  </si>
  <si>
    <t>007-01-02-03 Programos priemonė (tęstinė)</t>
  </si>
  <si>
    <t>007-01-02-04 Programos priemonė (tęstinė)</t>
  </si>
  <si>
    <t>007-01-02-05 Programos priemonė (tęstinė)</t>
  </si>
  <si>
    <t>007-01-02-06 Programos priemonė (tęstinė)</t>
  </si>
  <si>
    <t xml:space="preserve">Suteiktos valstybės pagalbos registrui pateiktų registro objektų skaičius </t>
  </si>
  <si>
    <t>007-01-02-07 Programos priemonė (tęstinė)</t>
  </si>
  <si>
    <t>007-01-02-08 Programos priemonė (tęstinė)</t>
  </si>
  <si>
    <t>007-01-02-09 Programos priemonė (tęstinė)</t>
  </si>
  <si>
    <t>007-01-02-10 Programos priemonė (tęstinė)</t>
  </si>
  <si>
    <t>007-01-02-11 Programos priemonė (tęstinė)</t>
  </si>
  <si>
    <t>007-01-02-12 Programos priemonė (tęstinė)</t>
  </si>
  <si>
    <t>007-01-02-13 Programos priemonė (tęstinė)</t>
  </si>
  <si>
    <t>007-01-02-14 Programos priemonė (tęstinė)</t>
  </si>
  <si>
    <t>007-01-03-02 Programos priemonė (tęstinė)</t>
  </si>
  <si>
    <t>007-01-03-01 Programos priemonė (tęstinė)</t>
  </si>
  <si>
    <t>007-01-03-03 Programos priemonė (tęstinė)</t>
  </si>
  <si>
    <t>007-01-04-01 Programos priemonė (tęstinė)</t>
  </si>
  <si>
    <t>** RP - regiono pažangos priemonė (projektas), PP - pažangos priemonė, TP - tęstinės veiklos priemonė, NF - nefinansinė priemonė</t>
  </si>
  <si>
    <t xml:space="preserve">Asmenų, deklaravusių gyvenamąją vietą elektroninėmis deklaravimo priemonėmis, skaičius nuo visų deklaruojančiųjų skaičiaus </t>
  </si>
  <si>
    <t>Programos uždavinio kodas ir pavadinimas</t>
  </si>
  <si>
    <t>Savivaldybės tarybos veikla</t>
  </si>
  <si>
    <t>Savivaldybės administracijos veikla</t>
  </si>
  <si>
    <t>Prižiūrimų seniūnijų vietinės reikšmės kelių ir gatvių ilgis</t>
  </si>
  <si>
    <t>Etatų, kurie vykdo  funkcijas, finansuojamas iš valstybės biudžeto, skaičius</t>
  </si>
  <si>
    <t>Valstybinės (valstybės perduotos savivaldybėms) užregistruoti civilinės būklės aktų skaičius</t>
  </si>
  <si>
    <t>Įgyvendinamų priemonių skaičius</t>
  </si>
  <si>
    <t xml:space="preserve">Atliktų nekilnojamojo turto vertinimų skaičius </t>
  </si>
  <si>
    <t>Savivaldybės administracijos darbuotojų etatų skaičiaus pokytis</t>
  </si>
  <si>
    <t>V-007-01-01-01-02</t>
  </si>
  <si>
    <t>Darbuotojų, dirbančių pagal darbo sutartis, skaičius</t>
  </si>
  <si>
    <t>ha</t>
  </si>
  <si>
    <t>km</t>
  </si>
  <si>
    <t>Pateiktų žemės ūkio naudmenų deklaravimo paraiškų skaičius</t>
  </si>
  <si>
    <t>V-007-01-01-05-02 (VB)</t>
  </si>
  <si>
    <t>Iš viso uždaviniui:</t>
  </si>
  <si>
    <t>Duomenims į suteiktos valstybės  pagalbos  ir nereikšmingos  pagalbos registrą teikti</t>
  </si>
  <si>
    <t>Dalyvauti rengiant ir vykdant mobilizaciją, demobilizaciją, priimančiosios  šalies paramą</t>
  </si>
  <si>
    <t>V-007-01-02-01-01 (VB)</t>
  </si>
  <si>
    <t>V-007-01-02-02-01 (VB)</t>
  </si>
  <si>
    <t>Valstybinės kalbos vartojimo ir taisyklingumo kontrolei</t>
  </si>
  <si>
    <t>V-007-01-02-03-01 (VB)</t>
  </si>
  <si>
    <t>Civilinių aktų įrašų/ išrašų išdavimas</t>
  </si>
  <si>
    <t>Civilinės būklės aktams registruoti</t>
  </si>
  <si>
    <t>Valstybės garantuojamai pirminei teisinei pagalbai teikti</t>
  </si>
  <si>
    <t>Gyventojų registrui tvarkyti ir duomenims valstybės registrui  teikti</t>
  </si>
  <si>
    <t>V-007-01-02-04-01 (VB)</t>
  </si>
  <si>
    <t>V-007-01-02-04-02 (VB)</t>
  </si>
  <si>
    <t>V-007-01-02-04-03 (VB)</t>
  </si>
  <si>
    <t>V-007-01-02-05-01 (VB)</t>
  </si>
  <si>
    <t>V-007-01-02-06-01 (VB)</t>
  </si>
  <si>
    <t>Civilinei saugai</t>
  </si>
  <si>
    <t>Kvalifikaciją kėlusių darbuotojų skaičius</t>
  </si>
  <si>
    <t>V-007-01-02-07-01 (VB)</t>
  </si>
  <si>
    <t>Priešgaisrinei saugai</t>
  </si>
  <si>
    <t>Gyvenamosios vietos deklaravimo duomenų ir gyvenamosios vietos neturinčių asmenų apskaitos duomenims tvarkyti</t>
  </si>
  <si>
    <t>Žemės ūkio funkcijoms atlikti</t>
  </si>
  <si>
    <t>Valstybei nuosavybės teise priklausančių melioracijos ir hidrotechnikos statinių valdymui ir naudojimui patikėjimo teise užtikrinti</t>
  </si>
  <si>
    <t>Savivaldybei priskirtiems archyviniams dokumentams tvarkyti</t>
  </si>
  <si>
    <t>Jaunimo teisių apsaugai</t>
  </si>
  <si>
    <t>Koordinuotai teikiamų paslaugų vaikams nuo gimimo iki 18 metų (turintiems didelių ir labai didelių specialiųjų ugdymosi poreikių – iki 21 metų) ir vaiko atstovams koordinavimui finansuoti</t>
  </si>
  <si>
    <t>V-007-01-02-08-04 (VB)</t>
  </si>
  <si>
    <t>V-007-01-02-09-01 (VB)</t>
  </si>
  <si>
    <t>V-007-01-01-10-01 (VB)</t>
  </si>
  <si>
    <t>V-007-01-02-11-01 (VB)</t>
  </si>
  <si>
    <t>V-007-01-02-11-02 (VB)</t>
  </si>
  <si>
    <t>Apskaitomas melioruotas, priklausantis savivaldybei, patikėjimo teise valdomas (prižiūrimas) žemės plotas</t>
  </si>
  <si>
    <t>V-007-01-02-12-01 (VB)</t>
  </si>
  <si>
    <t>V-007-01-02-13-01 (VB)</t>
  </si>
  <si>
    <t>V-007-01-02-14-01 (VB)</t>
  </si>
  <si>
    <t>V-007-01-02-11-03 (VB)</t>
  </si>
  <si>
    <t>R-007-01-05-02</t>
  </si>
  <si>
    <t>Kaimo rėmimui</t>
  </si>
  <si>
    <t>Organizuoti ir užtikrinti tęstinę Savivaldybės veiklą</t>
  </si>
  <si>
    <t>Gerinti Savivaldybės valdymo ir veiklos efektyvumą</t>
  </si>
  <si>
    <t>Savivaldybės lygių galimybių užtikrinimo priemonių vykdymo planas</t>
  </si>
  <si>
    <t>V-007-02-01-03-01</t>
  </si>
  <si>
    <t xml:space="preserve">Valstybės biudžeto dotacijos lėšos </t>
  </si>
  <si>
    <t>Savivaldybės biudžeto lėšos (prisidėjimas prie regioninių projektų)</t>
  </si>
  <si>
    <t>Europos Sąjungos paramos lėšos (regioniniai projektai)</t>
  </si>
  <si>
    <t>007-02-01-03 Programos priemonė (tęstinė)</t>
  </si>
  <si>
    <t>Tikrinimas</t>
  </si>
  <si>
    <t>Antikorupcinio sąmoningumo didinimas</t>
  </si>
  <si>
    <t>V-007-02-01-03-02</t>
  </si>
  <si>
    <t xml:space="preserve">Darbuotojų, atliekančių valstybines (valstybės perduotas savivaldybėms) funkcijas, skaičius </t>
  </si>
  <si>
    <t>T</t>
  </si>
  <si>
    <t>Pravestų mokymų skaičius</t>
  </si>
  <si>
    <t>Surengtų konkursų skaičius</t>
  </si>
  <si>
    <t>007-02-01 Programos uždavinys (tęstinis)</t>
  </si>
  <si>
    <t>007-01-04 Programos uždavinys (tęstinis)</t>
  </si>
  <si>
    <t>007-01-03 Programos uždavinys (tęstinis)</t>
  </si>
  <si>
    <t>007-01-02 Programos uždavinys (tęstinis)</t>
  </si>
  <si>
    <t>007-01-01 Programos uždavinys (tęstinis)</t>
  </si>
  <si>
    <t>NF</t>
  </si>
  <si>
    <t>-</t>
  </si>
  <si>
    <t>Savivaldybės lygių galimybių ir korupcijos prevencijos stiprinimo vykdymo plano įgyvendinimo lygis</t>
  </si>
  <si>
    <t>Lyčių lygybės užtikrinimas</t>
  </si>
  <si>
    <t>Suorganizuotų mokymų skaičius lyčių lygybės tema</t>
  </si>
  <si>
    <t>Užtikrinti lyčių lygybės, lygių galimybių ir korupcijos prevencijos stiprinimo vykdymą</t>
  </si>
  <si>
    <t>007-02-01-01 Programos priemonė (nefinansinė)</t>
  </si>
  <si>
    <t>007-02-01-02 Programos priemonė (nefinansinė)</t>
  </si>
  <si>
    <t>Asignavimų valdytojo kodas</t>
  </si>
  <si>
    <t>Uždavinio/ priemonės požymis *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</si>
  <si>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</si>
  <si>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</si>
  <si>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</si>
  <si>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</si>
  <si>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</si>
  <si>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X</t>
  </si>
  <si>
    <t>PP</t>
  </si>
  <si>
    <t>Įsigytų priemonių, įrangos, įrenginių skaičius (vnt.)</t>
  </si>
  <si>
    <t>1.9.1; 1.6.1</t>
  </si>
  <si>
    <t>007-01-05 Programos uždavinys (pažangos)</t>
  </si>
  <si>
    <t>007-01-05-01 Programos priemonė (pažangos)</t>
  </si>
  <si>
    <t>Netaršių savivaldybės ir jai pavaldžių įstaigų motorinių transporto priemonių dalis (%); Apleistų ir nenaudojamų savivaldybės turto kvadratinių metrų dalis (%)</t>
  </si>
  <si>
    <r>
      <rPr>
        <b/>
        <u/>
        <sz val="12"/>
        <color rgb="FF000000"/>
        <rFont val="Times New Roman"/>
        <family val="1"/>
        <charset val="186"/>
      </rPr>
      <t>007 SAVIVALDYBĖS VEIKLOS VALDYMO PROGRAMOS</t>
    </r>
    <r>
      <rPr>
        <b/>
        <sz val="12"/>
        <color indexed="8"/>
        <rFont val="Times New Roman"/>
        <family val="1"/>
        <charset val="186"/>
      </rPr>
      <t xml:space="preserve"> UŽDAVINIAI, PRIEMONĖS IR JŲ STEBĖSENOS RODIKLIAI</t>
    </r>
  </si>
  <si>
    <t>1.7 priedas</t>
  </si>
  <si>
    <t>P-007-01-05-01-01</t>
  </si>
  <si>
    <t>P-007-01-05-01-02</t>
  </si>
  <si>
    <t>P-007-01-05-01-03</t>
  </si>
  <si>
    <t>P-007-01-05-01-04</t>
  </si>
  <si>
    <t>P-007-01-05-01-05</t>
  </si>
  <si>
    <t>PATVIRTINTAS</t>
  </si>
  <si>
    <t>Gyvenamosios vietos deklaracijų, asmenų pateiktų elektroniniu būdu, dalies didėjimas per metus ne mažiau kaip 1,5 proc.</t>
  </si>
  <si>
    <t>2.7 priedas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</si>
  <si>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 xml:space="preserve">007 SAVIVALDYBĖS VEIKLOS VALDYMO </t>
    </r>
    <r>
      <rPr>
        <b/>
        <u/>
        <sz val="12"/>
        <color indexed="8"/>
        <rFont val="Times New Roman"/>
        <family val="1"/>
        <charset val="186"/>
      </rPr>
      <t>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</si>
  <si>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2023-ųjų m. asignavimai ir kitos lėšos (2023-12-31 datai)</t>
  </si>
  <si>
    <t>2024-ųjų m. asignavimai ir kitos lėšos</t>
  </si>
  <si>
    <t>Planuojami    2025-ųjų m. asignavimai ir kitos lėšos</t>
  </si>
  <si>
    <t>Planuojami      2026-ųjų m. asignavimai ir kitos lėšos</t>
  </si>
  <si>
    <t xml:space="preserve">Plungės rajono savivaldybės 2024–2026 metų </t>
  </si>
  <si>
    <t>007-01-02-15 Programos priemonė (tęstinė)</t>
  </si>
  <si>
    <t>Savivaldybėms priskirtos ir perduotos valstybinės žemės miestų ir miestelių administracinėse ribose valdymui, naudojimui ir disponavimui juo patikėjimo teise užtikrinti (TP)</t>
  </si>
  <si>
    <t>Mero rezervas</t>
  </si>
  <si>
    <t>15</t>
  </si>
  <si>
    <t>V-007-01-02-15-01 (VB)</t>
  </si>
  <si>
    <t>V-007-01-02-15-02 (VB)</t>
  </si>
  <si>
    <t xml:space="preserve">INVEGA grąžintinos dotacijos </t>
  </si>
  <si>
    <t>Įvykusių Savivaldybės tarybos komitetų ir Savivaldybės tarybos ir  kolegijos posėdžių kaičius</t>
  </si>
  <si>
    <t xml:space="preserve">Savivaldybei priskirtos ir perduotos valstybinės žemės miestų ir miestelių administracinėse ribose valdymui, naudojimui ir disponavimui ja patikėjimo teise užtikrinti </t>
  </si>
  <si>
    <t>Sudarytos valstybinės žemės nuomos ir panaudos sutartys</t>
  </si>
  <si>
    <t>Grąžintų INVEGA dotacijų dalis</t>
  </si>
  <si>
    <t>Patikėjimo teise valdomoje valstybinėje žemėje sutikimų išdavimas</t>
  </si>
  <si>
    <t xml:space="preserve">V-007-01-02-08-03 </t>
  </si>
  <si>
    <t>V-007-01-02-08-05 (VB)</t>
  </si>
  <si>
    <t>Buitinių nuotekų įvado į pastatą įrengimas</t>
  </si>
  <si>
    <t>V-007-01-02-08-03</t>
  </si>
  <si>
    <t>metrai</t>
  </si>
  <si>
    <t xml:space="preserve">Savivaldybės mobilizacijos plano parengimas, atnaujinimas ir pasirengimas mobilizacijai ir priimančios šalies paramai teikti </t>
  </si>
  <si>
    <t>prc.</t>
  </si>
  <si>
    <t>Asignavimų skirtumas (2023 m.- 2024 m.)</t>
  </si>
  <si>
    <t>Savivaldybės pasirengimo reaguoti į ekstremalias situacijas lygis, ne žemesnis kaip, proc.</t>
  </si>
  <si>
    <t>Savivaldybės kaimo vietovėse kilusių gaisrų (išskyrus gaisrus atvirose teritorijose ir transporto priemonėse)
skaičius, tenkantis 1000 gyventojų, ne didesnis kaip</t>
  </si>
  <si>
    <t>Savivaldybės kaimo vietovėse kilusiuose gaisruose žuvusių žmonių skaičius, tenkantis 100 tūkst. gyventojų, ne didesnis kaip</t>
  </si>
  <si>
    <t>Seniūnijų veikla</t>
  </si>
  <si>
    <t>Paslaugų ir švietimo pagalbos centro veikla</t>
  </si>
  <si>
    <t>Plungės rajono savivaldybės tarybos</t>
  </si>
  <si>
    <t xml:space="preserve"> 2024 m. vasario 8 d. sprendimu Nr.T1-48</t>
  </si>
  <si>
    <t>(Plungės rajono savivaldybės tarybos</t>
  </si>
  <si>
    <t xml:space="preserve">2024 m. gegužės 30 d. sprendimo Nr. T1-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</si>
</sst>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$-10409]#0.000"/>
    <numFmt numFmtId="165" formatCode="[$-10409]#0.00"/>
    <numFmt numFmtId="166" formatCode="0.000"/>
    <numFmt numFmtId="167" formatCode="[$-10409]#0"/>
    <numFmt numFmtId="168" formatCode="0.0"/>
  </numFmts>
  <fonts count="33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i/>
      <sz val="10"/>
      <name val="Times New Roman"/>
      <family val="1"/>
      <charset val="186"/>
    </font>
    <font>
      <sz val="10"/>
      <name val="Arial"/>
      <family val="2"/>
      <charset val="186"/>
    </font>
    <font>
      <sz val="10"/>
      <color theme="1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u/>
      <sz val="12"/>
      <color indexed="8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16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22" fillId="0" borderId="0" applyFont="0" applyFill="0" applyBorder="0" applyAlignment="0" applyProtection="0"/>
  </cellStyleXfs>
  <cellXfs count="434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7" xfId="0" applyFont="1" applyBorder="1"/>
    <xf numFmtId="0" fontId="1" fillId="3" borderId="7" xfId="0" applyFont="1" applyFill="1" applyBorder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6" xfId="0" applyFont="1" applyBorder="1"/>
    <xf numFmtId="0" fontId="10" fillId="0" borderId="7" xfId="0" applyFont="1" applyBorder="1" applyAlignment="1" applyProtection="1">
      <alignment horizontal="left" vertical="center" wrapText="1" readingOrder="1"/>
      <protection locked="0"/>
    </xf>
    <xf numFmtId="0" fontId="13" fillId="3" borderId="7" xfId="0" applyFont="1" applyFill="1" applyBorder="1" applyAlignment="1" applyProtection="1">
      <alignment vertical="top" wrapText="1" readingOrder="1"/>
      <protection locked="0"/>
    </xf>
    <xf numFmtId="0" fontId="11" fillId="3" borderId="5" xfId="0" applyFont="1" applyFill="1" applyBorder="1" applyAlignment="1" applyProtection="1">
      <alignment horizontal="center" vertical="center" wrapText="1" readingOrder="1"/>
      <protection locked="0"/>
    </xf>
    <xf numFmtId="0" fontId="11" fillId="3" borderId="5" xfId="0" applyFont="1" applyFill="1" applyBorder="1" applyAlignment="1" applyProtection="1">
      <alignment horizontal="left" vertical="center" wrapText="1" readingOrder="1"/>
      <protection locked="0"/>
    </xf>
    <xf numFmtId="0" fontId="14" fillId="0" borderId="7" xfId="0" applyFont="1" applyBorder="1" applyAlignment="1" applyProtection="1">
      <alignment vertical="top" wrapText="1" readingOrder="1"/>
      <protection locked="0"/>
    </xf>
    <xf numFmtId="0" fontId="10" fillId="0" borderId="7" xfId="0" applyFont="1" applyBorder="1" applyAlignment="1" applyProtection="1">
      <alignment horizontal="center" vertical="center" wrapText="1" readingOrder="1"/>
      <protection locked="0"/>
    </xf>
    <xf numFmtId="0" fontId="14" fillId="0" borderId="12" xfId="0" applyFont="1" applyBorder="1" applyAlignment="1" applyProtection="1">
      <alignment vertical="top" wrapText="1" readingOrder="1"/>
      <protection locked="0"/>
    </xf>
    <xf numFmtId="0" fontId="10" fillId="0" borderId="5" xfId="0" applyFont="1" applyBorder="1" applyAlignment="1" applyProtection="1">
      <alignment horizontal="center" vertical="center" wrapText="1" readingOrder="1"/>
      <protection locked="0"/>
    </xf>
    <xf numFmtId="0" fontId="10" fillId="0" borderId="5" xfId="0" applyFont="1" applyBorder="1" applyAlignment="1" applyProtection="1">
      <alignment horizontal="left" vertical="center" wrapText="1" readingOrder="1"/>
      <protection locked="0"/>
    </xf>
    <xf numFmtId="0" fontId="10" fillId="0" borderId="3" xfId="0" applyFont="1" applyBorder="1" applyAlignment="1" applyProtection="1">
      <alignment horizontal="center" vertical="center" wrapText="1" readingOrder="1"/>
      <protection locked="0"/>
    </xf>
    <xf numFmtId="0" fontId="10" fillId="0" borderId="3" xfId="0" applyFont="1" applyBorder="1" applyAlignment="1" applyProtection="1">
      <alignment horizontal="left" vertical="center" wrapText="1" readingOrder="1"/>
      <protection locked="0"/>
    </xf>
    <xf numFmtId="0" fontId="14" fillId="0" borderId="27" xfId="0" applyFont="1" applyBorder="1" applyAlignment="1" applyProtection="1">
      <alignment vertical="top" wrapText="1" readingOrder="1"/>
      <protection locked="0"/>
    </xf>
    <xf numFmtId="0" fontId="10" fillId="0" borderId="7" xfId="0" applyFont="1" applyBorder="1" applyAlignment="1" applyProtection="1">
      <alignment horizontal="center" vertical="top" wrapText="1" readingOrder="1"/>
      <protection locked="0"/>
    </xf>
    <xf numFmtId="0" fontId="10" fillId="0" borderId="7" xfId="0" applyFont="1" applyBorder="1" applyAlignment="1" applyProtection="1">
      <alignment horizontal="left" vertical="top" wrapText="1" readingOrder="1"/>
      <protection locked="0"/>
    </xf>
    <xf numFmtId="0" fontId="14" fillId="0" borderId="22" xfId="0" applyFont="1" applyBorder="1" applyAlignment="1" applyProtection="1">
      <alignment vertical="top" wrapText="1" readingOrder="1"/>
      <protection locked="0"/>
    </xf>
    <xf numFmtId="0" fontId="16" fillId="7" borderId="7" xfId="0" applyFont="1" applyFill="1" applyBorder="1" applyAlignment="1" applyProtection="1">
      <alignment horizontal="center" vertical="top" wrapText="1" readingOrder="1"/>
      <protection locked="0"/>
    </xf>
    <xf numFmtId="0" fontId="5" fillId="0" borderId="7" xfId="0" applyFont="1" applyBorder="1" applyAlignment="1">
      <alignment horizontal="center"/>
    </xf>
    <xf numFmtId="0" fontId="1" fillId="8" borderId="7" xfId="0" applyFont="1" applyFill="1" applyBorder="1"/>
    <xf numFmtId="0" fontId="1" fillId="0" borderId="7" xfId="0" applyFont="1" applyBorder="1" applyAlignment="1">
      <alignment horizontal="center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wrapText="1"/>
    </xf>
    <xf numFmtId="0" fontId="4" fillId="0" borderId="7" xfId="0" applyFont="1" applyBorder="1" applyAlignment="1" applyProtection="1">
      <alignment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7" xfId="0" applyFont="1" applyBorder="1" applyAlignment="1" applyProtection="1">
      <alignment horizontal="left" vertical="center" wrapText="1" readingOrder="1"/>
      <protection locked="0"/>
    </xf>
    <xf numFmtId="0" fontId="4" fillId="8" borderId="7" xfId="0" applyFont="1" applyFill="1" applyBorder="1" applyAlignment="1" applyProtection="1">
      <alignment vertical="center" wrapText="1" readingOrder="1"/>
      <protection locked="0"/>
    </xf>
    <xf numFmtId="166" fontId="15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wrapText="1"/>
    </xf>
    <xf numFmtId="0" fontId="1" fillId="0" borderId="7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17" fillId="8" borderId="7" xfId="0" applyFont="1" applyFill="1" applyBorder="1" applyAlignment="1">
      <alignment wrapText="1"/>
    </xf>
    <xf numFmtId="0" fontId="17" fillId="8" borderId="7" xfId="0" applyFont="1" applyFill="1" applyBorder="1" applyAlignment="1" applyProtection="1">
      <alignment horizontal="left" vertical="center" wrapText="1" readingOrder="1"/>
      <protection locked="0"/>
    </xf>
    <xf numFmtId="0" fontId="17" fillId="8" borderId="7" xfId="0" applyFont="1" applyFill="1" applyBorder="1"/>
    <xf numFmtId="0" fontId="4" fillId="0" borderId="30" xfId="0" applyFont="1" applyBorder="1" applyAlignment="1" applyProtection="1">
      <alignment horizontal="left" vertical="center" wrapText="1" readingOrder="1"/>
      <protection locked="0"/>
    </xf>
    <xf numFmtId="165" fontId="17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5" fillId="2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3" borderId="7" xfId="0" applyFont="1" applyFill="1" applyBorder="1" applyAlignment="1">
      <alignment horizontal="center" vertical="center" wrapText="1"/>
    </xf>
    <xf numFmtId="49" fontId="4" fillId="4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vertical="center" wrapText="1" readingOrder="1"/>
      <protection locked="0"/>
    </xf>
    <xf numFmtId="0" fontId="4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left" vertical="center" wrapText="1" readingOrder="1"/>
      <protection locked="0"/>
    </xf>
    <xf numFmtId="49" fontId="1" fillId="5" borderId="21" xfId="0" applyNumberFormat="1" applyFont="1" applyFill="1" applyBorder="1" applyAlignment="1">
      <alignment horizontal="center" vertical="center"/>
    </xf>
    <xf numFmtId="166" fontId="5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vertical="center" wrapText="1" readingOrder="1"/>
      <protection locked="0"/>
    </xf>
    <xf numFmtId="0" fontId="1" fillId="0" borderId="16" xfId="0" applyFont="1" applyBorder="1" applyAlignment="1" applyProtection="1">
      <alignment vertical="center" wrapText="1" readingOrder="1"/>
      <protection locked="0"/>
    </xf>
    <xf numFmtId="166" fontId="5" fillId="2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7" xfId="0" applyNumberFormat="1" applyFont="1" applyFill="1" applyBorder="1" applyAlignment="1">
      <alignment horizontal="center"/>
    </xf>
    <xf numFmtId="166" fontId="5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7" xfId="0" applyFont="1" applyFill="1" applyBorder="1" applyAlignment="1" applyProtection="1">
      <alignment horizontal="center" vertical="center" wrapText="1" readingOrder="1"/>
      <protection locked="0"/>
    </xf>
    <xf numFmtId="49" fontId="4" fillId="3" borderId="18" xfId="0" applyNumberFormat="1" applyFont="1" applyFill="1" applyBorder="1" applyAlignment="1" applyProtection="1">
      <alignment horizontal="center" vertical="center" wrapText="1" readingOrder="1"/>
      <protection locked="0"/>
    </xf>
    <xf numFmtId="166" fontId="15" fillId="6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21" fillId="0" borderId="0" xfId="0" applyFont="1" applyAlignment="1">
      <alignment horizontal="left"/>
    </xf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0" fontId="1" fillId="3" borderId="7" xfId="0" applyFont="1" applyFill="1" applyBorder="1" applyAlignment="1">
      <alignment horizontal="center"/>
    </xf>
    <xf numFmtId="0" fontId="1" fillId="8" borderId="7" xfId="0" applyFont="1" applyFill="1" applyBorder="1" applyAlignment="1">
      <alignment horizontal="center"/>
    </xf>
    <xf numFmtId="167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7" fillId="8" borderId="7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167" fontId="1" fillId="0" borderId="7" xfId="0" applyNumberFormat="1" applyFont="1" applyBorder="1" applyAlignment="1">
      <alignment horizontal="center"/>
    </xf>
    <xf numFmtId="168" fontId="1" fillId="3" borderId="7" xfId="0" applyNumberFormat="1" applyFont="1" applyFill="1" applyBorder="1" applyAlignment="1">
      <alignment horizontal="center"/>
    </xf>
    <xf numFmtId="0" fontId="1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27" xfId="0" applyFont="1" applyBorder="1" applyAlignment="1" applyProtection="1">
      <alignment horizontal="left" vertical="center" wrapText="1" readingOrder="1"/>
      <protection locked="0"/>
    </xf>
    <xf numFmtId="0" fontId="4" fillId="0" borderId="10" xfId="0" applyFont="1" applyBorder="1" applyAlignment="1" applyProtection="1">
      <alignment horizontal="left" vertical="center" wrapText="1" readingOrder="1"/>
      <protection locked="0"/>
    </xf>
    <xf numFmtId="0" fontId="1" fillId="3" borderId="16" xfId="0" applyFont="1" applyFill="1" applyBorder="1" applyAlignment="1" applyProtection="1">
      <alignment vertical="center" wrapText="1" readingOrder="1"/>
      <protection locked="0"/>
    </xf>
    <xf numFmtId="0" fontId="1" fillId="3" borderId="16" xfId="0" applyFont="1" applyFill="1" applyBorder="1"/>
    <xf numFmtId="0" fontId="15" fillId="7" borderId="6" xfId="0" applyFont="1" applyFill="1" applyBorder="1" applyAlignment="1" applyProtection="1">
      <alignment horizontal="center" vertical="center" wrapText="1" readingOrder="1"/>
      <protection locked="0"/>
    </xf>
    <xf numFmtId="164" fontId="16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4" fontId="16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29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35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5" fillId="6" borderId="10" xfId="0" applyNumberFormat="1" applyFont="1" applyFill="1" applyBorder="1" applyAlignment="1" applyProtection="1">
      <alignment horizontal="center" vertical="center" wrapText="1" readingOrder="1"/>
      <protection locked="0"/>
    </xf>
    <xf numFmtId="164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33" xfId="0" applyNumberFormat="1" applyFont="1" applyBorder="1" applyAlignment="1" applyProtection="1">
      <alignment horizontal="center" vertical="center" wrapText="1" readingOrder="1"/>
      <protection locked="0"/>
    </xf>
    <xf numFmtId="166" fontId="1" fillId="9" borderId="2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9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2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12" xfId="0" applyNumberFormat="1" applyFont="1" applyFill="1" applyBorder="1" applyAlignment="1" applyProtection="1">
      <alignment horizontal="center" vertical="center" wrapText="1" readingOrder="1"/>
      <protection locked="0"/>
    </xf>
    <xf numFmtId="166" fontId="5" fillId="0" borderId="0" xfId="0" applyNumberFormat="1" applyFont="1" applyAlignment="1">
      <alignment horizontal="center"/>
    </xf>
    <xf numFmtId="167" fontId="1" fillId="0" borderId="7" xfId="0" applyNumberFormat="1" applyFont="1" applyBorder="1" applyAlignment="1" applyProtection="1">
      <alignment horizontal="center" wrapText="1" readingOrder="1"/>
      <protection locked="0"/>
    </xf>
    <xf numFmtId="0" fontId="23" fillId="0" borderId="0" xfId="0" applyFont="1" applyAlignment="1">
      <alignment vertical="center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5" fillId="5" borderId="7" xfId="0" applyFont="1" applyFill="1" applyBorder="1" applyAlignment="1">
      <alignment horizontal="center"/>
    </xf>
    <xf numFmtId="0" fontId="5" fillId="7" borderId="7" xfId="0" applyFont="1" applyFill="1" applyBorder="1" applyAlignment="1">
      <alignment horizontal="center"/>
    </xf>
    <xf numFmtId="0" fontId="15" fillId="3" borderId="7" xfId="0" applyFont="1" applyFill="1" applyBorder="1" applyAlignment="1" applyProtection="1">
      <alignment horizontal="center" vertical="center" wrapText="1" readingOrder="1"/>
      <protection locked="0"/>
    </xf>
    <xf numFmtId="0" fontId="4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center" vertical="center" wrapText="1"/>
    </xf>
    <xf numFmtId="0" fontId="4" fillId="0" borderId="21" xfId="0" applyFont="1" applyBorder="1" applyAlignment="1" applyProtection="1">
      <alignment horizontal="left" vertical="center" wrapText="1" readingOrder="1"/>
      <protection locked="0"/>
    </xf>
    <xf numFmtId="0" fontId="5" fillId="0" borderId="14" xfId="0" applyFont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center" vertical="center" wrapText="1" readingOrder="1"/>
      <protection locked="0"/>
    </xf>
    <xf numFmtId="166" fontId="15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34" xfId="0" applyFont="1" applyBorder="1" applyAlignment="1" applyProtection="1">
      <alignment horizontal="center" vertical="center" wrapText="1" readingOrder="1"/>
      <protection locked="0"/>
    </xf>
    <xf numFmtId="166" fontId="15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15" fillId="6" borderId="41" xfId="0" applyNumberFormat="1" applyFont="1" applyFill="1" applyBorder="1" applyAlignment="1" applyProtection="1">
      <alignment horizontal="center" vertical="center" wrapText="1" readingOrder="1"/>
      <protection locked="0"/>
    </xf>
    <xf numFmtId="9" fontId="25" fillId="0" borderId="0" xfId="2" applyFont="1" applyAlignment="1">
      <alignment horizontal="center"/>
    </xf>
    <xf numFmtId="9" fontId="25" fillId="0" borderId="0" xfId="2" applyFont="1"/>
    <xf numFmtId="9" fontId="25" fillId="10" borderId="7" xfId="2" applyFont="1" applyFill="1" applyBorder="1"/>
    <xf numFmtId="9" fontId="25" fillId="10" borderId="7" xfId="2" applyFont="1" applyFill="1" applyBorder="1" applyAlignment="1" applyProtection="1">
      <alignment horizontal="center" vertical="center" wrapText="1" readingOrder="1"/>
      <protection locked="0"/>
    </xf>
    <xf numFmtId="9" fontId="26" fillId="0" borderId="7" xfId="2" applyFont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wrapText="1" readingOrder="1"/>
      <protection locked="0"/>
    </xf>
    <xf numFmtId="0" fontId="16" fillId="7" borderId="10" xfId="0" applyFont="1" applyFill="1" applyBorder="1" applyAlignment="1" applyProtection="1">
      <alignment horizontal="center" vertical="top" wrapText="1" readingOrder="1"/>
      <protection locked="0"/>
    </xf>
    <xf numFmtId="0" fontId="15" fillId="7" borderId="10" xfId="0" applyFont="1" applyFill="1" applyBorder="1" applyAlignment="1" applyProtection="1">
      <alignment horizontal="center" wrapText="1" readingOrder="1"/>
      <protection locked="0"/>
    </xf>
    <xf numFmtId="0" fontId="4" fillId="6" borderId="7" xfId="0" applyFont="1" applyFill="1" applyBorder="1" applyAlignment="1" applyProtection="1">
      <alignment horizontal="center" vertical="center" wrapText="1" readingOrder="1"/>
      <protection locked="0"/>
    </xf>
    <xf numFmtId="0" fontId="27" fillId="6" borderId="7" xfId="0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vertical="top" wrapText="1" readingOrder="1"/>
      <protection locked="0"/>
    </xf>
    <xf numFmtId="0" fontId="3" fillId="7" borderId="7" xfId="0" applyFont="1" applyFill="1" applyBorder="1" applyAlignment="1" applyProtection="1">
      <alignment horizontal="center" vertical="top" wrapText="1" readingOrder="1"/>
      <protection locked="0"/>
    </xf>
    <xf numFmtId="0" fontId="11" fillId="7" borderId="7" xfId="0" applyFont="1" applyFill="1" applyBorder="1" applyAlignment="1" applyProtection="1">
      <alignment horizontal="center" wrapText="1" readingOrder="1"/>
      <protection locked="0"/>
    </xf>
    <xf numFmtId="0" fontId="11" fillId="7" borderId="7" xfId="0" applyFont="1" applyFill="1" applyBorder="1" applyAlignment="1" applyProtection="1">
      <alignment horizontal="center" vertical="top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11" fillId="3" borderId="43" xfId="0" applyFont="1" applyFill="1" applyBorder="1" applyAlignment="1" applyProtection="1">
      <alignment horizontal="center" vertical="center" wrapText="1" readingOrder="1"/>
      <protection locked="0"/>
    </xf>
    <xf numFmtId="0" fontId="10" fillId="0" borderId="12" xfId="0" applyFont="1" applyBorder="1" applyAlignment="1" applyProtection="1">
      <alignment horizontal="center" vertical="center" wrapText="1" readingOrder="1"/>
      <protection locked="0"/>
    </xf>
    <xf numFmtId="0" fontId="10" fillId="0" borderId="43" xfId="0" applyFont="1" applyBorder="1" applyAlignment="1" applyProtection="1">
      <alignment horizontal="center" vertical="center" wrapText="1" readingOrder="1"/>
      <protection locked="0"/>
    </xf>
    <xf numFmtId="0" fontId="10" fillId="0" borderId="42" xfId="0" applyFont="1" applyBorder="1" applyAlignment="1" applyProtection="1">
      <alignment horizontal="center" vertical="center" wrapText="1" readingOrder="1"/>
      <protection locked="0"/>
    </xf>
    <xf numFmtId="0" fontId="10" fillId="0" borderId="12" xfId="0" applyFont="1" applyBorder="1" applyAlignment="1" applyProtection="1">
      <alignment horizontal="center" vertical="top" wrapText="1" readingOrder="1"/>
      <protection locked="0"/>
    </xf>
    <xf numFmtId="0" fontId="17" fillId="0" borderId="0" xfId="0" applyFont="1"/>
    <xf numFmtId="0" fontId="4" fillId="0" borderId="1" xfId="0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/>
    <xf numFmtId="0" fontId="23" fillId="0" borderId="0" xfId="0" applyFont="1" applyAlignment="1">
      <alignment vertical="center" readingOrder="1"/>
    </xf>
    <xf numFmtId="166" fontId="17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10" fillId="0" borderId="8" xfId="0" applyFont="1" applyBorder="1" applyAlignment="1" applyProtection="1">
      <alignment horizontal="center" vertical="center" wrapText="1" readingOrder="1"/>
      <protection locked="0"/>
    </xf>
    <xf numFmtId="0" fontId="30" fillId="0" borderId="7" xfId="0" applyFont="1" applyBorder="1" applyAlignment="1" applyProtection="1">
      <alignment horizontal="center" vertical="center" wrapText="1" readingOrder="1"/>
      <protection locked="0"/>
    </xf>
    <xf numFmtId="166" fontId="1" fillId="11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15" fillId="11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 vertical="center"/>
    </xf>
    <xf numFmtId="0" fontId="4" fillId="0" borderId="7" xfId="0" applyFont="1" applyFill="1" applyBorder="1" applyAlignment="1" applyProtection="1">
      <alignment vertical="center" wrapText="1" readingOrder="1"/>
      <protection locked="0"/>
    </xf>
    <xf numFmtId="0" fontId="1" fillId="0" borderId="7" xfId="0" applyFont="1" applyFill="1" applyBorder="1"/>
    <xf numFmtId="9" fontId="25" fillId="0" borderId="7" xfId="2" applyFont="1" applyFill="1" applyBorder="1"/>
    <xf numFmtId="0" fontId="1" fillId="0" borderId="0" xfId="0" applyFont="1" applyFill="1"/>
    <xf numFmtId="0" fontId="1" fillId="0" borderId="7" xfId="0" applyFont="1" applyFill="1" applyBorder="1" applyAlignment="1" applyProtection="1">
      <alignment vertical="center" wrapText="1" readingOrder="1"/>
      <protection locked="0"/>
    </xf>
    <xf numFmtId="0" fontId="1" fillId="0" borderId="7" xfId="0" applyFont="1" applyFill="1" applyBorder="1" applyAlignment="1">
      <alignment wrapText="1"/>
    </xf>
    <xf numFmtId="0" fontId="1" fillId="0" borderId="7" xfId="0" applyFont="1" applyFill="1" applyBorder="1" applyAlignment="1">
      <alignment horizontal="center"/>
    </xf>
    <xf numFmtId="0" fontId="4" fillId="0" borderId="7" xfId="0" applyFont="1" applyFill="1" applyBorder="1" applyAlignment="1" applyProtection="1">
      <alignment horizontal="left" vertical="center" wrapText="1" readingOrder="1"/>
      <protection locked="0"/>
    </xf>
    <xf numFmtId="49" fontId="15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0" fillId="0" borderId="4" xfId="0" applyFont="1" applyBorder="1" applyAlignment="1" applyProtection="1">
      <alignment horizontal="left" vertical="center" wrapText="1" readingOrder="1"/>
      <protection locked="0"/>
    </xf>
    <xf numFmtId="0" fontId="15" fillId="0" borderId="7" xfId="0" applyFont="1" applyFill="1" applyBorder="1" applyAlignment="1" applyProtection="1">
      <alignment horizontal="center" vertical="center" wrapText="1" readingOrder="1"/>
      <protection locked="0"/>
    </xf>
    <xf numFmtId="0" fontId="4" fillId="0" borderId="7" xfId="0" applyFont="1" applyFill="1" applyBorder="1" applyAlignment="1" applyProtection="1">
      <alignment horizontal="center" vertical="center" wrapText="1" readingOrder="1"/>
      <protection locked="0"/>
    </xf>
    <xf numFmtId="0" fontId="4" fillId="0" borderId="12" xfId="0" applyFont="1" applyFill="1" applyBorder="1" applyAlignment="1" applyProtection="1">
      <alignment horizontal="center" vertical="center" wrapText="1" readingOrder="1"/>
      <protection locked="0"/>
    </xf>
    <xf numFmtId="0" fontId="5" fillId="0" borderId="7" xfId="0" applyFont="1" applyFill="1" applyBorder="1" applyAlignment="1" applyProtection="1">
      <alignment horizontal="center" vertical="center" wrapText="1" readingOrder="1"/>
      <protection locked="0"/>
    </xf>
    <xf numFmtId="0" fontId="1" fillId="0" borderId="16" xfId="0" applyFont="1" applyFill="1" applyBorder="1" applyAlignment="1" applyProtection="1">
      <alignment vertical="center" wrapText="1" readingOrder="1"/>
      <protection locked="0"/>
    </xf>
    <xf numFmtId="0" fontId="1" fillId="0" borderId="16" xfId="0" applyFont="1" applyFill="1" applyBorder="1"/>
    <xf numFmtId="0" fontId="1" fillId="0" borderId="16" xfId="0" applyFont="1" applyFill="1" applyBorder="1" applyAlignment="1">
      <alignment horizontal="center"/>
    </xf>
    <xf numFmtId="0" fontId="10" fillId="0" borderId="45" xfId="0" applyFont="1" applyBorder="1" applyAlignment="1" applyProtection="1">
      <alignment horizontal="center" vertical="center" wrapText="1" readingOrder="1"/>
      <protection locked="0"/>
    </xf>
    <xf numFmtId="0" fontId="10" fillId="0" borderId="45" xfId="0" applyFont="1" applyBorder="1" applyAlignment="1" applyProtection="1">
      <alignment horizontal="left" vertical="center" wrapText="1" readingOrder="1"/>
      <protection locked="0"/>
    </xf>
    <xf numFmtId="0" fontId="10" fillId="0" borderId="46" xfId="0" applyFont="1" applyBorder="1" applyAlignment="1" applyProtection="1">
      <alignment horizontal="center" vertical="center" wrapText="1" readingOrder="1"/>
      <protection locked="0"/>
    </xf>
    <xf numFmtId="0" fontId="15" fillId="0" borderId="22" xfId="0" applyFont="1" applyFill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15" fillId="0" borderId="11" xfId="0" applyFont="1" applyFill="1" applyBorder="1" applyAlignment="1" applyProtection="1">
      <alignment horizontal="center" vertical="center" wrapText="1" readingOrder="1"/>
      <protection locked="0"/>
    </xf>
    <xf numFmtId="0" fontId="18" fillId="0" borderId="15" xfId="0" applyFont="1" applyFill="1" applyBorder="1" applyAlignment="1" applyProtection="1">
      <alignment horizontal="left" vertical="center" wrapText="1" readingOrder="1"/>
      <protection locked="0"/>
    </xf>
    <xf numFmtId="49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Fill="1" applyBorder="1" applyAlignment="1" applyProtection="1">
      <alignment horizontal="left" vertical="center" wrapText="1" readingOrder="1"/>
      <protection locked="0"/>
    </xf>
    <xf numFmtId="9" fontId="25" fillId="12" borderId="7" xfId="2" applyFont="1" applyFill="1" applyBorder="1"/>
    <xf numFmtId="9" fontId="26" fillId="12" borderId="7" xfId="2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wrapText="1"/>
    </xf>
    <xf numFmtId="1" fontId="1" fillId="0" borderId="7" xfId="0" applyNumberFormat="1" applyFont="1" applyFill="1" applyBorder="1" applyAlignment="1">
      <alignment horizontal="center"/>
    </xf>
    <xf numFmtId="0" fontId="15" fillId="0" borderId="0" xfId="0" applyFont="1" applyFill="1" applyBorder="1" applyAlignment="1" applyProtection="1">
      <alignment horizontal="center" vertical="center" wrapText="1" readingOrder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23" fillId="0" borderId="0" xfId="0" applyFont="1" applyAlignment="1">
      <alignment horizontal="center"/>
    </xf>
    <xf numFmtId="0" fontId="23" fillId="6" borderId="7" xfId="0" applyFont="1" applyFill="1" applyBorder="1" applyAlignment="1" applyProtection="1">
      <alignment horizontal="center" vertical="center" wrapText="1" readingOrder="1"/>
      <protection locked="0"/>
    </xf>
    <xf numFmtId="166" fontId="23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23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23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2" borderId="13" xfId="0" applyNumberFormat="1" applyFont="1" applyFill="1" applyBorder="1" applyAlignment="1" applyProtection="1">
      <alignment horizontal="center" vertical="center" wrapText="1" readingOrder="1"/>
      <protection locked="0"/>
    </xf>
    <xf numFmtId="166" fontId="23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31" fillId="0" borderId="0" xfId="0" applyFont="1" applyFill="1" applyBorder="1" applyAlignment="1" applyProtection="1">
      <alignment horizontal="center" vertical="center" wrapText="1" readingOrder="1"/>
      <protection locked="0"/>
    </xf>
    <xf numFmtId="166" fontId="31" fillId="11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2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6" borderId="25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31" fillId="0" borderId="7" xfId="0" applyFont="1" applyBorder="1" applyAlignment="1" applyProtection="1">
      <alignment horizontal="center" vertical="center" wrapText="1" readingOrder="1"/>
      <protection locked="0"/>
    </xf>
    <xf numFmtId="164" fontId="31" fillId="6" borderId="10" xfId="0" applyNumberFormat="1" applyFont="1" applyFill="1" applyBorder="1" applyAlignment="1" applyProtection="1">
      <alignment horizontal="center" vertical="center" wrapText="1" readingOrder="1"/>
      <protection locked="0"/>
    </xf>
    <xf numFmtId="164" fontId="32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32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32" fillId="0" borderId="29" xfId="0" applyNumberFormat="1" applyFont="1" applyBorder="1" applyAlignment="1" applyProtection="1">
      <alignment horizontal="center" vertical="center" wrapText="1" readingOrder="1"/>
      <protection locked="0"/>
    </xf>
    <xf numFmtId="166" fontId="31" fillId="0" borderId="0" xfId="0" applyNumberFormat="1" applyFont="1" applyAlignment="1">
      <alignment horizontal="center"/>
    </xf>
    <xf numFmtId="9" fontId="26" fillId="13" borderId="7" xfId="2" applyFont="1" applyFill="1" applyBorder="1" applyAlignment="1" applyProtection="1">
      <alignment horizontal="center" vertical="center" wrapText="1" readingOrder="1"/>
      <protection locked="0"/>
    </xf>
    <xf numFmtId="9" fontId="5" fillId="13" borderId="7" xfId="2" applyFont="1" applyFill="1" applyBorder="1" applyAlignment="1" applyProtection="1">
      <alignment horizontal="center" vertical="center" wrapText="1" readingOrder="1"/>
      <protection locked="0"/>
    </xf>
    <xf numFmtId="0" fontId="23" fillId="0" borderId="7" xfId="0" applyFont="1" applyFill="1" applyBorder="1" applyAlignment="1" applyProtection="1">
      <alignment vertical="center" wrapText="1" readingOrder="1"/>
      <protection locked="0"/>
    </xf>
    <xf numFmtId="0" fontId="23" fillId="0" borderId="7" xfId="0" applyFont="1" applyFill="1" applyBorder="1" applyAlignment="1">
      <alignment horizontal="center"/>
    </xf>
    <xf numFmtId="0" fontId="10" fillId="0" borderId="4" xfId="0" applyFont="1" applyFill="1" applyBorder="1" applyAlignment="1" applyProtection="1">
      <alignment horizontal="left" vertical="center" wrapText="1" readingOrder="1"/>
      <protection locked="0"/>
    </xf>
    <xf numFmtId="0" fontId="10" fillId="0" borderId="7" xfId="0" applyFont="1" applyFill="1" applyBorder="1" applyAlignment="1" applyProtection="1">
      <alignment horizontal="center" vertical="center" wrapText="1" readingOrder="1"/>
      <protection locked="0"/>
    </xf>
    <xf numFmtId="49" fontId="4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6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12" xfId="0" applyFont="1" applyBorder="1" applyAlignment="1" applyProtection="1">
      <alignment horizontal="right" vertical="center" wrapText="1" readingOrder="1"/>
      <protection locked="0"/>
    </xf>
    <xf numFmtId="0" fontId="15" fillId="0" borderId="1" xfId="0" applyFont="1" applyBorder="1" applyAlignment="1" applyProtection="1">
      <alignment horizontal="right" vertical="center" wrapText="1" readingOrder="1"/>
      <protection locked="0"/>
    </xf>
    <xf numFmtId="0" fontId="15" fillId="0" borderId="10" xfId="0" applyFont="1" applyFill="1" applyBorder="1" applyAlignment="1" applyProtection="1">
      <alignment horizontal="center" vertical="center" wrapText="1" readingOrder="1"/>
      <protection locked="0"/>
    </xf>
    <xf numFmtId="0" fontId="15" fillId="0" borderId="16" xfId="0" applyFont="1" applyFill="1" applyBorder="1" applyAlignment="1" applyProtection="1">
      <alignment horizontal="center" vertical="center" wrapText="1" readingOrder="1"/>
      <protection locked="0"/>
    </xf>
    <xf numFmtId="0" fontId="18" fillId="0" borderId="27" xfId="0" applyFont="1" applyFill="1" applyBorder="1" applyAlignment="1" applyProtection="1">
      <alignment horizontal="left" vertical="center" wrapText="1" readingOrder="1"/>
      <protection locked="0"/>
    </xf>
    <xf numFmtId="0" fontId="18" fillId="0" borderId="14" xfId="0" applyFont="1" applyFill="1" applyBorder="1" applyAlignment="1" applyProtection="1">
      <alignment horizontal="left" vertical="center" wrapText="1" readingOrder="1"/>
      <protection locked="0"/>
    </xf>
    <xf numFmtId="0" fontId="18" fillId="0" borderId="22" xfId="0" applyFont="1" applyFill="1" applyBorder="1" applyAlignment="1" applyProtection="1">
      <alignment horizontal="left" vertical="center" wrapText="1" readingOrder="1"/>
      <protection locked="0"/>
    </xf>
    <xf numFmtId="0" fontId="18" fillId="0" borderId="21" xfId="0" applyFont="1" applyFill="1" applyBorder="1" applyAlignment="1" applyProtection="1">
      <alignment horizontal="lef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49" fontId="15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1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6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11" xfId="0" applyFont="1" applyFill="1" applyBorder="1" applyAlignment="1" applyProtection="1">
      <alignment horizontal="center" vertical="center" wrapText="1" readingOrder="1"/>
      <protection locked="0"/>
    </xf>
    <xf numFmtId="0" fontId="15" fillId="0" borderId="10" xfId="0" applyFont="1" applyBorder="1" applyAlignment="1" applyProtection="1">
      <alignment horizontal="center" vertical="center" wrapText="1" readingOrder="1"/>
      <protection locked="0"/>
    </xf>
    <xf numFmtId="0" fontId="15" fillId="0" borderId="11" xfId="0" applyFont="1" applyBorder="1" applyAlignment="1" applyProtection="1">
      <alignment horizontal="center" vertical="center" wrapText="1" readingOrder="1"/>
      <protection locked="0"/>
    </xf>
    <xf numFmtId="0" fontId="15" fillId="0" borderId="16" xfId="0" applyFont="1" applyBorder="1" applyAlignment="1" applyProtection="1">
      <alignment horizontal="center" vertical="center" wrapText="1" readingOrder="1"/>
      <protection locked="0"/>
    </xf>
    <xf numFmtId="0" fontId="15" fillId="2" borderId="1" xfId="0" applyFont="1" applyFill="1" applyBorder="1" applyAlignment="1" applyProtection="1">
      <alignment horizontal="right" vertical="center" wrapText="1" readingOrder="1"/>
      <protection locked="0"/>
    </xf>
    <xf numFmtId="0" fontId="18" fillId="0" borderId="28" xfId="0" applyFont="1" applyFill="1" applyBorder="1" applyAlignment="1" applyProtection="1">
      <alignment horizontal="left" vertical="center" wrapText="1" readingOrder="1"/>
      <protection locked="0"/>
    </xf>
    <xf numFmtId="0" fontId="18" fillId="0" borderId="17" xfId="0" applyFont="1" applyFill="1" applyBorder="1" applyAlignment="1" applyProtection="1">
      <alignment horizontal="left" vertical="center" wrapText="1" readingOrder="1"/>
      <protection locked="0"/>
    </xf>
    <xf numFmtId="0" fontId="18" fillId="0" borderId="0" xfId="0" applyFont="1" applyFill="1" applyAlignment="1" applyProtection="1">
      <alignment horizontal="left" vertical="center" wrapText="1" readingOrder="1"/>
      <protection locked="0"/>
    </xf>
    <xf numFmtId="0" fontId="18" fillId="0" borderId="23" xfId="0" applyFont="1" applyFill="1" applyBorder="1" applyAlignment="1" applyProtection="1">
      <alignment horizontal="left" vertical="center" wrapText="1" readingOrder="1"/>
      <protection locked="0"/>
    </xf>
    <xf numFmtId="0" fontId="15" fillId="0" borderId="12" xfId="0" applyFont="1" applyFill="1" applyBorder="1" applyAlignment="1" applyProtection="1">
      <alignment horizontal="center" vertical="center" wrapText="1" readingOrder="1"/>
      <protection locked="0"/>
    </xf>
    <xf numFmtId="0" fontId="15" fillId="0" borderId="1" xfId="0" applyFont="1" applyFill="1" applyBorder="1" applyAlignment="1" applyProtection="1">
      <alignment horizontal="center" vertical="center" wrapText="1" readingOrder="1"/>
      <protection locked="0"/>
    </xf>
    <xf numFmtId="0" fontId="24" fillId="0" borderId="27" xfId="0" applyFont="1" applyBorder="1" applyAlignment="1" applyProtection="1">
      <alignment horizontal="center" vertical="center" wrapText="1" readingOrder="1"/>
      <protection locked="0"/>
    </xf>
    <xf numFmtId="0" fontId="24" fillId="0" borderId="28" xfId="0" applyFont="1" applyBorder="1" applyAlignment="1" applyProtection="1">
      <alignment horizontal="center" vertical="center" wrapText="1" readingOrder="1"/>
      <protection locked="0"/>
    </xf>
    <xf numFmtId="0" fontId="24" fillId="0" borderId="17" xfId="0" applyFont="1" applyBorder="1" applyAlignment="1" applyProtection="1">
      <alignment horizontal="center" vertical="center" wrapText="1" readingOrder="1"/>
      <protection locked="0"/>
    </xf>
    <xf numFmtId="0" fontId="24" fillId="0" borderId="0" xfId="0" applyFont="1" applyAlignment="1" applyProtection="1">
      <alignment horizontal="center" vertical="center" wrapText="1" readingOrder="1"/>
      <protection locked="0"/>
    </xf>
    <xf numFmtId="0" fontId="15" fillId="0" borderId="27" xfId="0" applyFont="1" applyFill="1" applyBorder="1" applyAlignment="1" applyProtection="1">
      <alignment horizontal="center" vertical="center" wrapText="1" readingOrder="1"/>
      <protection locked="0"/>
    </xf>
    <xf numFmtId="0" fontId="15" fillId="0" borderId="28" xfId="0" applyFont="1" applyFill="1" applyBorder="1" applyAlignment="1" applyProtection="1">
      <alignment horizontal="center" vertical="center" wrapText="1" readingOrder="1"/>
      <protection locked="0"/>
    </xf>
    <xf numFmtId="0" fontId="15" fillId="0" borderId="22" xfId="0" applyFont="1" applyFill="1" applyBorder="1" applyAlignment="1" applyProtection="1">
      <alignment horizontal="center" vertical="center" wrapText="1" readingOrder="1"/>
      <protection locked="0"/>
    </xf>
    <xf numFmtId="0" fontId="15" fillId="0" borderId="23" xfId="0" applyFont="1" applyFill="1" applyBorder="1" applyAlignment="1" applyProtection="1">
      <alignment horizontal="center" vertical="center" wrapText="1" readingOrder="1"/>
      <protection locked="0"/>
    </xf>
    <xf numFmtId="0" fontId="15" fillId="0" borderId="17" xfId="0" applyFont="1" applyFill="1" applyBorder="1" applyAlignment="1" applyProtection="1">
      <alignment horizontal="center" vertical="center" wrapText="1" readingOrder="1"/>
      <protection locked="0"/>
    </xf>
    <xf numFmtId="0" fontId="15" fillId="0" borderId="0" xfId="0" applyFont="1" applyFill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center" vertical="center" wrapText="1" readingOrder="1"/>
      <protection locked="0"/>
    </xf>
    <xf numFmtId="0" fontId="15" fillId="0" borderId="28" xfId="0" applyFont="1" applyBorder="1" applyAlignment="1" applyProtection="1">
      <alignment horizontal="center" vertical="center" wrapText="1" readingOrder="1"/>
      <protection locked="0"/>
    </xf>
    <xf numFmtId="0" fontId="15" fillId="0" borderId="17" xfId="0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 applyProtection="1">
      <alignment horizontal="center" vertical="center" wrapText="1" readingOrder="1"/>
      <protection locked="0"/>
    </xf>
    <xf numFmtId="0" fontId="15" fillId="0" borderId="22" xfId="0" applyFont="1" applyBorder="1" applyAlignment="1" applyProtection="1">
      <alignment horizontal="center" vertical="center" wrapText="1" readingOrder="1"/>
      <protection locked="0"/>
    </xf>
    <xf numFmtId="0" fontId="15" fillId="0" borderId="23" xfId="0" applyFont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right" vertical="center" wrapText="1" readingOrder="1"/>
      <protection locked="0"/>
    </xf>
    <xf numFmtId="0" fontId="15" fillId="0" borderId="28" xfId="0" applyFont="1" applyBorder="1" applyAlignment="1" applyProtection="1">
      <alignment horizontal="right" vertical="center" wrapText="1" readingOrder="1"/>
      <protection locked="0"/>
    </xf>
    <xf numFmtId="0" fontId="1" fillId="3" borderId="26" xfId="0" applyFont="1" applyFill="1" applyBorder="1" applyAlignment="1" applyProtection="1">
      <alignment horizontal="center" vertical="center" wrapText="1" readingOrder="1"/>
      <protection locked="0"/>
    </xf>
    <xf numFmtId="0" fontId="1" fillId="3" borderId="20" xfId="0" applyFont="1" applyFill="1" applyBorder="1" applyAlignment="1" applyProtection="1">
      <alignment horizontal="center" vertical="center" wrapText="1" readingOrder="1"/>
      <protection locked="0"/>
    </xf>
    <xf numFmtId="0" fontId="15" fillId="0" borderId="12" xfId="0" applyFont="1" applyBorder="1" applyAlignment="1" applyProtection="1">
      <alignment horizontal="center" vertical="center" wrapText="1" readingOrder="1"/>
      <protection locked="0"/>
    </xf>
    <xf numFmtId="0" fontId="15" fillId="0" borderId="1" xfId="0" applyFont="1" applyBorder="1" applyAlignment="1" applyProtection="1">
      <alignment horizontal="center" vertical="center" wrapText="1" readingOrder="1"/>
      <protection locked="0"/>
    </xf>
    <xf numFmtId="0" fontId="16" fillId="6" borderId="37" xfId="0" applyFont="1" applyFill="1" applyBorder="1" applyAlignment="1" applyProtection="1">
      <alignment horizontal="right" vertical="center" wrapText="1" readingOrder="1"/>
      <protection locked="0"/>
    </xf>
    <xf numFmtId="0" fontId="16" fillId="6" borderId="29" xfId="0" applyFont="1" applyFill="1" applyBorder="1" applyAlignment="1" applyProtection="1">
      <alignment horizontal="right" vertical="center" wrapText="1" readingOrder="1"/>
      <protection locked="0"/>
    </xf>
    <xf numFmtId="0" fontId="16" fillId="6" borderId="36" xfId="0" applyFont="1" applyFill="1" applyBorder="1" applyAlignment="1" applyProtection="1">
      <alignment horizontal="right" vertical="center" wrapText="1" readingOrder="1"/>
      <protection locked="0"/>
    </xf>
    <xf numFmtId="0" fontId="16" fillId="6" borderId="7" xfId="0" applyFont="1" applyFill="1" applyBorder="1" applyAlignment="1" applyProtection="1">
      <alignment horizontal="right" vertical="center" wrapText="1" readingOrder="1"/>
      <protection locked="0"/>
    </xf>
    <xf numFmtId="0" fontId="16" fillId="6" borderId="38" xfId="0" applyFont="1" applyFill="1" applyBorder="1" applyAlignment="1" applyProtection="1">
      <alignment horizontal="right" vertical="center" wrapText="1" readingOrder="1"/>
      <protection locked="0"/>
    </xf>
    <xf numFmtId="0" fontId="16" fillId="6" borderId="6" xfId="0" applyFont="1" applyFill="1" applyBorder="1" applyAlignment="1" applyProtection="1">
      <alignment horizontal="right" vertical="center" wrapText="1" readingOrder="1"/>
      <protection locked="0"/>
    </xf>
    <xf numFmtId="0" fontId="15" fillId="6" borderId="39" xfId="0" applyFont="1" applyFill="1" applyBorder="1" applyAlignment="1" applyProtection="1">
      <alignment horizontal="right" vertical="center" wrapText="1" readingOrder="1"/>
      <protection locked="0"/>
    </xf>
    <xf numFmtId="0" fontId="15" fillId="6" borderId="10" xfId="0" applyFont="1" applyFill="1" applyBorder="1" applyAlignment="1" applyProtection="1">
      <alignment horizontal="right" vertical="center" wrapText="1" readingOrder="1"/>
      <protection locked="0"/>
    </xf>
    <xf numFmtId="0" fontId="15" fillId="2" borderId="31" xfId="0" applyFont="1" applyFill="1" applyBorder="1" applyAlignment="1" applyProtection="1">
      <alignment horizontal="right" vertical="center" wrapText="1" readingOrder="1"/>
      <protection locked="0"/>
    </xf>
    <xf numFmtId="0" fontId="15" fillId="2" borderId="28" xfId="0" applyFont="1" applyFill="1" applyBorder="1" applyAlignment="1" applyProtection="1">
      <alignment horizontal="right" vertical="center" wrapText="1" readingOrder="1"/>
      <protection locked="0"/>
    </xf>
    <xf numFmtId="0" fontId="5" fillId="7" borderId="38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0" fontId="5" fillId="7" borderId="36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 wrapText="1"/>
    </xf>
    <xf numFmtId="0" fontId="15" fillId="5" borderId="26" xfId="0" applyFont="1" applyFill="1" applyBorder="1" applyAlignment="1" applyProtection="1">
      <alignment horizontal="right" vertical="center" wrapText="1" readingOrder="1"/>
      <protection locked="0"/>
    </xf>
    <xf numFmtId="0" fontId="15" fillId="5" borderId="20" xfId="0" applyFont="1" applyFill="1" applyBorder="1" applyAlignment="1" applyProtection="1">
      <alignment horizontal="right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5" fillId="2" borderId="24" xfId="0" applyFont="1" applyFill="1" applyBorder="1" applyAlignment="1" applyProtection="1">
      <alignment horizontal="right" vertical="center" wrapText="1" readingOrder="1"/>
      <protection locked="0"/>
    </xf>
    <xf numFmtId="0" fontId="15" fillId="2" borderId="19" xfId="0" applyFont="1" applyFill="1" applyBorder="1" applyAlignment="1" applyProtection="1">
      <alignment horizontal="right" vertical="center" wrapText="1" readingOrder="1"/>
      <protection locked="0"/>
    </xf>
    <xf numFmtId="0" fontId="15" fillId="0" borderId="2" xfId="0" applyFont="1" applyBorder="1" applyAlignment="1" applyProtection="1">
      <alignment horizontal="right" vertical="center" wrapText="1" readingOrder="1"/>
      <protection locked="0"/>
    </xf>
    <xf numFmtId="0" fontId="18" fillId="0" borderId="7" xfId="0" applyFont="1" applyBorder="1" applyAlignment="1" applyProtection="1">
      <alignment horizontal="left" vertical="center" wrapText="1" readingOrder="1"/>
      <protection locked="0"/>
    </xf>
    <xf numFmtId="0" fontId="5" fillId="0" borderId="0" xfId="0" applyFont="1" applyAlignment="1">
      <alignment horizontal="left"/>
    </xf>
    <xf numFmtId="0" fontId="15" fillId="6" borderId="12" xfId="0" applyFont="1" applyFill="1" applyBorder="1" applyAlignment="1" applyProtection="1">
      <alignment horizontal="right" vertical="center" wrapText="1" readingOrder="1"/>
      <protection locked="0"/>
    </xf>
    <xf numFmtId="0" fontId="15" fillId="6" borderId="1" xfId="0" applyFont="1" applyFill="1" applyBorder="1" applyAlignment="1" applyProtection="1">
      <alignment horizontal="right" vertical="center" wrapText="1" readingOrder="1"/>
      <protection locked="0"/>
    </xf>
    <xf numFmtId="0" fontId="15" fillId="5" borderId="22" xfId="0" applyFont="1" applyFill="1" applyBorder="1" applyAlignment="1" applyProtection="1">
      <alignment horizontal="right" vertical="center" wrapText="1" readingOrder="1"/>
      <protection locked="0"/>
    </xf>
    <xf numFmtId="49" fontId="1" fillId="5" borderId="14" xfId="0" applyNumberFormat="1" applyFont="1" applyFill="1" applyBorder="1" applyAlignment="1">
      <alignment horizontal="center" vertical="center"/>
    </xf>
    <xf numFmtId="49" fontId="1" fillId="5" borderId="15" xfId="0" applyNumberFormat="1" applyFont="1" applyFill="1" applyBorder="1" applyAlignment="1">
      <alignment horizontal="center" vertical="center"/>
    </xf>
    <xf numFmtId="49" fontId="1" fillId="5" borderId="21" xfId="0" applyNumberFormat="1" applyFont="1" applyFill="1" applyBorder="1" applyAlignment="1">
      <alignment horizontal="center" vertical="center"/>
    </xf>
    <xf numFmtId="0" fontId="18" fillId="0" borderId="1" xfId="0" applyFont="1" applyBorder="1" applyAlignment="1" applyProtection="1">
      <alignment horizontal="left" vertical="center" wrapText="1" readingOrder="1"/>
      <protection locked="0"/>
    </xf>
    <xf numFmtId="0" fontId="18" fillId="0" borderId="2" xfId="0" applyFont="1" applyBorder="1" applyAlignment="1" applyProtection="1">
      <alignment horizontal="left" vertical="center" wrapText="1" readingOrder="1"/>
      <protection locked="0"/>
    </xf>
    <xf numFmtId="49" fontId="4" fillId="3" borderId="2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6" borderId="7" xfId="0" applyFont="1" applyFill="1" applyBorder="1" applyAlignment="1" applyProtection="1">
      <alignment horizontal="center" vertical="center" wrapText="1" readingOrder="1"/>
      <protection locked="0"/>
    </xf>
    <xf numFmtId="0" fontId="15" fillId="6" borderId="10" xfId="0" applyFont="1" applyFill="1" applyBorder="1" applyAlignment="1" applyProtection="1">
      <alignment horizontal="center" vertical="center" wrapText="1" readingOrder="1"/>
      <protection locked="0"/>
    </xf>
    <xf numFmtId="0" fontId="15" fillId="6" borderId="11" xfId="0" applyFont="1" applyFill="1" applyBorder="1" applyAlignment="1" applyProtection="1">
      <alignment horizontal="center" vertical="center" wrapText="1" readingOrder="1"/>
      <protection locked="0"/>
    </xf>
    <xf numFmtId="0" fontId="15" fillId="7" borderId="12" xfId="0" applyFont="1" applyFill="1" applyBorder="1" applyAlignment="1" applyProtection="1">
      <alignment horizontal="center" wrapText="1" readingOrder="1"/>
      <protection locked="0"/>
    </xf>
    <xf numFmtId="0" fontId="15" fillId="7" borderId="1" xfId="0" applyFont="1" applyFill="1" applyBorder="1" applyAlignment="1" applyProtection="1">
      <alignment horizontal="center" wrapText="1" readingOrder="1"/>
      <protection locked="0"/>
    </xf>
    <xf numFmtId="0" fontId="15" fillId="7" borderId="2" xfId="0" applyFont="1" applyFill="1" applyBorder="1" applyAlignment="1" applyProtection="1">
      <alignment horizontal="center" wrapText="1" readingOrder="1"/>
      <protection locked="0"/>
    </xf>
    <xf numFmtId="49" fontId="4" fillId="4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7" xfId="0" applyFont="1" applyFill="1" applyBorder="1" applyAlignment="1" applyProtection="1">
      <alignment horizontal="center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49" fontId="15" fillId="0" borderId="27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27" xfId="0" applyFont="1" applyFill="1" applyBorder="1" applyAlignment="1" applyProtection="1">
      <alignment horizontal="center" vertical="center" wrapText="1" readingOrder="1"/>
      <protection locked="0"/>
    </xf>
    <xf numFmtId="0" fontId="1" fillId="3" borderId="28" xfId="0" applyFont="1" applyFill="1" applyBorder="1" applyAlignment="1" applyProtection="1">
      <alignment horizontal="center" vertical="center" wrapText="1" readingOrder="1"/>
      <protection locked="0"/>
    </xf>
    <xf numFmtId="0" fontId="1" fillId="3" borderId="22" xfId="0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wrapText="1" readingOrder="1"/>
      <protection locked="0"/>
    </xf>
    <xf numFmtId="0" fontId="1" fillId="3" borderId="11" xfId="0" applyFont="1" applyFill="1" applyBorder="1" applyAlignment="1" applyProtection="1">
      <alignment horizontal="center" wrapText="1" readingOrder="1"/>
      <protection locked="0"/>
    </xf>
    <xf numFmtId="0" fontId="1" fillId="0" borderId="7" xfId="0" applyFont="1" applyFill="1" applyBorder="1" applyAlignment="1" applyProtection="1">
      <alignment horizont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1" xfId="0" applyFont="1" applyBorder="1" applyAlignment="1" applyProtection="1">
      <alignment horizontal="center" vertical="center" wrapText="1" readingOrder="1"/>
      <protection locked="0"/>
    </xf>
    <xf numFmtId="0" fontId="4" fillId="0" borderId="10" xfId="0" applyFont="1" applyFill="1" applyBorder="1" applyAlignment="1" applyProtection="1">
      <alignment horizontal="center" vertical="center" wrapText="1" readingOrder="1"/>
      <protection locked="0"/>
    </xf>
    <xf numFmtId="0" fontId="4" fillId="0" borderId="11" xfId="0" applyFont="1" applyFill="1" applyBorder="1" applyAlignment="1" applyProtection="1">
      <alignment horizontal="center" vertical="center" wrapText="1" readingOrder="1"/>
      <protection locked="0"/>
    </xf>
    <xf numFmtId="0" fontId="4" fillId="0" borderId="16" xfId="0" applyFont="1" applyFill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Fill="1" applyBorder="1" applyAlignment="1" applyProtection="1">
      <alignment horizontal="left" vertical="center" wrapText="1" readingOrder="1"/>
      <protection locked="0"/>
    </xf>
    <xf numFmtId="0" fontId="18" fillId="0" borderId="15" xfId="0" applyFont="1" applyFill="1" applyBorder="1" applyAlignment="1" applyProtection="1">
      <alignment horizontal="left" vertical="center" wrapText="1" readingOrder="1"/>
      <protection locked="0"/>
    </xf>
    <xf numFmtId="0" fontId="5" fillId="0" borderId="12" xfId="0" applyFont="1" applyFill="1" applyBorder="1" applyAlignment="1" applyProtection="1">
      <alignment horizontal="center" vertical="center" wrapText="1" readingOrder="1"/>
      <protection locked="0"/>
    </xf>
    <xf numFmtId="0" fontId="5" fillId="0" borderId="1" xfId="0" applyFont="1" applyFill="1" applyBorder="1" applyAlignment="1" applyProtection="1">
      <alignment horizontal="center" vertical="center" wrapText="1" readingOrder="1"/>
      <protection locked="0"/>
    </xf>
    <xf numFmtId="0" fontId="18" fillId="0" borderId="28" xfId="0" applyFont="1" applyBorder="1" applyAlignment="1" applyProtection="1">
      <alignment horizontal="left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4" fillId="2" borderId="11" xfId="0" applyFont="1" applyFill="1" applyBorder="1" applyAlignment="1" applyProtection="1">
      <alignment horizontal="center" vertical="center" wrapText="1" readingOrder="1"/>
      <protection locked="0"/>
    </xf>
    <xf numFmtId="49" fontId="4" fillId="3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1" xfId="0" applyNumberFormat="1" applyFont="1" applyFill="1" applyBorder="1" applyAlignment="1" applyProtection="1">
      <alignment horizontal="center" vertical="center" wrapText="1" readingOrder="1"/>
      <protection locked="0"/>
    </xf>
    <xf numFmtId="49" fontId="19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1" xfId="0" applyNumberFormat="1" applyFont="1" applyBorder="1" applyAlignment="1" applyProtection="1">
      <alignment horizontal="center" vertical="center" wrapText="1" readingOrder="1"/>
      <protection locked="0"/>
    </xf>
    <xf numFmtId="0" fontId="20" fillId="0" borderId="27" xfId="0" applyFont="1" applyFill="1" applyBorder="1" applyAlignment="1" applyProtection="1">
      <alignment horizontal="left" vertical="center" wrapText="1" readingOrder="1"/>
      <protection locked="0"/>
    </xf>
    <xf numFmtId="0" fontId="20" fillId="0" borderId="28" xfId="0" applyFont="1" applyFill="1" applyBorder="1" applyAlignment="1" applyProtection="1">
      <alignment horizontal="left" vertical="center" wrapText="1" readingOrder="1"/>
      <protection locked="0"/>
    </xf>
    <xf numFmtId="0" fontId="20" fillId="0" borderId="17" xfId="0" applyFont="1" applyFill="1" applyBorder="1" applyAlignment="1" applyProtection="1">
      <alignment horizontal="left" vertical="center" wrapText="1" readingOrder="1"/>
      <protection locked="0"/>
    </xf>
    <xf numFmtId="0" fontId="20" fillId="0" borderId="0" xfId="0" applyFont="1" applyFill="1" applyAlignment="1" applyProtection="1">
      <alignment horizontal="left" vertical="center" wrapText="1" readingOrder="1"/>
      <protection locked="0"/>
    </xf>
    <xf numFmtId="0" fontId="20" fillId="0" borderId="22" xfId="0" applyFont="1" applyFill="1" applyBorder="1" applyAlignment="1" applyProtection="1">
      <alignment horizontal="left" vertical="center" wrapText="1" readingOrder="1"/>
      <protection locked="0"/>
    </xf>
    <xf numFmtId="0" fontId="20" fillId="0" borderId="23" xfId="0" applyFont="1" applyFill="1" applyBorder="1" applyAlignment="1" applyProtection="1">
      <alignment horizontal="left" vertical="center" wrapText="1" readingOrder="1"/>
      <protection locked="0"/>
    </xf>
    <xf numFmtId="0" fontId="18" fillId="0" borderId="27" xfId="0" applyFont="1" applyBorder="1" applyAlignment="1" applyProtection="1">
      <alignment horizontal="left" vertical="center" wrapText="1" readingOrder="1"/>
      <protection locked="0"/>
    </xf>
    <xf numFmtId="0" fontId="18" fillId="0" borderId="14" xfId="0" applyFont="1" applyBorder="1" applyAlignment="1" applyProtection="1">
      <alignment horizontal="left" vertical="center" wrapText="1" readingOrder="1"/>
      <protection locked="0"/>
    </xf>
    <xf numFmtId="0" fontId="18" fillId="0" borderId="17" xfId="0" applyFont="1" applyBorder="1" applyAlignment="1" applyProtection="1">
      <alignment horizontal="left" vertical="center" wrapText="1" readingOrder="1"/>
      <protection locked="0"/>
    </xf>
    <xf numFmtId="0" fontId="18" fillId="0" borderId="15" xfId="0" applyFont="1" applyBorder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49" fontId="15" fillId="0" borderId="27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 applyProtection="1">
      <alignment horizontal="center" vertical="center" wrapText="1" readingOrder="1"/>
      <protection locked="0"/>
    </xf>
    <xf numFmtId="0" fontId="1" fillId="3" borderId="1" xfId="0" applyFont="1" applyFill="1" applyBorder="1" applyAlignment="1" applyProtection="1">
      <alignment horizontal="center" vertical="center" wrapText="1" readingOrder="1"/>
      <protection locked="0"/>
    </xf>
    <xf numFmtId="0" fontId="1" fillId="3" borderId="1" xfId="0" applyFont="1" applyFill="1" applyBorder="1" applyAlignment="1" applyProtection="1">
      <alignment horizontal="left" vertical="center" wrapText="1" readingOrder="1"/>
      <protection locked="0"/>
    </xf>
    <xf numFmtId="0" fontId="1" fillId="3" borderId="20" xfId="0" applyFont="1" applyFill="1" applyBorder="1" applyAlignment="1" applyProtection="1">
      <alignment horizontal="left" vertical="center" wrapText="1" readingOrder="1"/>
      <protection locked="0"/>
    </xf>
    <xf numFmtId="0" fontId="1" fillId="3" borderId="4" xfId="0" applyFont="1" applyFill="1" applyBorder="1" applyAlignment="1" applyProtection="1">
      <alignment horizontal="left" vertical="center" wrapText="1" readingOrder="1"/>
      <protection locked="0"/>
    </xf>
    <xf numFmtId="0" fontId="1" fillId="3" borderId="23" xfId="0" applyFont="1" applyFill="1" applyBorder="1" applyAlignment="1" applyProtection="1">
      <alignment horizontal="left" vertical="center" wrapText="1" readingOrder="1"/>
      <protection locked="0"/>
    </xf>
    <xf numFmtId="0" fontId="1" fillId="3" borderId="40" xfId="0" applyFont="1" applyFill="1" applyBorder="1" applyAlignment="1" applyProtection="1">
      <alignment horizontal="center" vertical="center" wrapText="1" readingOrder="1"/>
      <protection locked="0"/>
    </xf>
    <xf numFmtId="0" fontId="1" fillId="3" borderId="4" xfId="0" applyFont="1" applyFill="1" applyBorder="1" applyAlignment="1" applyProtection="1">
      <alignment horizontal="center" vertical="center" wrapText="1" readingOrder="1"/>
      <protection locked="0"/>
    </xf>
    <xf numFmtId="0" fontId="15" fillId="0" borderId="7" xfId="0" applyFont="1" applyFill="1" applyBorder="1" applyAlignment="1" applyProtection="1">
      <alignment horizontal="center" vertical="center" wrapText="1" readingOrder="1"/>
      <protection locked="0"/>
    </xf>
    <xf numFmtId="0" fontId="4" fillId="2" borderId="16" xfId="0" applyFont="1" applyFill="1" applyBorder="1" applyAlignment="1" applyProtection="1">
      <alignment horizontal="center" vertical="center" wrapText="1" readingOrder="1"/>
      <protection locked="0"/>
    </xf>
    <xf numFmtId="0" fontId="1" fillId="2" borderId="1" xfId="0" applyFont="1" applyFill="1" applyBorder="1" applyAlignment="1" applyProtection="1">
      <alignment horizontal="left" vertical="center" wrapText="1" readingOrder="1"/>
      <protection locked="0"/>
    </xf>
    <xf numFmtId="0" fontId="1" fillId="2" borderId="2" xfId="0" applyFont="1" applyFill="1" applyBorder="1" applyAlignment="1" applyProtection="1">
      <alignment horizontal="left" vertical="center" wrapText="1" readingOrder="1"/>
      <protection locked="0"/>
    </xf>
    <xf numFmtId="49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17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 applyProtection="1">
      <alignment horizontal="left" vertical="center" wrapText="1" readingOrder="1"/>
      <protection locked="0"/>
    </xf>
    <xf numFmtId="9" fontId="26" fillId="6" borderId="7" xfId="2" applyFont="1" applyFill="1" applyBorder="1" applyAlignment="1" applyProtection="1">
      <alignment horizontal="center" vertical="center" wrapText="1" readingOrder="1"/>
      <protection locked="0"/>
    </xf>
    <xf numFmtId="9" fontId="26" fillId="6" borderId="10" xfId="2" applyFont="1" applyFill="1" applyBorder="1" applyAlignment="1" applyProtection="1">
      <alignment horizontal="center" vertical="center" wrapText="1" readingOrder="1"/>
      <protection locked="0"/>
    </xf>
    <xf numFmtId="49" fontId="4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28" xfId="0" applyFont="1" applyFill="1" applyBorder="1" applyAlignment="1" applyProtection="1">
      <alignment horizontal="left" vertical="center" wrapText="1" readingOrder="1"/>
      <protection locked="0"/>
    </xf>
    <xf numFmtId="0" fontId="20" fillId="0" borderId="27" xfId="0" applyFont="1" applyBorder="1" applyAlignment="1" applyProtection="1">
      <alignment horizontal="center" vertical="center" wrapText="1" readingOrder="1"/>
      <protection locked="0"/>
    </xf>
    <xf numFmtId="0" fontId="20" fillId="0" borderId="14" xfId="0" applyFont="1" applyBorder="1" applyAlignment="1" applyProtection="1">
      <alignment horizontal="center" vertical="center" wrapText="1" readingOrder="1"/>
      <protection locked="0"/>
    </xf>
    <xf numFmtId="0" fontId="20" fillId="0" borderId="22" xfId="0" applyFont="1" applyBorder="1" applyAlignment="1" applyProtection="1">
      <alignment horizontal="center" vertical="center" wrapText="1" readingOrder="1"/>
      <protection locked="0"/>
    </xf>
    <xf numFmtId="0" fontId="20" fillId="0" borderId="21" xfId="0" applyFont="1" applyBorder="1" applyAlignment="1" applyProtection="1">
      <alignment horizontal="center" vertical="center" wrapText="1" readingOrder="1"/>
      <protection locked="0"/>
    </xf>
    <xf numFmtId="166" fontId="15" fillId="0" borderId="27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28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14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23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21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23" xfId="0" applyFont="1" applyBorder="1" applyAlignment="1" applyProtection="1">
      <alignment horizontal="center" vertical="center" wrapText="1" readingOrder="1"/>
      <protection locked="0"/>
    </xf>
    <xf numFmtId="0" fontId="31" fillId="6" borderId="10" xfId="0" applyFont="1" applyFill="1" applyBorder="1" applyAlignment="1" applyProtection="1">
      <alignment horizontal="center" vertical="center" wrapText="1" readingOrder="1"/>
      <protection locked="0"/>
    </xf>
    <xf numFmtId="0" fontId="31" fillId="6" borderId="11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wrapText="1" readingOrder="1"/>
      <protection locked="0"/>
    </xf>
    <xf numFmtId="0" fontId="15" fillId="7" borderId="10" xfId="0" applyFont="1" applyFill="1" applyBorder="1" applyAlignment="1" applyProtection="1">
      <alignment horizontal="center" wrapText="1" readingOrder="1"/>
      <protection locked="0"/>
    </xf>
    <xf numFmtId="0" fontId="29" fillId="0" borderId="12" xfId="0" applyFont="1" applyBorder="1" applyAlignment="1" applyProtection="1">
      <alignment horizontal="center" vertical="center" wrapText="1" readingOrder="1"/>
      <protection locked="0"/>
    </xf>
    <xf numFmtId="0" fontId="29" fillId="0" borderId="1" xfId="0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24" fillId="0" borderId="27" xfId="0" applyFont="1" applyFill="1" applyBorder="1" applyAlignment="1" applyProtection="1">
      <alignment horizontal="center" vertical="center" wrapText="1" readingOrder="1"/>
      <protection locked="0"/>
    </xf>
    <xf numFmtId="0" fontId="24" fillId="0" borderId="28" xfId="0" applyFont="1" applyFill="1" applyBorder="1" applyAlignment="1" applyProtection="1">
      <alignment horizontal="center" vertical="center" wrapText="1" readingOrder="1"/>
      <protection locked="0"/>
    </xf>
    <xf numFmtId="0" fontId="24" fillId="0" borderId="14" xfId="0" applyFont="1" applyFill="1" applyBorder="1" applyAlignment="1" applyProtection="1">
      <alignment horizontal="center" vertical="center" wrapText="1" readingOrder="1"/>
      <protection locked="0"/>
    </xf>
    <xf numFmtId="0" fontId="24" fillId="0" borderId="17" xfId="0" applyFont="1" applyFill="1" applyBorder="1" applyAlignment="1" applyProtection="1">
      <alignment horizontal="center" vertical="center" wrapText="1" readingOrder="1"/>
      <protection locked="0"/>
    </xf>
    <xf numFmtId="0" fontId="24" fillId="0" borderId="0" xfId="0" applyFont="1" applyFill="1" applyBorder="1" applyAlignment="1" applyProtection="1">
      <alignment horizontal="center" vertical="center" wrapText="1" readingOrder="1"/>
      <protection locked="0"/>
    </xf>
    <xf numFmtId="0" fontId="24" fillId="0" borderId="15" xfId="0" applyFont="1" applyFill="1" applyBorder="1" applyAlignment="1" applyProtection="1">
      <alignment horizontal="center" vertical="center" wrapText="1" readingOrder="1"/>
      <protection locked="0"/>
    </xf>
    <xf numFmtId="0" fontId="24" fillId="0" borderId="22" xfId="0" applyFont="1" applyFill="1" applyBorder="1" applyAlignment="1" applyProtection="1">
      <alignment horizontal="center" vertical="center" wrapText="1" readingOrder="1"/>
      <protection locked="0"/>
    </xf>
    <xf numFmtId="0" fontId="24" fillId="0" borderId="23" xfId="0" applyFont="1" applyFill="1" applyBorder="1" applyAlignment="1" applyProtection="1">
      <alignment horizontal="center" vertical="center" wrapText="1" readingOrder="1"/>
      <protection locked="0"/>
    </xf>
    <xf numFmtId="0" fontId="24" fillId="0" borderId="21" xfId="0" applyFont="1" applyFill="1" applyBorder="1" applyAlignment="1" applyProtection="1">
      <alignment horizontal="center" vertical="center" wrapText="1" readingOrder="1"/>
      <protection locked="0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23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  <xf numFmtId="0" fontId="14" fillId="0" borderId="30" xfId="0" applyFont="1" applyBorder="1" applyAlignment="1" applyProtection="1">
      <alignment horizontal="left" vertical="top" wrapText="1" readingOrder="1"/>
      <protection locked="0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14" fillId="0" borderId="12" xfId="0" applyFont="1" applyBorder="1" applyAlignment="1" applyProtection="1">
      <alignment horizontal="left" vertical="top" wrapText="1" readingOrder="1"/>
      <protection locked="0"/>
    </xf>
    <xf numFmtId="0" fontId="14" fillId="0" borderId="1" xfId="0" applyFont="1" applyBorder="1" applyAlignment="1" applyProtection="1">
      <alignment horizontal="left" vertical="top" wrapText="1" readingOrder="1"/>
      <protection locked="0"/>
    </xf>
    <xf numFmtId="0" fontId="13" fillId="3" borderId="12" xfId="0" applyFont="1" applyFill="1" applyBorder="1" applyAlignment="1" applyProtection="1">
      <alignment horizontal="left" vertical="top" wrapText="1" readingOrder="1"/>
      <protection locked="0"/>
    </xf>
    <xf numFmtId="0" fontId="13" fillId="3" borderId="1" xfId="0" applyFont="1" applyFill="1" applyBorder="1" applyAlignment="1" applyProtection="1">
      <alignment horizontal="left" vertical="top" wrapText="1" readingOrder="1"/>
      <protection locked="0"/>
    </xf>
    <xf numFmtId="0" fontId="13" fillId="3" borderId="26" xfId="0" applyFont="1" applyFill="1" applyBorder="1" applyAlignment="1" applyProtection="1">
      <alignment horizontal="left" vertical="top" wrapText="1" readingOrder="1"/>
      <protection locked="0"/>
    </xf>
    <xf numFmtId="0" fontId="13" fillId="3" borderId="20" xfId="0" applyFont="1" applyFill="1" applyBorder="1" applyAlignment="1" applyProtection="1">
      <alignment horizontal="left" vertical="top" wrapText="1" readingOrder="1"/>
      <protection locked="0"/>
    </xf>
    <xf numFmtId="0" fontId="13" fillId="3" borderId="23" xfId="0" applyFont="1" applyFill="1" applyBorder="1" applyAlignment="1" applyProtection="1">
      <alignment horizontal="left" vertical="top" wrapText="1" readingOrder="1"/>
      <protection locked="0"/>
    </xf>
    <xf numFmtId="0" fontId="14" fillId="0" borderId="4" xfId="0" applyFont="1" applyBorder="1" applyAlignment="1" applyProtection="1">
      <alignment horizontal="left" vertical="top" wrapText="1" readingOrder="1"/>
      <protection locked="0"/>
    </xf>
    <xf numFmtId="0" fontId="14" fillId="0" borderId="32" xfId="0" applyFont="1" applyBorder="1" applyAlignment="1" applyProtection="1">
      <alignment horizontal="left" vertical="top" wrapText="1" readingOrder="1"/>
      <protection locked="0"/>
    </xf>
    <xf numFmtId="0" fontId="30" fillId="0" borderId="30" xfId="0" applyFont="1" applyBorder="1" applyAlignment="1" applyProtection="1">
      <alignment horizontal="left" vertical="center" wrapText="1" readingOrder="1"/>
      <protection locked="0"/>
    </xf>
    <xf numFmtId="0" fontId="30" fillId="0" borderId="4" xfId="0" applyFont="1" applyBorder="1" applyAlignment="1" applyProtection="1">
      <alignment horizontal="left" vertical="center" wrapText="1" readingOrder="1"/>
      <protection locked="0"/>
    </xf>
    <xf numFmtId="0" fontId="30" fillId="0" borderId="44" xfId="0" applyFont="1" applyBorder="1" applyAlignment="1" applyProtection="1">
      <alignment horizontal="left" vertical="center" wrapText="1" readingOrder="1"/>
      <protection locked="0"/>
    </xf>
    <xf numFmtId="0" fontId="1" fillId="3" borderId="10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3" borderId="10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166" fontId="1" fillId="14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23" fillId="15" borderId="7" xfId="0" applyNumberFormat="1" applyFont="1" applyFill="1" applyBorder="1" applyAlignment="1" applyProtection="1">
      <alignment horizontal="center" vertical="center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9E1F2"/>
      <color rgb="FFDBDBDB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71"/>
  <sheetViews>
    <sheetView tabSelected="1" zoomScaleNormal="100" workbookViewId="0">
      <pane ySplit="12" topLeftCell="A160" activePane="bottomLeft" state="frozen"/>
      <selection pane="bottomLeft" activeCell="I104" sqref="I104"/>
    </sheetView>
  </sheetViews>
  <sheetFormatPr defaultColWidth="9.140625" defaultRowHeight="18" customHeight="1" x14ac:dyDescent="0.2"/>
  <cols>
    <col min="1" max="2" width="11.85546875" style="7" customWidth="1"/>
    <col min="3" max="3" width="11.85546875" style="1" customWidth="1"/>
    <col min="4" max="4" width="14" style="1" customWidth="1"/>
    <col min="5" max="5" width="11.85546875" style="1" customWidth="1"/>
    <col min="6" max="6" width="11.140625" style="6" customWidth="1"/>
    <col min="7" max="7" width="15.5703125" style="6" customWidth="1"/>
    <col min="8" max="8" width="11.5703125" style="7" hidden="1" customWidth="1"/>
    <col min="9" max="9" width="13" style="191" customWidth="1"/>
    <col min="10" max="10" width="11.85546875" style="7" customWidth="1"/>
    <col min="11" max="11" width="12.140625" style="7" customWidth="1"/>
    <col min="12" max="12" width="15.28515625" style="1" customWidth="1"/>
    <col min="13" max="13" width="22.140625" style="1" customWidth="1"/>
    <col min="14" max="14" width="45.85546875" style="1" customWidth="1"/>
    <col min="15" max="15" width="5.85546875" style="1" customWidth="1"/>
    <col min="16" max="16" width="8.42578125" style="7" customWidth="1"/>
    <col min="17" max="17" width="8.7109375" style="7" customWidth="1"/>
    <col min="18" max="18" width="8.140625" style="7" customWidth="1"/>
    <col min="19" max="19" width="18.140625" style="125" hidden="1" customWidth="1"/>
    <col min="20" max="20" width="46.7109375" style="1" customWidth="1"/>
    <col min="21" max="21" width="9.140625" style="1" customWidth="1"/>
    <col min="22" max="16384" width="9.140625" style="1"/>
  </cols>
  <sheetData>
    <row r="1" spans="1:19" ht="14.25" customHeight="1" x14ac:dyDescent="0.2">
      <c r="K1" s="149"/>
      <c r="L1" s="149"/>
      <c r="N1" s="149" t="s">
        <v>255</v>
      </c>
    </row>
    <row r="2" spans="1:19" ht="13.7" customHeight="1" x14ac:dyDescent="0.2">
      <c r="K2" s="149"/>
      <c r="L2" s="149"/>
      <c r="N2" s="1" t="s">
        <v>289</v>
      </c>
    </row>
    <row r="3" spans="1:19" ht="13.7" customHeight="1" x14ac:dyDescent="0.2">
      <c r="K3" s="149"/>
      <c r="L3" s="149"/>
      <c r="N3" s="1" t="s">
        <v>290</v>
      </c>
    </row>
    <row r="4" spans="1:19" ht="12.75" customHeight="1" x14ac:dyDescent="0.2">
      <c r="K4" s="149"/>
      <c r="L4" s="149"/>
      <c r="N4" s="1" t="s">
        <v>291</v>
      </c>
    </row>
    <row r="5" spans="1:19" ht="12.75" customHeight="1" x14ac:dyDescent="0.2">
      <c r="K5" s="149"/>
      <c r="L5" s="149"/>
      <c r="N5" s="187" t="s">
        <v>292</v>
      </c>
    </row>
    <row r="6" spans="1:19" ht="12.75" x14ac:dyDescent="0.2">
      <c r="N6" s="110" t="s">
        <v>263</v>
      </c>
    </row>
    <row r="7" spans="1:19" ht="12.75" x14ac:dyDescent="0.2">
      <c r="N7" s="110" t="s">
        <v>12</v>
      </c>
    </row>
    <row r="8" spans="1:19" ht="12.75" x14ac:dyDescent="0.2">
      <c r="N8" s="110" t="s">
        <v>249</v>
      </c>
    </row>
    <row r="9" spans="1:19" ht="12.75" x14ac:dyDescent="0.2">
      <c r="J9" s="110"/>
    </row>
    <row r="10" spans="1:19" ht="33.75" customHeight="1" x14ac:dyDescent="0.2">
      <c r="A10" s="379" t="s">
        <v>258</v>
      </c>
      <c r="B10" s="379"/>
      <c r="C10" s="379"/>
      <c r="D10" s="379"/>
      <c r="E10" s="379"/>
      <c r="F10" s="379"/>
      <c r="G10" s="379"/>
      <c r="H10" s="379"/>
      <c r="I10" s="379"/>
      <c r="J10" s="379"/>
      <c r="K10" s="379"/>
      <c r="L10" s="379"/>
      <c r="M10" s="379"/>
      <c r="N10" s="379"/>
      <c r="O10" s="379"/>
      <c r="P10" s="379"/>
      <c r="Q10" s="379"/>
      <c r="R10" s="379"/>
      <c r="S10" s="126"/>
    </row>
    <row r="11" spans="1:19" ht="39.75" customHeight="1" x14ac:dyDescent="0.2">
      <c r="A11" s="299" t="s">
        <v>13</v>
      </c>
      <c r="B11" s="299" t="s">
        <v>153</v>
      </c>
      <c r="C11" s="299" t="s">
        <v>14</v>
      </c>
      <c r="D11" s="299" t="s">
        <v>234</v>
      </c>
      <c r="E11" s="299" t="s">
        <v>6</v>
      </c>
      <c r="F11" s="299" t="s">
        <v>235</v>
      </c>
      <c r="G11" s="298" t="s">
        <v>259</v>
      </c>
      <c r="H11" s="299" t="s">
        <v>236</v>
      </c>
      <c r="I11" s="380" t="s">
        <v>260</v>
      </c>
      <c r="J11" s="299" t="s">
        <v>261</v>
      </c>
      <c r="K11" s="299" t="s">
        <v>262</v>
      </c>
      <c r="L11" s="299" t="s">
        <v>237</v>
      </c>
      <c r="M11" s="384" t="s">
        <v>10</v>
      </c>
      <c r="N11" s="384" t="s">
        <v>238</v>
      </c>
      <c r="O11" s="384"/>
      <c r="P11" s="301" t="s">
        <v>239</v>
      </c>
      <c r="Q11" s="302"/>
      <c r="R11" s="303"/>
      <c r="S11" s="365" t="s">
        <v>283</v>
      </c>
    </row>
    <row r="12" spans="1:19" ht="24" customHeight="1" x14ac:dyDescent="0.2">
      <c r="A12" s="300"/>
      <c r="B12" s="300"/>
      <c r="C12" s="300"/>
      <c r="D12" s="300"/>
      <c r="E12" s="300"/>
      <c r="F12" s="300"/>
      <c r="G12" s="299"/>
      <c r="H12" s="300"/>
      <c r="I12" s="381"/>
      <c r="J12" s="300"/>
      <c r="K12" s="300"/>
      <c r="L12" s="300"/>
      <c r="M12" s="385"/>
      <c r="N12" s="131" t="s">
        <v>1</v>
      </c>
      <c r="O12" s="131" t="s">
        <v>15</v>
      </c>
      <c r="P12" s="132">
        <v>2024</v>
      </c>
      <c r="Q12" s="132">
        <v>2025</v>
      </c>
      <c r="R12" s="132">
        <v>2026</v>
      </c>
      <c r="S12" s="366"/>
    </row>
    <row r="13" spans="1:19" ht="12.75" x14ac:dyDescent="0.2">
      <c r="A13" s="133">
        <v>1</v>
      </c>
      <c r="B13" s="133">
        <v>2</v>
      </c>
      <c r="C13" s="133">
        <v>3</v>
      </c>
      <c r="D13" s="133">
        <v>4</v>
      </c>
      <c r="E13" s="133">
        <v>5</v>
      </c>
      <c r="F13" s="133">
        <v>6</v>
      </c>
      <c r="G13" s="133">
        <v>7</v>
      </c>
      <c r="H13" s="133">
        <v>8</v>
      </c>
      <c r="I13" s="192">
        <v>9</v>
      </c>
      <c r="J13" s="133">
        <v>10</v>
      </c>
      <c r="K13" s="133">
        <v>11</v>
      </c>
      <c r="L13" s="133">
        <v>12</v>
      </c>
      <c r="M13" s="130"/>
      <c r="N13" s="24"/>
      <c r="O13" s="24"/>
      <c r="P13" s="130"/>
      <c r="Q13" s="130"/>
      <c r="R13" s="130"/>
      <c r="S13" s="134">
        <v>13</v>
      </c>
    </row>
    <row r="14" spans="1:19" ht="30.2" customHeight="1" x14ac:dyDescent="0.2">
      <c r="A14" s="28" t="s">
        <v>0</v>
      </c>
      <c r="B14" s="228" t="s">
        <v>206</v>
      </c>
      <c r="C14" s="228"/>
      <c r="D14" s="228"/>
      <c r="E14" s="228"/>
      <c r="F14" s="228"/>
      <c r="G14" s="228"/>
      <c r="H14" s="228"/>
      <c r="I14" s="228"/>
      <c r="J14" s="228"/>
      <c r="K14" s="228"/>
      <c r="L14" s="228"/>
      <c r="M14" s="228"/>
      <c r="N14" s="228"/>
      <c r="O14" s="228"/>
      <c r="P14" s="228"/>
      <c r="Q14" s="228"/>
      <c r="R14" s="229"/>
      <c r="S14" s="127"/>
    </row>
    <row r="15" spans="1:19" ht="37.5" customHeight="1" x14ac:dyDescent="0.2">
      <c r="A15" s="304" t="s">
        <v>0</v>
      </c>
      <c r="B15" s="306" t="s">
        <v>0</v>
      </c>
      <c r="C15" s="368" t="s">
        <v>36</v>
      </c>
      <c r="D15" s="368"/>
      <c r="E15" s="368"/>
      <c r="F15" s="382" t="s">
        <v>218</v>
      </c>
      <c r="G15" s="311"/>
      <c r="H15" s="312"/>
      <c r="I15" s="312"/>
      <c r="J15" s="312"/>
      <c r="K15" s="312"/>
      <c r="L15" s="315" t="s">
        <v>57</v>
      </c>
      <c r="M15" s="29" t="s">
        <v>44</v>
      </c>
      <c r="N15" s="29" t="s">
        <v>152</v>
      </c>
      <c r="O15" s="5" t="s">
        <v>17</v>
      </c>
      <c r="P15" s="82">
        <v>36.200000000000003</v>
      </c>
      <c r="Q15" s="82">
        <v>39.4</v>
      </c>
      <c r="R15" s="82">
        <v>41</v>
      </c>
      <c r="S15" s="127"/>
    </row>
    <row r="16" spans="1:19" ht="30.2" customHeight="1" x14ac:dyDescent="0.2">
      <c r="A16" s="305"/>
      <c r="B16" s="307"/>
      <c r="C16" s="354"/>
      <c r="D16" s="354"/>
      <c r="E16" s="354"/>
      <c r="F16" s="383"/>
      <c r="G16" s="313"/>
      <c r="H16" s="314"/>
      <c r="I16" s="314"/>
      <c r="J16" s="314"/>
      <c r="K16" s="314"/>
      <c r="L16" s="316"/>
      <c r="M16" s="29" t="s">
        <v>45</v>
      </c>
      <c r="N16" s="29" t="s">
        <v>161</v>
      </c>
      <c r="O16" s="5" t="s">
        <v>17</v>
      </c>
      <c r="P16" s="82">
        <v>1.1000000000000001</v>
      </c>
      <c r="Q16" s="82">
        <v>1.1000000000000001</v>
      </c>
      <c r="R16" s="82">
        <v>1.1000000000000001</v>
      </c>
      <c r="S16" s="127"/>
    </row>
    <row r="17" spans="1:20" s="162" customFormat="1" ht="12.75" customHeight="1" x14ac:dyDescent="0.2">
      <c r="A17" s="291" t="s">
        <v>0</v>
      </c>
      <c r="B17" s="329" t="s">
        <v>0</v>
      </c>
      <c r="C17" s="254" t="s">
        <v>0</v>
      </c>
      <c r="D17" s="224" t="s">
        <v>154</v>
      </c>
      <c r="E17" s="225"/>
      <c r="F17" s="222" t="s">
        <v>39</v>
      </c>
      <c r="G17" s="248"/>
      <c r="H17" s="249"/>
      <c r="I17" s="249"/>
      <c r="J17" s="249"/>
      <c r="K17" s="249"/>
      <c r="L17" s="317" t="s">
        <v>57</v>
      </c>
      <c r="M17" s="159" t="s">
        <v>38</v>
      </c>
      <c r="N17" s="159" t="s">
        <v>37</v>
      </c>
      <c r="O17" s="160" t="s">
        <v>18</v>
      </c>
      <c r="P17" s="188">
        <v>400</v>
      </c>
      <c r="Q17" s="188">
        <v>430</v>
      </c>
      <c r="R17" s="188">
        <v>430</v>
      </c>
      <c r="S17" s="161"/>
    </row>
    <row r="18" spans="1:20" s="162" customFormat="1" ht="30.2" customHeight="1" x14ac:dyDescent="0.2">
      <c r="A18" s="292"/>
      <c r="B18" s="330"/>
      <c r="C18" s="256"/>
      <c r="D18" s="226"/>
      <c r="E18" s="227"/>
      <c r="F18" s="223"/>
      <c r="G18" s="250"/>
      <c r="H18" s="251"/>
      <c r="I18" s="251"/>
      <c r="J18" s="251"/>
      <c r="K18" s="251"/>
      <c r="L18" s="317"/>
      <c r="M18" s="163" t="s">
        <v>162</v>
      </c>
      <c r="N18" s="164" t="s">
        <v>271</v>
      </c>
      <c r="O18" s="160" t="s">
        <v>18</v>
      </c>
      <c r="P18" s="188">
        <v>85</v>
      </c>
      <c r="Q18" s="188">
        <v>90</v>
      </c>
      <c r="R18" s="188">
        <v>90</v>
      </c>
      <c r="S18" s="161"/>
    </row>
    <row r="19" spans="1:20" ht="17.45" customHeight="1" x14ac:dyDescent="0.2">
      <c r="A19" s="292"/>
      <c r="B19" s="330"/>
      <c r="C19" s="256"/>
      <c r="D19" s="31" t="s">
        <v>19</v>
      </c>
      <c r="E19" s="32" t="s">
        <v>20</v>
      </c>
      <c r="F19" s="31" t="s">
        <v>57</v>
      </c>
      <c r="G19" s="92">
        <v>447.6</v>
      </c>
      <c r="H19" s="92"/>
      <c r="I19" s="193">
        <v>693</v>
      </c>
      <c r="J19" s="92">
        <v>762.3</v>
      </c>
      <c r="K19" s="92">
        <v>838.5</v>
      </c>
      <c r="L19" s="31" t="s">
        <v>57</v>
      </c>
      <c r="M19" s="33"/>
      <c r="N19" s="33"/>
      <c r="O19" s="26"/>
      <c r="P19" s="76"/>
      <c r="Q19" s="76"/>
      <c r="R19" s="76"/>
      <c r="S19" s="128"/>
    </row>
    <row r="20" spans="1:20" ht="14.25" customHeight="1" x14ac:dyDescent="0.2">
      <c r="A20" s="292"/>
      <c r="B20" s="330"/>
      <c r="C20" s="256"/>
      <c r="D20" s="31" t="s">
        <v>19</v>
      </c>
      <c r="E20" s="32" t="s">
        <v>22</v>
      </c>
      <c r="F20" s="147" t="s">
        <v>57</v>
      </c>
      <c r="G20" s="92">
        <v>9</v>
      </c>
      <c r="H20" s="92"/>
      <c r="I20" s="193">
        <v>0</v>
      </c>
      <c r="J20" s="92">
        <v>0</v>
      </c>
      <c r="K20" s="92">
        <v>0</v>
      </c>
      <c r="L20" s="31"/>
      <c r="M20" s="33"/>
      <c r="N20" s="33"/>
      <c r="O20" s="26"/>
      <c r="P20" s="76"/>
      <c r="Q20" s="76"/>
      <c r="R20" s="76"/>
      <c r="S20" s="128"/>
    </row>
    <row r="21" spans="1:20" ht="18" customHeight="1" x14ac:dyDescent="0.2">
      <c r="A21" s="292"/>
      <c r="B21" s="330"/>
      <c r="C21" s="258"/>
      <c r="D21" s="220" t="s">
        <v>56</v>
      </c>
      <c r="E21" s="221"/>
      <c r="F21" s="221"/>
      <c r="G21" s="34">
        <f>SUM(G19:G20)</f>
        <v>456.6</v>
      </c>
      <c r="H21" s="34">
        <f t="shared" ref="H21" si="0">SUM(H19:H19)</f>
        <v>0</v>
      </c>
      <c r="I21" s="194">
        <f>I19+I20</f>
        <v>693</v>
      </c>
      <c r="J21" s="34">
        <f>SUM(J19:J20)</f>
        <v>762.3</v>
      </c>
      <c r="K21" s="34">
        <f>SUM(K19:K20)</f>
        <v>838.5</v>
      </c>
      <c r="L21" s="47" t="s">
        <v>57</v>
      </c>
      <c r="M21" s="35" t="s">
        <v>57</v>
      </c>
      <c r="N21" s="35" t="s">
        <v>57</v>
      </c>
      <c r="O21" s="35" t="s">
        <v>57</v>
      </c>
      <c r="P21" s="35" t="s">
        <v>57</v>
      </c>
      <c r="Q21" s="35" t="s">
        <v>57</v>
      </c>
      <c r="R21" s="35" t="s">
        <v>57</v>
      </c>
      <c r="S21" s="212">
        <f>(I21-G21)/G21</f>
        <v>0.5177398160315374</v>
      </c>
    </row>
    <row r="22" spans="1:20" ht="13.7" customHeight="1" x14ac:dyDescent="0.2">
      <c r="A22" s="292"/>
      <c r="B22" s="330"/>
      <c r="C22" s="308" t="s">
        <v>16</v>
      </c>
      <c r="D22" s="341" t="s">
        <v>155</v>
      </c>
      <c r="E22" s="342"/>
      <c r="F22" s="234" t="s">
        <v>39</v>
      </c>
      <c r="G22" s="244"/>
      <c r="H22" s="245"/>
      <c r="I22" s="245"/>
      <c r="J22" s="245"/>
      <c r="K22" s="245"/>
      <c r="L22" s="318" t="s">
        <v>57</v>
      </c>
      <c r="M22" s="36" t="s">
        <v>40</v>
      </c>
      <c r="N22" s="36" t="s">
        <v>185</v>
      </c>
      <c r="O22" s="4" t="s">
        <v>64</v>
      </c>
      <c r="P22" s="77">
        <v>95</v>
      </c>
      <c r="Q22" s="77">
        <v>100</v>
      </c>
      <c r="R22" s="81">
        <v>105</v>
      </c>
      <c r="S22" s="127"/>
    </row>
    <row r="23" spans="1:20" ht="15.75" customHeight="1" x14ac:dyDescent="0.2">
      <c r="A23" s="292"/>
      <c r="B23" s="330"/>
      <c r="C23" s="309"/>
      <c r="D23" s="343"/>
      <c r="E23" s="344"/>
      <c r="F23" s="235"/>
      <c r="G23" s="246"/>
      <c r="H23" s="247"/>
      <c r="I23" s="247"/>
      <c r="J23" s="247"/>
      <c r="K23" s="247"/>
      <c r="L23" s="319"/>
      <c r="M23" s="36" t="s">
        <v>42</v>
      </c>
      <c r="N23" s="37" t="s">
        <v>41</v>
      </c>
      <c r="O23" s="4" t="s">
        <v>64</v>
      </c>
      <c r="P23" s="81">
        <v>111</v>
      </c>
      <c r="Q23" s="81">
        <v>112</v>
      </c>
      <c r="R23" s="81">
        <v>112</v>
      </c>
      <c r="S23" s="127"/>
    </row>
    <row r="24" spans="1:20" ht="15" customHeight="1" x14ac:dyDescent="0.2">
      <c r="A24" s="292"/>
      <c r="B24" s="330"/>
      <c r="C24" s="309"/>
      <c r="D24" s="343"/>
      <c r="E24" s="344"/>
      <c r="F24" s="235"/>
      <c r="G24" s="246"/>
      <c r="H24" s="247"/>
      <c r="I24" s="247"/>
      <c r="J24" s="247"/>
      <c r="K24" s="247"/>
      <c r="L24" s="319"/>
      <c r="M24" s="36" t="s">
        <v>43</v>
      </c>
      <c r="N24" s="36" t="s">
        <v>163</v>
      </c>
      <c r="O24" s="4" t="s">
        <v>64</v>
      </c>
      <c r="P24" s="77">
        <v>143</v>
      </c>
      <c r="Q24" s="77">
        <v>143</v>
      </c>
      <c r="R24" s="81">
        <v>145</v>
      </c>
      <c r="S24" s="127"/>
    </row>
    <row r="25" spans="1:20" ht="15.75" customHeight="1" x14ac:dyDescent="0.2">
      <c r="A25" s="292"/>
      <c r="B25" s="330"/>
      <c r="C25" s="309"/>
      <c r="D25" s="31" t="s">
        <v>19</v>
      </c>
      <c r="E25" s="38" t="s">
        <v>20</v>
      </c>
      <c r="F25" s="31" t="s">
        <v>57</v>
      </c>
      <c r="G25" s="106">
        <v>4906.1000000000004</v>
      </c>
      <c r="H25" s="100"/>
      <c r="I25" s="193">
        <f>5389.5+127</f>
        <v>5516.5</v>
      </c>
      <c r="J25" s="92">
        <v>4503.5</v>
      </c>
      <c r="K25" s="91">
        <v>4953.8</v>
      </c>
      <c r="L25" s="44" t="s">
        <v>57</v>
      </c>
      <c r="M25" s="39"/>
      <c r="N25" s="40"/>
      <c r="O25" s="41"/>
      <c r="P25" s="78"/>
      <c r="Q25" s="78"/>
      <c r="R25" s="78"/>
      <c r="S25" s="128"/>
      <c r="T25" s="146"/>
    </row>
    <row r="26" spans="1:20" ht="12.75" x14ac:dyDescent="0.2">
      <c r="A26" s="292"/>
      <c r="B26" s="330"/>
      <c r="C26" s="309"/>
      <c r="D26" s="31" t="s">
        <v>19</v>
      </c>
      <c r="E26" s="42" t="s">
        <v>23</v>
      </c>
      <c r="F26" s="31" t="s">
        <v>57</v>
      </c>
      <c r="G26" s="91">
        <v>196.8</v>
      </c>
      <c r="H26" s="91"/>
      <c r="I26" s="195">
        <v>195.8</v>
      </c>
      <c r="J26" s="101">
        <v>215.4</v>
      </c>
      <c r="K26" s="101">
        <v>236.9</v>
      </c>
      <c r="L26" s="31" t="s">
        <v>57</v>
      </c>
      <c r="M26" s="39"/>
      <c r="N26" s="39"/>
      <c r="O26" s="41"/>
      <c r="P26" s="43"/>
      <c r="Q26" s="43"/>
      <c r="R26" s="78"/>
      <c r="S26" s="128"/>
    </row>
    <row r="27" spans="1:20" ht="13.7" customHeight="1" x14ac:dyDescent="0.2">
      <c r="A27" s="292"/>
      <c r="B27" s="330"/>
      <c r="C27" s="310"/>
      <c r="D27" s="220" t="s">
        <v>56</v>
      </c>
      <c r="E27" s="221"/>
      <c r="F27" s="221"/>
      <c r="G27" s="34">
        <f>SUM(G25:G26)</f>
        <v>5102.9000000000005</v>
      </c>
      <c r="H27" s="34">
        <f>SUM(H25:H26)</f>
        <v>0</v>
      </c>
      <c r="I27" s="194">
        <f>SUM(I25:I26)</f>
        <v>5712.3</v>
      </c>
      <c r="J27" s="34">
        <f>SUM(J25:J26)</f>
        <v>4718.8999999999996</v>
      </c>
      <c r="K27" s="34">
        <f>SUM(K25:K26)</f>
        <v>5190.7</v>
      </c>
      <c r="L27" s="47" t="s">
        <v>57</v>
      </c>
      <c r="M27" s="35" t="s">
        <v>57</v>
      </c>
      <c r="N27" s="35" t="s">
        <v>57</v>
      </c>
      <c r="O27" s="35" t="s">
        <v>57</v>
      </c>
      <c r="P27" s="35" t="s">
        <v>57</v>
      </c>
      <c r="Q27" s="35" t="s">
        <v>57</v>
      </c>
      <c r="R27" s="35" t="s">
        <v>57</v>
      </c>
      <c r="S27" s="212">
        <f>(I27-G27)/G27</f>
        <v>0.11942228928648407</v>
      </c>
    </row>
    <row r="28" spans="1:20" ht="12.2" customHeight="1" x14ac:dyDescent="0.2">
      <c r="A28" s="292"/>
      <c r="B28" s="330"/>
      <c r="C28" s="333" t="s">
        <v>35</v>
      </c>
      <c r="D28" s="335" t="s">
        <v>46</v>
      </c>
      <c r="E28" s="336"/>
      <c r="F28" s="222" t="s">
        <v>39</v>
      </c>
      <c r="G28" s="248"/>
      <c r="H28" s="249"/>
      <c r="I28" s="249"/>
      <c r="J28" s="249"/>
      <c r="K28" s="249"/>
      <c r="L28" s="320" t="s">
        <v>57</v>
      </c>
      <c r="M28" s="164" t="s">
        <v>122</v>
      </c>
      <c r="N28" s="164" t="s">
        <v>47</v>
      </c>
      <c r="O28" s="160" t="s">
        <v>18</v>
      </c>
      <c r="P28" s="165">
        <v>1</v>
      </c>
      <c r="Q28" s="165">
        <v>1</v>
      </c>
      <c r="R28" s="165">
        <v>1</v>
      </c>
      <c r="S28" s="127"/>
    </row>
    <row r="29" spans="1:20" ht="12.2" customHeight="1" x14ac:dyDescent="0.2">
      <c r="A29" s="292"/>
      <c r="B29" s="330"/>
      <c r="C29" s="334"/>
      <c r="D29" s="337"/>
      <c r="E29" s="338"/>
      <c r="F29" s="233"/>
      <c r="G29" s="252"/>
      <c r="H29" s="253"/>
      <c r="I29" s="253"/>
      <c r="J29" s="253"/>
      <c r="K29" s="253"/>
      <c r="L29" s="321"/>
      <c r="M29" s="164" t="s">
        <v>123</v>
      </c>
      <c r="N29" s="164" t="s">
        <v>48</v>
      </c>
      <c r="O29" s="160" t="s">
        <v>18</v>
      </c>
      <c r="P29" s="165">
        <v>1</v>
      </c>
      <c r="Q29" s="165">
        <v>1</v>
      </c>
      <c r="R29" s="165">
        <v>1</v>
      </c>
      <c r="S29" s="127"/>
    </row>
    <row r="30" spans="1:20" ht="12.2" customHeight="1" x14ac:dyDescent="0.2">
      <c r="A30" s="292"/>
      <c r="B30" s="330"/>
      <c r="C30" s="334"/>
      <c r="D30" s="337"/>
      <c r="E30" s="338"/>
      <c r="F30" s="233"/>
      <c r="G30" s="252"/>
      <c r="H30" s="253"/>
      <c r="I30" s="253"/>
      <c r="J30" s="253"/>
      <c r="K30" s="253"/>
      <c r="L30" s="321"/>
      <c r="M30" s="164" t="s">
        <v>124</v>
      </c>
      <c r="N30" s="164" t="s">
        <v>49</v>
      </c>
      <c r="O30" s="160" t="s">
        <v>18</v>
      </c>
      <c r="P30" s="165">
        <v>1</v>
      </c>
      <c r="Q30" s="165">
        <v>1</v>
      </c>
      <c r="R30" s="165">
        <v>1</v>
      </c>
      <c r="S30" s="127"/>
    </row>
    <row r="31" spans="1:20" ht="12.2" customHeight="1" x14ac:dyDescent="0.2">
      <c r="A31" s="292"/>
      <c r="B31" s="330"/>
      <c r="C31" s="334"/>
      <c r="D31" s="339"/>
      <c r="E31" s="340"/>
      <c r="F31" s="233"/>
      <c r="G31" s="250"/>
      <c r="H31" s="251"/>
      <c r="I31" s="251"/>
      <c r="J31" s="251"/>
      <c r="K31" s="251"/>
      <c r="L31" s="322"/>
      <c r="M31" s="164" t="s">
        <v>125</v>
      </c>
      <c r="N31" s="166" t="s">
        <v>50</v>
      </c>
      <c r="O31" s="160" t="s">
        <v>18</v>
      </c>
      <c r="P31" s="165">
        <v>1</v>
      </c>
      <c r="Q31" s="165">
        <v>1</v>
      </c>
      <c r="R31" s="165">
        <v>1</v>
      </c>
      <c r="S31" s="127"/>
    </row>
    <row r="32" spans="1:20" ht="12.75" x14ac:dyDescent="0.2">
      <c r="A32" s="292"/>
      <c r="B32" s="330"/>
      <c r="C32" s="334"/>
      <c r="D32" s="31">
        <v>188664023</v>
      </c>
      <c r="E32" s="45" t="s">
        <v>20</v>
      </c>
      <c r="F32" s="31" t="s">
        <v>57</v>
      </c>
      <c r="G32" s="91">
        <v>135.69999999999999</v>
      </c>
      <c r="H32" s="92"/>
      <c r="I32" s="193">
        <v>157.4</v>
      </c>
      <c r="J32" s="92">
        <v>173.1</v>
      </c>
      <c r="K32" s="91">
        <v>190.4</v>
      </c>
      <c r="L32" s="44" t="s">
        <v>57</v>
      </c>
      <c r="M32" s="33"/>
      <c r="N32" s="33"/>
      <c r="O32" s="26"/>
      <c r="P32" s="76"/>
      <c r="Q32" s="76"/>
      <c r="R32" s="76"/>
      <c r="S32" s="128"/>
    </row>
    <row r="33" spans="1:19" ht="18" customHeight="1" x14ac:dyDescent="0.2">
      <c r="A33" s="292"/>
      <c r="B33" s="330"/>
      <c r="C33" s="219"/>
      <c r="D33" s="220" t="s">
        <v>56</v>
      </c>
      <c r="E33" s="221"/>
      <c r="F33" s="221"/>
      <c r="G33" s="34">
        <f>SUM(G32:G32)</f>
        <v>135.69999999999999</v>
      </c>
      <c r="H33" s="34">
        <f t="shared" ref="H33" si="1">SUM(H32:H32)</f>
        <v>0</v>
      </c>
      <c r="I33" s="194">
        <f t="shared" ref="I33" si="2">SUM(I32:I32)</f>
        <v>157.4</v>
      </c>
      <c r="J33" s="34">
        <f t="shared" ref="J33" si="3">SUM(J32:J32)</f>
        <v>173.1</v>
      </c>
      <c r="K33" s="34">
        <f t="shared" ref="K33" si="4">SUM(K32:K32)</f>
        <v>190.4</v>
      </c>
      <c r="L33" s="47" t="s">
        <v>57</v>
      </c>
      <c r="M33" s="35" t="s">
        <v>57</v>
      </c>
      <c r="N33" s="35" t="s">
        <v>57</v>
      </c>
      <c r="O33" s="35" t="s">
        <v>57</v>
      </c>
      <c r="P33" s="35" t="s">
        <v>57</v>
      </c>
      <c r="Q33" s="35" t="s">
        <v>57</v>
      </c>
      <c r="R33" s="35" t="s">
        <v>57</v>
      </c>
      <c r="S33" s="212">
        <f>(I33-G33)/G33</f>
        <v>0.15991156963890948</v>
      </c>
    </row>
    <row r="34" spans="1:19" ht="12.75" x14ac:dyDescent="0.2">
      <c r="A34" s="292"/>
      <c r="B34" s="330"/>
      <c r="C34" s="230" t="s">
        <v>51</v>
      </c>
      <c r="D34" s="224" t="s">
        <v>287</v>
      </c>
      <c r="E34" s="238"/>
      <c r="F34" s="234" t="s">
        <v>39</v>
      </c>
      <c r="G34" s="254"/>
      <c r="H34" s="255"/>
      <c r="I34" s="255"/>
      <c r="J34" s="255"/>
      <c r="K34" s="255"/>
      <c r="L34" s="318" t="s">
        <v>57</v>
      </c>
      <c r="M34" s="36" t="s">
        <v>126</v>
      </c>
      <c r="N34" s="36" t="s">
        <v>52</v>
      </c>
      <c r="O34" s="4" t="s">
        <v>18</v>
      </c>
      <c r="P34" s="27">
        <v>2877</v>
      </c>
      <c r="Q34" s="27">
        <v>2925</v>
      </c>
      <c r="R34" s="27">
        <v>2976</v>
      </c>
      <c r="S34" s="127"/>
    </row>
    <row r="35" spans="1:19" ht="10.5" customHeight="1" x14ac:dyDescent="0.2">
      <c r="A35" s="292"/>
      <c r="B35" s="330"/>
      <c r="C35" s="231"/>
      <c r="D35" s="239"/>
      <c r="E35" s="240"/>
      <c r="F35" s="235"/>
      <c r="G35" s="256"/>
      <c r="H35" s="257"/>
      <c r="I35" s="257"/>
      <c r="J35" s="257"/>
      <c r="K35" s="257"/>
      <c r="L35" s="319"/>
      <c r="M35" s="36" t="s">
        <v>127</v>
      </c>
      <c r="N35" s="36" t="s">
        <v>166</v>
      </c>
      <c r="O35" s="4" t="s">
        <v>18</v>
      </c>
      <c r="P35" s="27">
        <v>2663</v>
      </c>
      <c r="Q35" s="27">
        <v>2678</v>
      </c>
      <c r="R35" s="27">
        <v>2679</v>
      </c>
      <c r="S35" s="127"/>
    </row>
    <row r="36" spans="1:19" ht="10.5" customHeight="1" x14ac:dyDescent="0.2">
      <c r="A36" s="292"/>
      <c r="B36" s="330"/>
      <c r="C36" s="231"/>
      <c r="D36" s="239"/>
      <c r="E36" s="240"/>
      <c r="F36" s="235"/>
      <c r="G36" s="256"/>
      <c r="H36" s="257"/>
      <c r="I36" s="257"/>
      <c r="J36" s="257"/>
      <c r="K36" s="257"/>
      <c r="L36" s="319"/>
      <c r="M36" s="36" t="s">
        <v>128</v>
      </c>
      <c r="N36" s="36" t="s">
        <v>53</v>
      </c>
      <c r="O36" s="4" t="s">
        <v>18</v>
      </c>
      <c r="P36" s="27">
        <v>3380</v>
      </c>
      <c r="Q36" s="27">
        <v>3455</v>
      </c>
      <c r="R36" s="27">
        <v>3485</v>
      </c>
      <c r="S36" s="127"/>
    </row>
    <row r="37" spans="1:19" ht="10.5" customHeight="1" x14ac:dyDescent="0.2">
      <c r="A37" s="292"/>
      <c r="B37" s="330"/>
      <c r="C37" s="231"/>
      <c r="D37" s="239"/>
      <c r="E37" s="240"/>
      <c r="F37" s="235"/>
      <c r="G37" s="256"/>
      <c r="H37" s="257"/>
      <c r="I37" s="257"/>
      <c r="J37" s="257"/>
      <c r="K37" s="257"/>
      <c r="L37" s="319"/>
      <c r="M37" s="36" t="s">
        <v>129</v>
      </c>
      <c r="N37" s="36" t="s">
        <v>55</v>
      </c>
      <c r="O37" s="4" t="s">
        <v>164</v>
      </c>
      <c r="P37" s="27">
        <v>39.299999999999997</v>
      </c>
      <c r="Q37" s="27">
        <v>39.299999999999997</v>
      </c>
      <c r="R37" s="27">
        <v>39.299999999999997</v>
      </c>
      <c r="S37" s="127"/>
    </row>
    <row r="38" spans="1:19" ht="10.5" customHeight="1" x14ac:dyDescent="0.2">
      <c r="A38" s="292"/>
      <c r="B38" s="330"/>
      <c r="C38" s="231"/>
      <c r="D38" s="239"/>
      <c r="E38" s="240"/>
      <c r="F38" s="235"/>
      <c r="G38" s="256"/>
      <c r="H38" s="257"/>
      <c r="I38" s="257"/>
      <c r="J38" s="257"/>
      <c r="K38" s="257"/>
      <c r="L38" s="319"/>
      <c r="M38" s="36" t="s">
        <v>130</v>
      </c>
      <c r="N38" s="36" t="s">
        <v>156</v>
      </c>
      <c r="O38" s="4" t="s">
        <v>165</v>
      </c>
      <c r="P38" s="27">
        <v>1492.7</v>
      </c>
      <c r="Q38" s="27">
        <v>1504.7</v>
      </c>
      <c r="R38" s="27">
        <v>1518.7</v>
      </c>
      <c r="S38" s="127"/>
    </row>
    <row r="39" spans="1:19" ht="10.5" customHeight="1" x14ac:dyDescent="0.2">
      <c r="A39" s="292"/>
      <c r="B39" s="330"/>
      <c r="C39" s="231"/>
      <c r="D39" s="226"/>
      <c r="E39" s="241"/>
      <c r="F39" s="236"/>
      <c r="G39" s="258"/>
      <c r="H39" s="259"/>
      <c r="I39" s="259"/>
      <c r="J39" s="259"/>
      <c r="K39" s="259"/>
      <c r="L39" s="323"/>
      <c r="M39" s="36" t="s">
        <v>131</v>
      </c>
      <c r="N39" s="32" t="s">
        <v>54</v>
      </c>
      <c r="O39" s="4" t="s">
        <v>164</v>
      </c>
      <c r="P39" s="27">
        <v>295</v>
      </c>
      <c r="Q39" s="27">
        <v>297.2</v>
      </c>
      <c r="R39" s="27">
        <v>299.5</v>
      </c>
      <c r="S39" s="127"/>
    </row>
    <row r="40" spans="1:19" ht="12.75" x14ac:dyDescent="0.2">
      <c r="A40" s="292"/>
      <c r="B40" s="330"/>
      <c r="C40" s="231"/>
      <c r="D40" s="31">
        <v>188714469</v>
      </c>
      <c r="E40" s="38" t="s">
        <v>20</v>
      </c>
      <c r="F40" s="46" t="s">
        <v>57</v>
      </c>
      <c r="G40" s="107">
        <v>1962</v>
      </c>
      <c r="H40" s="92"/>
      <c r="I40" s="193">
        <f>1658.5-127</f>
        <v>1531.5</v>
      </c>
      <c r="J40" s="92">
        <v>1824.3</v>
      </c>
      <c r="K40" s="91">
        <v>2006.8</v>
      </c>
      <c r="L40" s="31" t="s">
        <v>57</v>
      </c>
      <c r="M40" s="33"/>
      <c r="N40" s="33"/>
      <c r="O40" s="26"/>
      <c r="P40" s="76"/>
      <c r="Q40" s="76"/>
      <c r="R40" s="76"/>
      <c r="S40" s="128"/>
    </row>
    <row r="41" spans="1:19" ht="12.75" x14ac:dyDescent="0.2">
      <c r="A41" s="292"/>
      <c r="B41" s="330"/>
      <c r="C41" s="231"/>
      <c r="D41" s="31" t="s">
        <v>19</v>
      </c>
      <c r="E41" s="42" t="s">
        <v>23</v>
      </c>
      <c r="F41" s="46" t="s">
        <v>57</v>
      </c>
      <c r="G41" s="91">
        <v>12.1</v>
      </c>
      <c r="H41" s="102"/>
      <c r="I41" s="196">
        <v>4.5</v>
      </c>
      <c r="J41" s="103">
        <v>5.4</v>
      </c>
      <c r="K41" s="103">
        <v>5.9</v>
      </c>
      <c r="L41" s="31" t="s">
        <v>57</v>
      </c>
      <c r="M41" s="33"/>
      <c r="N41" s="33"/>
      <c r="O41" s="26"/>
      <c r="P41" s="76"/>
      <c r="Q41" s="76"/>
      <c r="R41" s="76"/>
      <c r="S41" s="128"/>
    </row>
    <row r="42" spans="1:19" ht="18" customHeight="1" x14ac:dyDescent="0.2">
      <c r="A42" s="292"/>
      <c r="B42" s="330"/>
      <c r="C42" s="232"/>
      <c r="D42" s="220" t="s">
        <v>56</v>
      </c>
      <c r="E42" s="221"/>
      <c r="F42" s="221"/>
      <c r="G42" s="34">
        <f>SUM(G40:G41)</f>
        <v>1974.1</v>
      </c>
      <c r="H42" s="34">
        <f t="shared" ref="H42:K42" si="5">SUM(H40:H41)</f>
        <v>0</v>
      </c>
      <c r="I42" s="194">
        <f t="shared" si="5"/>
        <v>1536</v>
      </c>
      <c r="J42" s="34">
        <f t="shared" si="5"/>
        <v>1829.7</v>
      </c>
      <c r="K42" s="34">
        <f t="shared" si="5"/>
        <v>2012.7</v>
      </c>
      <c r="L42" s="47" t="s">
        <v>57</v>
      </c>
      <c r="M42" s="35" t="s">
        <v>57</v>
      </c>
      <c r="N42" s="35" t="s">
        <v>57</v>
      </c>
      <c r="O42" s="35" t="s">
        <v>57</v>
      </c>
      <c r="P42" s="35" t="s">
        <v>57</v>
      </c>
      <c r="Q42" s="35" t="s">
        <v>57</v>
      </c>
      <c r="R42" s="35" t="s">
        <v>57</v>
      </c>
      <c r="S42" s="212">
        <f>(I42-G42)/G42</f>
        <v>-0.22192391469530415</v>
      </c>
    </row>
    <row r="43" spans="1:19" ht="33" customHeight="1" x14ac:dyDescent="0.2">
      <c r="A43" s="292"/>
      <c r="B43" s="330"/>
      <c r="C43" s="308" t="s">
        <v>60</v>
      </c>
      <c r="D43" s="224" t="s">
        <v>288</v>
      </c>
      <c r="E43" s="225"/>
      <c r="F43" s="222" t="s">
        <v>39</v>
      </c>
      <c r="G43" s="248"/>
      <c r="H43" s="249"/>
      <c r="I43" s="249"/>
      <c r="J43" s="249"/>
      <c r="K43" s="249"/>
      <c r="L43" s="320" t="s">
        <v>57</v>
      </c>
      <c r="M43" s="159" t="s">
        <v>58</v>
      </c>
      <c r="N43" s="159" t="s">
        <v>62</v>
      </c>
      <c r="O43" s="160" t="s">
        <v>18</v>
      </c>
      <c r="P43" s="165">
        <v>43.5</v>
      </c>
      <c r="Q43" s="165">
        <v>44</v>
      </c>
      <c r="R43" s="165">
        <v>44</v>
      </c>
      <c r="S43" s="127"/>
    </row>
    <row r="44" spans="1:19" ht="29.25" customHeight="1" x14ac:dyDescent="0.2">
      <c r="A44" s="292"/>
      <c r="B44" s="330"/>
      <c r="C44" s="309"/>
      <c r="D44" s="226"/>
      <c r="E44" s="227"/>
      <c r="F44" s="223"/>
      <c r="G44" s="250"/>
      <c r="H44" s="251"/>
      <c r="I44" s="251"/>
      <c r="J44" s="251"/>
      <c r="K44" s="251"/>
      <c r="L44" s="322"/>
      <c r="M44" s="159" t="s">
        <v>167</v>
      </c>
      <c r="N44" s="164" t="s">
        <v>157</v>
      </c>
      <c r="O44" s="160" t="s">
        <v>18</v>
      </c>
      <c r="P44" s="165">
        <v>1.25</v>
      </c>
      <c r="Q44" s="165">
        <v>1.25</v>
      </c>
      <c r="R44" s="165">
        <v>1.25</v>
      </c>
      <c r="S44" s="127"/>
    </row>
    <row r="45" spans="1:19" ht="12.75" x14ac:dyDescent="0.2">
      <c r="A45" s="292"/>
      <c r="B45" s="330"/>
      <c r="C45" s="309"/>
      <c r="D45" s="31">
        <v>191130798</v>
      </c>
      <c r="E45" s="32" t="s">
        <v>20</v>
      </c>
      <c r="F45" s="46" t="s">
        <v>57</v>
      </c>
      <c r="G45" s="92">
        <v>971.6</v>
      </c>
      <c r="H45" s="92"/>
      <c r="I45" s="193">
        <v>1092.8</v>
      </c>
      <c r="J45" s="92">
        <v>1147.4000000000001</v>
      </c>
      <c r="K45" s="91">
        <v>1204.8</v>
      </c>
      <c r="L45" s="31" t="s">
        <v>57</v>
      </c>
      <c r="M45" s="33"/>
      <c r="N45" s="33"/>
      <c r="O45" s="26"/>
      <c r="P45" s="76"/>
      <c r="Q45" s="76"/>
      <c r="R45" s="76"/>
      <c r="S45" s="128"/>
    </row>
    <row r="46" spans="1:19" ht="12.75" x14ac:dyDescent="0.2">
      <c r="A46" s="292"/>
      <c r="B46" s="330"/>
      <c r="C46" s="309"/>
      <c r="D46" s="31">
        <v>191130798</v>
      </c>
      <c r="E46" s="32" t="s">
        <v>23</v>
      </c>
      <c r="F46" s="46" t="s">
        <v>57</v>
      </c>
      <c r="G46" s="92">
        <v>2.2999999999999998</v>
      </c>
      <c r="H46" s="92"/>
      <c r="I46" s="193">
        <v>2.2000000000000002</v>
      </c>
      <c r="J46" s="92">
        <v>2.4</v>
      </c>
      <c r="K46" s="91">
        <v>2.7</v>
      </c>
      <c r="L46" s="31" t="s">
        <v>57</v>
      </c>
      <c r="M46" s="33"/>
      <c r="N46" s="33"/>
      <c r="O46" s="26"/>
      <c r="P46" s="76"/>
      <c r="Q46" s="76"/>
      <c r="R46" s="76"/>
      <c r="S46" s="128"/>
    </row>
    <row r="47" spans="1:19" ht="12.75" x14ac:dyDescent="0.2">
      <c r="A47" s="292"/>
      <c r="B47" s="330"/>
      <c r="C47" s="309"/>
      <c r="D47" s="31">
        <v>191130798</v>
      </c>
      <c r="E47" s="32" t="s">
        <v>22</v>
      </c>
      <c r="F47" s="46" t="s">
        <v>57</v>
      </c>
      <c r="G47" s="92">
        <v>29.8</v>
      </c>
      <c r="H47" s="92"/>
      <c r="I47" s="193">
        <v>33.4</v>
      </c>
      <c r="J47" s="92">
        <v>0</v>
      </c>
      <c r="K47" s="91">
        <v>0</v>
      </c>
      <c r="L47" s="31" t="s">
        <v>57</v>
      </c>
      <c r="M47" s="33"/>
      <c r="N47" s="33"/>
      <c r="O47" s="26"/>
      <c r="P47" s="76"/>
      <c r="Q47" s="76"/>
      <c r="R47" s="76"/>
      <c r="S47" s="128"/>
    </row>
    <row r="48" spans="1:19" ht="18" customHeight="1" x14ac:dyDescent="0.2">
      <c r="A48" s="292"/>
      <c r="B48" s="330"/>
      <c r="C48" s="310"/>
      <c r="D48" s="220" t="s">
        <v>56</v>
      </c>
      <c r="E48" s="221"/>
      <c r="F48" s="221"/>
      <c r="G48" s="34">
        <f>SUM(G45:G47)</f>
        <v>1003.6999999999999</v>
      </c>
      <c r="H48" s="34">
        <f t="shared" ref="H48:K48" si="6">SUM(H45:H47)</f>
        <v>0</v>
      </c>
      <c r="I48" s="194">
        <f t="shared" si="6"/>
        <v>1128.4000000000001</v>
      </c>
      <c r="J48" s="34">
        <f t="shared" si="6"/>
        <v>1149.8000000000002</v>
      </c>
      <c r="K48" s="34">
        <f t="shared" si="6"/>
        <v>1207.5</v>
      </c>
      <c r="L48" s="47" t="s">
        <v>57</v>
      </c>
      <c r="M48" s="35" t="s">
        <v>57</v>
      </c>
      <c r="N48" s="35" t="s">
        <v>57</v>
      </c>
      <c r="O48" s="35" t="s">
        <v>57</v>
      </c>
      <c r="P48" s="35" t="s">
        <v>57</v>
      </c>
      <c r="Q48" s="35" t="s">
        <v>57</v>
      </c>
      <c r="R48" s="35" t="s">
        <v>57</v>
      </c>
      <c r="S48" s="212">
        <f>(I48-G48)/G48</f>
        <v>0.12424031084985571</v>
      </c>
    </row>
    <row r="49" spans="1:19" ht="30.75" customHeight="1" x14ac:dyDescent="0.2">
      <c r="A49" s="292"/>
      <c r="B49" s="330"/>
      <c r="C49" s="230" t="s">
        <v>61</v>
      </c>
      <c r="D49" s="224" t="s">
        <v>266</v>
      </c>
      <c r="E49" s="238"/>
      <c r="F49" s="169" t="s">
        <v>39</v>
      </c>
      <c r="G49" s="242"/>
      <c r="H49" s="243"/>
      <c r="I49" s="243"/>
      <c r="J49" s="243"/>
      <c r="K49" s="243"/>
      <c r="L49" s="170" t="s">
        <v>57</v>
      </c>
      <c r="M49" s="159" t="s">
        <v>59</v>
      </c>
      <c r="N49" s="159" t="s">
        <v>63</v>
      </c>
      <c r="O49" s="160" t="s">
        <v>64</v>
      </c>
      <c r="P49" s="165">
        <v>2</v>
      </c>
      <c r="Q49" s="165">
        <v>2</v>
      </c>
      <c r="R49" s="165">
        <v>2</v>
      </c>
      <c r="S49" s="127"/>
    </row>
    <row r="50" spans="1:19" ht="12.75" x14ac:dyDescent="0.2">
      <c r="A50" s="292"/>
      <c r="B50" s="330"/>
      <c r="C50" s="231"/>
      <c r="D50" s="170" t="s">
        <v>19</v>
      </c>
      <c r="E50" s="166" t="s">
        <v>20</v>
      </c>
      <c r="F50" s="171" t="s">
        <v>57</v>
      </c>
      <c r="G50" s="92">
        <v>61.9</v>
      </c>
      <c r="H50" s="92"/>
      <c r="I50" s="432">
        <f>155-40</f>
        <v>115</v>
      </c>
      <c r="J50" s="156">
        <v>110</v>
      </c>
      <c r="K50" s="91">
        <v>121</v>
      </c>
      <c r="L50" s="170" t="s">
        <v>57</v>
      </c>
      <c r="M50" s="159"/>
      <c r="N50" s="159"/>
      <c r="O50" s="160"/>
      <c r="P50" s="165"/>
      <c r="Q50" s="165"/>
      <c r="R50" s="165"/>
      <c r="S50" s="128"/>
    </row>
    <row r="51" spans="1:19" ht="18" customHeight="1" x14ac:dyDescent="0.2">
      <c r="A51" s="292"/>
      <c r="B51" s="330"/>
      <c r="C51" s="232"/>
      <c r="D51" s="220" t="s">
        <v>56</v>
      </c>
      <c r="E51" s="221"/>
      <c r="F51" s="221"/>
      <c r="G51" s="34">
        <f>SUM(G50:G50)</f>
        <v>61.9</v>
      </c>
      <c r="H51" s="34">
        <f t="shared" ref="H51" si="7">SUM(H50:H50)</f>
        <v>0</v>
      </c>
      <c r="I51" s="194">
        <f t="shared" ref="I51" si="8">SUM(I50:I50)</f>
        <v>115</v>
      </c>
      <c r="J51" s="34">
        <f t="shared" ref="J51" si="9">SUM(J50:J50)</f>
        <v>110</v>
      </c>
      <c r="K51" s="34">
        <f t="shared" ref="K51" si="10">SUM(K50:K50)</f>
        <v>121</v>
      </c>
      <c r="L51" s="31" t="s">
        <v>57</v>
      </c>
      <c r="M51" s="35" t="s">
        <v>57</v>
      </c>
      <c r="N51" s="35" t="s">
        <v>57</v>
      </c>
      <c r="O51" s="35" t="s">
        <v>57</v>
      </c>
      <c r="P51" s="35" t="s">
        <v>57</v>
      </c>
      <c r="Q51" s="35" t="s">
        <v>57</v>
      </c>
      <c r="R51" s="35" t="s">
        <v>57</v>
      </c>
      <c r="S51" s="212">
        <f>(I51-G51)/G51</f>
        <v>0.85783521809369956</v>
      </c>
    </row>
    <row r="52" spans="1:19" ht="18" customHeight="1" x14ac:dyDescent="0.2">
      <c r="A52" s="293"/>
      <c r="B52" s="48" t="s">
        <v>0</v>
      </c>
      <c r="C52" s="237" t="s">
        <v>168</v>
      </c>
      <c r="D52" s="237"/>
      <c r="E52" s="237"/>
      <c r="F52" s="237"/>
      <c r="G52" s="49">
        <f>G21+G27+G33+G42+G48+G51</f>
        <v>8734.9000000000015</v>
      </c>
      <c r="H52" s="49">
        <f>H21+H27+H33+H42+H48+H51</f>
        <v>0</v>
      </c>
      <c r="I52" s="197">
        <f>I21+I27+I33+I42+I48+I51</f>
        <v>9342.1</v>
      </c>
      <c r="J52" s="49">
        <f>J21+J27+J33+J42+J48+J51</f>
        <v>8743.7999999999993</v>
      </c>
      <c r="K52" s="49">
        <f>K21+K27+K33+K42+K48+K51</f>
        <v>9560.7999999999993</v>
      </c>
      <c r="L52" s="114" t="s">
        <v>57</v>
      </c>
      <c r="M52" s="50" t="s">
        <v>57</v>
      </c>
      <c r="N52" s="50" t="s">
        <v>57</v>
      </c>
      <c r="O52" s="50" t="s">
        <v>57</v>
      </c>
      <c r="P52" s="50" t="s">
        <v>57</v>
      </c>
      <c r="Q52" s="50" t="s">
        <v>57</v>
      </c>
      <c r="R52" s="50" t="s">
        <v>57</v>
      </c>
      <c r="S52" s="127"/>
    </row>
    <row r="53" spans="1:19" ht="25.5" x14ac:dyDescent="0.2">
      <c r="A53" s="51" t="s">
        <v>0</v>
      </c>
      <c r="B53" s="52" t="s">
        <v>16</v>
      </c>
      <c r="C53" s="351" t="s">
        <v>67</v>
      </c>
      <c r="D53" s="351"/>
      <c r="E53" s="351"/>
      <c r="F53" s="111" t="s">
        <v>218</v>
      </c>
      <c r="G53" s="262"/>
      <c r="H53" s="263"/>
      <c r="I53" s="263"/>
      <c r="J53" s="263"/>
      <c r="K53" s="263"/>
      <c r="L53" s="115" t="s">
        <v>57</v>
      </c>
      <c r="M53" s="29" t="s">
        <v>66</v>
      </c>
      <c r="N53" s="29" t="s">
        <v>65</v>
      </c>
      <c r="O53" s="5" t="s">
        <v>17</v>
      </c>
      <c r="P53" s="75">
        <v>100</v>
      </c>
      <c r="Q53" s="75">
        <v>100</v>
      </c>
      <c r="R53" s="75">
        <v>100</v>
      </c>
      <c r="S53" s="127"/>
    </row>
    <row r="54" spans="1:19" ht="55.5" customHeight="1" x14ac:dyDescent="0.2">
      <c r="A54" s="53"/>
      <c r="B54" s="331" t="s">
        <v>16</v>
      </c>
      <c r="C54" s="167" t="s">
        <v>0</v>
      </c>
      <c r="D54" s="328" t="s">
        <v>169</v>
      </c>
      <c r="E54" s="328"/>
      <c r="F54" s="47" t="s">
        <v>39</v>
      </c>
      <c r="G54" s="264"/>
      <c r="H54" s="265"/>
      <c r="I54" s="265"/>
      <c r="J54" s="265"/>
      <c r="K54" s="265"/>
      <c r="L54" s="31" t="s">
        <v>57</v>
      </c>
      <c r="M54" s="159" t="s">
        <v>171</v>
      </c>
      <c r="N54" s="159" t="s">
        <v>138</v>
      </c>
      <c r="O54" s="160" t="s">
        <v>18</v>
      </c>
      <c r="P54" s="165">
        <v>31</v>
      </c>
      <c r="Q54" s="165">
        <v>31</v>
      </c>
      <c r="R54" s="165">
        <v>31</v>
      </c>
      <c r="S54" s="127"/>
    </row>
    <row r="55" spans="1:19" ht="12.75" x14ac:dyDescent="0.2">
      <c r="A55" s="53"/>
      <c r="B55" s="332"/>
      <c r="C55" s="218" t="s">
        <v>0</v>
      </c>
      <c r="D55" s="31">
        <v>188714469</v>
      </c>
      <c r="E55" s="32" t="s">
        <v>22</v>
      </c>
      <c r="F55" s="31" t="s">
        <v>57</v>
      </c>
      <c r="G55" s="92">
        <v>0.2</v>
      </c>
      <c r="H55" s="92"/>
      <c r="I55" s="193">
        <v>0.2</v>
      </c>
      <c r="J55" s="92">
        <v>0.3</v>
      </c>
      <c r="K55" s="91">
        <v>0.3</v>
      </c>
      <c r="L55" s="31" t="s">
        <v>57</v>
      </c>
      <c r="M55" s="33"/>
      <c r="N55" s="33"/>
      <c r="O55" s="26"/>
      <c r="P55" s="76"/>
      <c r="Q55" s="76"/>
      <c r="R55" s="76"/>
      <c r="S55" s="128"/>
    </row>
    <row r="56" spans="1:19" ht="18" customHeight="1" x14ac:dyDescent="0.2">
      <c r="A56" s="53"/>
      <c r="B56" s="332"/>
      <c r="C56" s="219"/>
      <c r="D56" s="220" t="s">
        <v>56</v>
      </c>
      <c r="E56" s="221"/>
      <c r="F56" s="221"/>
      <c r="G56" s="34">
        <f>SUM(G55:G55)</f>
        <v>0.2</v>
      </c>
      <c r="H56" s="34">
        <f t="shared" ref="H56:K56" si="11">SUM(H55:H55)</f>
        <v>0</v>
      </c>
      <c r="I56" s="194">
        <f t="shared" si="11"/>
        <v>0.2</v>
      </c>
      <c r="J56" s="34">
        <f t="shared" si="11"/>
        <v>0.3</v>
      </c>
      <c r="K56" s="34">
        <f t="shared" si="11"/>
        <v>0.3</v>
      </c>
      <c r="L56" s="47" t="s">
        <v>57</v>
      </c>
      <c r="M56" s="35" t="s">
        <v>57</v>
      </c>
      <c r="N56" s="35" t="s">
        <v>57</v>
      </c>
      <c r="O56" s="35" t="s">
        <v>57</v>
      </c>
      <c r="P56" s="35" t="s">
        <v>57</v>
      </c>
      <c r="Q56" s="35" t="s">
        <v>57</v>
      </c>
      <c r="R56" s="35" t="s">
        <v>57</v>
      </c>
      <c r="S56" s="212">
        <f>(I56-G56)/G56</f>
        <v>0</v>
      </c>
    </row>
    <row r="57" spans="1:19" ht="42.75" customHeight="1" x14ac:dyDescent="0.2">
      <c r="A57" s="53"/>
      <c r="B57" s="332"/>
      <c r="C57" s="190" t="s">
        <v>16</v>
      </c>
      <c r="D57" s="238" t="s">
        <v>170</v>
      </c>
      <c r="E57" s="238"/>
      <c r="F57" s="169" t="s">
        <v>39</v>
      </c>
      <c r="G57" s="242"/>
      <c r="H57" s="243"/>
      <c r="I57" s="243"/>
      <c r="J57" s="243"/>
      <c r="K57" s="243"/>
      <c r="L57" s="170" t="s">
        <v>57</v>
      </c>
      <c r="M57" s="159" t="s">
        <v>172</v>
      </c>
      <c r="N57" s="214" t="s">
        <v>281</v>
      </c>
      <c r="O57" s="160" t="s">
        <v>282</v>
      </c>
      <c r="P57" s="165">
        <v>75</v>
      </c>
      <c r="Q57" s="165">
        <v>75</v>
      </c>
      <c r="R57" s="165">
        <v>75</v>
      </c>
      <c r="S57" s="127"/>
    </row>
    <row r="58" spans="1:19" ht="12.75" x14ac:dyDescent="0.2">
      <c r="A58" s="53"/>
      <c r="B58" s="332"/>
      <c r="C58" s="218" t="s">
        <v>16</v>
      </c>
      <c r="D58" s="31">
        <v>188714469</v>
      </c>
      <c r="E58" s="32" t="s">
        <v>22</v>
      </c>
      <c r="F58" s="31" t="s">
        <v>57</v>
      </c>
      <c r="G58" s="92">
        <v>13.6</v>
      </c>
      <c r="H58" s="92"/>
      <c r="I58" s="193">
        <v>13.7</v>
      </c>
      <c r="J58" s="92">
        <v>15.2</v>
      </c>
      <c r="K58" s="91">
        <v>16.600000000000001</v>
      </c>
      <c r="L58" s="31" t="s">
        <v>57</v>
      </c>
      <c r="M58" s="33"/>
      <c r="N58" s="33"/>
      <c r="O58" s="26"/>
      <c r="P58" s="76"/>
      <c r="Q58" s="76"/>
      <c r="R58" s="76"/>
      <c r="S58" s="128"/>
    </row>
    <row r="59" spans="1:19" ht="18" customHeight="1" x14ac:dyDescent="0.2">
      <c r="A59" s="53"/>
      <c r="B59" s="332"/>
      <c r="C59" s="219"/>
      <c r="D59" s="220" t="s">
        <v>56</v>
      </c>
      <c r="E59" s="221"/>
      <c r="F59" s="221"/>
      <c r="G59" s="34">
        <f>SUM(G58:G58)</f>
        <v>13.6</v>
      </c>
      <c r="H59" s="34">
        <f t="shared" ref="H59" si="12">SUM(H58:H58)</f>
        <v>0</v>
      </c>
      <c r="I59" s="194">
        <f t="shared" ref="I59" si="13">SUM(I58:I58)</f>
        <v>13.7</v>
      </c>
      <c r="J59" s="34">
        <f t="shared" ref="J59" si="14">SUM(J58:J58)</f>
        <v>15.2</v>
      </c>
      <c r="K59" s="34">
        <f t="shared" ref="K59" si="15">SUM(K58:K58)</f>
        <v>16.600000000000001</v>
      </c>
      <c r="L59" s="47" t="s">
        <v>57</v>
      </c>
      <c r="M59" s="35" t="s">
        <v>57</v>
      </c>
      <c r="N59" s="35" t="s">
        <v>57</v>
      </c>
      <c r="O59" s="35" t="s">
        <v>57</v>
      </c>
      <c r="P59" s="35" t="s">
        <v>57</v>
      </c>
      <c r="Q59" s="35" t="s">
        <v>57</v>
      </c>
      <c r="R59" s="35" t="s">
        <v>57</v>
      </c>
      <c r="S59" s="212">
        <f>(I59-G59)/G59</f>
        <v>7.3529411764705621E-3</v>
      </c>
    </row>
    <row r="60" spans="1:19" ht="25.5" x14ac:dyDescent="0.2">
      <c r="A60" s="53"/>
      <c r="B60" s="332"/>
      <c r="C60" s="167" t="s">
        <v>35</v>
      </c>
      <c r="D60" s="238" t="s">
        <v>173</v>
      </c>
      <c r="E60" s="238"/>
      <c r="F60" s="169" t="s">
        <v>39</v>
      </c>
      <c r="G60" s="242"/>
      <c r="H60" s="243"/>
      <c r="I60" s="243"/>
      <c r="J60" s="243"/>
      <c r="K60" s="243"/>
      <c r="L60" s="170" t="s">
        <v>57</v>
      </c>
      <c r="M60" s="159" t="s">
        <v>174</v>
      </c>
      <c r="N60" s="159" t="s">
        <v>68</v>
      </c>
      <c r="O60" s="160" t="s">
        <v>18</v>
      </c>
      <c r="P60" s="165">
        <v>1</v>
      </c>
      <c r="Q60" s="165">
        <v>1</v>
      </c>
      <c r="R60" s="165">
        <v>1</v>
      </c>
      <c r="S60" s="127"/>
    </row>
    <row r="61" spans="1:19" ht="12.75" x14ac:dyDescent="0.2">
      <c r="A61" s="53"/>
      <c r="B61" s="332"/>
      <c r="C61" s="218" t="s">
        <v>35</v>
      </c>
      <c r="D61" s="31">
        <v>188714469</v>
      </c>
      <c r="E61" s="32" t="s">
        <v>22</v>
      </c>
      <c r="F61" s="31" t="s">
        <v>57</v>
      </c>
      <c r="G61" s="92">
        <v>8</v>
      </c>
      <c r="H61" s="92"/>
      <c r="I61" s="193">
        <v>8</v>
      </c>
      <c r="J61" s="92">
        <v>8.8000000000000007</v>
      </c>
      <c r="K61" s="91">
        <v>9.6999999999999993</v>
      </c>
      <c r="L61" s="31" t="s">
        <v>57</v>
      </c>
      <c r="M61" s="33"/>
      <c r="N61" s="33"/>
      <c r="O61" s="26"/>
      <c r="P61" s="76"/>
      <c r="Q61" s="76"/>
      <c r="R61" s="76"/>
      <c r="S61" s="128"/>
    </row>
    <row r="62" spans="1:19" ht="18" customHeight="1" x14ac:dyDescent="0.2">
      <c r="A62" s="53"/>
      <c r="B62" s="332"/>
      <c r="C62" s="219"/>
      <c r="D62" s="260" t="s">
        <v>56</v>
      </c>
      <c r="E62" s="261"/>
      <c r="F62" s="221"/>
      <c r="G62" s="34">
        <f>SUM(G61:G61)</f>
        <v>8</v>
      </c>
      <c r="H62" s="34">
        <f t="shared" ref="H62" si="16">SUM(H61:H61)</f>
        <v>0</v>
      </c>
      <c r="I62" s="194">
        <f t="shared" ref="I62" si="17">SUM(I61:I61)</f>
        <v>8</v>
      </c>
      <c r="J62" s="34">
        <f t="shared" ref="J62" si="18">SUM(J61:J61)</f>
        <v>8.8000000000000007</v>
      </c>
      <c r="K62" s="34">
        <f t="shared" ref="K62" si="19">SUM(K61:K61)</f>
        <v>9.6999999999999993</v>
      </c>
      <c r="L62" s="47" t="s">
        <v>57</v>
      </c>
      <c r="M62" s="35" t="s">
        <v>57</v>
      </c>
      <c r="N62" s="35" t="s">
        <v>57</v>
      </c>
      <c r="O62" s="35" t="s">
        <v>57</v>
      </c>
      <c r="P62" s="35" t="s">
        <v>57</v>
      </c>
      <c r="Q62" s="35" t="s">
        <v>57</v>
      </c>
      <c r="R62" s="35" t="s">
        <v>57</v>
      </c>
      <c r="S62" s="212">
        <f>(I62-G62)/G62</f>
        <v>0</v>
      </c>
    </row>
    <row r="63" spans="1:19" ht="29.25" customHeight="1" x14ac:dyDescent="0.2">
      <c r="A63" s="53"/>
      <c r="B63" s="332"/>
      <c r="C63" s="230" t="s">
        <v>51</v>
      </c>
      <c r="D63" s="238" t="s">
        <v>176</v>
      </c>
      <c r="E63" s="225"/>
      <c r="F63" s="222" t="s">
        <v>39</v>
      </c>
      <c r="G63" s="248"/>
      <c r="H63" s="249"/>
      <c r="I63" s="249"/>
      <c r="J63" s="249"/>
      <c r="K63" s="249"/>
      <c r="L63" s="320" t="s">
        <v>57</v>
      </c>
      <c r="M63" s="159" t="s">
        <v>179</v>
      </c>
      <c r="N63" s="163" t="s">
        <v>158</v>
      </c>
      <c r="O63" s="160" t="s">
        <v>18</v>
      </c>
      <c r="P63" s="165">
        <v>1900</v>
      </c>
      <c r="Q63" s="165">
        <v>1900</v>
      </c>
      <c r="R63" s="165">
        <v>1900</v>
      </c>
      <c r="S63" s="127"/>
    </row>
    <row r="64" spans="1:19" ht="17.45" customHeight="1" x14ac:dyDescent="0.2">
      <c r="A64" s="53"/>
      <c r="B64" s="332"/>
      <c r="C64" s="231"/>
      <c r="D64" s="240"/>
      <c r="E64" s="325"/>
      <c r="F64" s="233"/>
      <c r="G64" s="252"/>
      <c r="H64" s="253"/>
      <c r="I64" s="253"/>
      <c r="J64" s="253"/>
      <c r="K64" s="253"/>
      <c r="L64" s="321"/>
      <c r="M64" s="159" t="s">
        <v>180</v>
      </c>
      <c r="N64" s="163" t="s">
        <v>69</v>
      </c>
      <c r="O64" s="160" t="s">
        <v>18</v>
      </c>
      <c r="P64" s="165">
        <v>120</v>
      </c>
      <c r="Q64" s="165">
        <v>120</v>
      </c>
      <c r="R64" s="165">
        <v>120</v>
      </c>
      <c r="S64" s="127"/>
    </row>
    <row r="65" spans="1:19" ht="21.2" customHeight="1" x14ac:dyDescent="0.2">
      <c r="A65" s="53"/>
      <c r="B65" s="332"/>
      <c r="C65" s="232"/>
      <c r="D65" s="241"/>
      <c r="E65" s="227"/>
      <c r="F65" s="223"/>
      <c r="G65" s="250"/>
      <c r="H65" s="251"/>
      <c r="I65" s="251"/>
      <c r="J65" s="251"/>
      <c r="K65" s="251"/>
      <c r="L65" s="322"/>
      <c r="M65" s="159" t="s">
        <v>181</v>
      </c>
      <c r="N65" s="163" t="s">
        <v>175</v>
      </c>
      <c r="O65" s="160" t="s">
        <v>18</v>
      </c>
      <c r="P65" s="165">
        <v>1950</v>
      </c>
      <c r="Q65" s="165">
        <v>1950</v>
      </c>
      <c r="R65" s="165">
        <v>1950</v>
      </c>
      <c r="S65" s="127"/>
    </row>
    <row r="66" spans="1:19" ht="12.75" x14ac:dyDescent="0.2">
      <c r="A66" s="53"/>
      <c r="B66" s="332"/>
      <c r="C66" s="282" t="s">
        <v>51</v>
      </c>
      <c r="D66" s="85">
        <v>188714469</v>
      </c>
      <c r="E66" s="32" t="s">
        <v>22</v>
      </c>
      <c r="F66" s="31" t="s">
        <v>57</v>
      </c>
      <c r="G66" s="92">
        <v>29.9</v>
      </c>
      <c r="H66" s="151"/>
      <c r="I66" s="198">
        <v>29.7</v>
      </c>
      <c r="J66" s="104">
        <v>30</v>
      </c>
      <c r="K66" s="104">
        <v>30.1</v>
      </c>
      <c r="L66" s="31" t="s">
        <v>57</v>
      </c>
      <c r="M66" s="33"/>
      <c r="N66" s="33"/>
      <c r="O66" s="26"/>
      <c r="P66" s="76"/>
      <c r="Q66" s="76"/>
      <c r="R66" s="76"/>
      <c r="S66" s="128"/>
    </row>
    <row r="67" spans="1:19" ht="18" customHeight="1" x14ac:dyDescent="0.2">
      <c r="A67" s="53"/>
      <c r="B67" s="332"/>
      <c r="C67" s="282"/>
      <c r="D67" s="220" t="s">
        <v>56</v>
      </c>
      <c r="E67" s="221"/>
      <c r="F67" s="221"/>
      <c r="G67" s="34">
        <f>SUM(G66:G66)</f>
        <v>29.9</v>
      </c>
      <c r="H67" s="34">
        <f t="shared" ref="H67" si="20">SUM(H66:H66)</f>
        <v>0</v>
      </c>
      <c r="I67" s="194">
        <f t="shared" ref="I67" si="21">SUM(I66:I66)</f>
        <v>29.7</v>
      </c>
      <c r="J67" s="34">
        <f t="shared" ref="J67" si="22">SUM(J66:J66)</f>
        <v>30</v>
      </c>
      <c r="K67" s="34">
        <f t="shared" ref="K67" si="23">SUM(K66:K66)</f>
        <v>30.1</v>
      </c>
      <c r="L67" s="47" t="s">
        <v>57</v>
      </c>
      <c r="M67" s="35" t="s">
        <v>57</v>
      </c>
      <c r="N67" s="35" t="s">
        <v>57</v>
      </c>
      <c r="O67" s="35" t="s">
        <v>57</v>
      </c>
      <c r="P67" s="35" t="s">
        <v>57</v>
      </c>
      <c r="Q67" s="35" t="s">
        <v>57</v>
      </c>
      <c r="R67" s="35" t="s">
        <v>57</v>
      </c>
      <c r="S67" s="212">
        <f>(I67-G67)/G67</f>
        <v>-6.6889632107023176E-3</v>
      </c>
    </row>
    <row r="68" spans="1:19" ht="43.5" customHeight="1" x14ac:dyDescent="0.2">
      <c r="A68" s="53"/>
      <c r="B68" s="332"/>
      <c r="C68" s="167" t="s">
        <v>60</v>
      </c>
      <c r="D68" s="238" t="s">
        <v>177</v>
      </c>
      <c r="E68" s="238"/>
      <c r="F68" s="169" t="s">
        <v>39</v>
      </c>
      <c r="G68" s="242"/>
      <c r="H68" s="243"/>
      <c r="I68" s="243"/>
      <c r="J68" s="243"/>
      <c r="K68" s="243"/>
      <c r="L68" s="170" t="s">
        <v>57</v>
      </c>
      <c r="M68" s="159" t="s">
        <v>182</v>
      </c>
      <c r="N68" s="159" t="s">
        <v>70</v>
      </c>
      <c r="O68" s="160" t="s">
        <v>18</v>
      </c>
      <c r="P68" s="165">
        <v>280</v>
      </c>
      <c r="Q68" s="165">
        <v>280</v>
      </c>
      <c r="R68" s="165">
        <v>300</v>
      </c>
      <c r="S68" s="127"/>
    </row>
    <row r="69" spans="1:19" ht="12.75" x14ac:dyDescent="0.2">
      <c r="A69" s="53"/>
      <c r="B69" s="332"/>
      <c r="C69" s="218" t="s">
        <v>60</v>
      </c>
      <c r="D69" s="31">
        <v>188714469</v>
      </c>
      <c r="E69" s="32" t="s">
        <v>22</v>
      </c>
      <c r="F69" s="31" t="s">
        <v>57</v>
      </c>
      <c r="G69" s="92">
        <v>5.3</v>
      </c>
      <c r="H69" s="92"/>
      <c r="I69" s="193">
        <v>7.4</v>
      </c>
      <c r="J69" s="92">
        <v>8.1</v>
      </c>
      <c r="K69" s="91">
        <v>8.9</v>
      </c>
      <c r="L69" s="31" t="s">
        <v>57</v>
      </c>
      <c r="M69" s="33"/>
      <c r="N69" s="33"/>
      <c r="O69" s="26"/>
      <c r="P69" s="76"/>
      <c r="Q69" s="76"/>
      <c r="R69" s="76"/>
      <c r="S69" s="128"/>
    </row>
    <row r="70" spans="1:19" ht="18" customHeight="1" x14ac:dyDescent="0.2">
      <c r="A70" s="53"/>
      <c r="B70" s="332"/>
      <c r="C70" s="219"/>
      <c r="D70" s="260" t="s">
        <v>56</v>
      </c>
      <c r="E70" s="261"/>
      <c r="F70" s="221"/>
      <c r="G70" s="34">
        <f>SUM(G69:G69)</f>
        <v>5.3</v>
      </c>
      <c r="H70" s="34">
        <f t="shared" ref="H70" si="24">SUM(H69:H69)</f>
        <v>0</v>
      </c>
      <c r="I70" s="194">
        <f t="shared" ref="I70" si="25">SUM(I69:I69)</f>
        <v>7.4</v>
      </c>
      <c r="J70" s="34">
        <f t="shared" ref="J70" si="26">SUM(J69:J69)</f>
        <v>8.1</v>
      </c>
      <c r="K70" s="34">
        <f t="shared" ref="K70" si="27">SUM(K69:K69)</f>
        <v>8.9</v>
      </c>
      <c r="L70" s="47" t="s">
        <v>57</v>
      </c>
      <c r="M70" s="35" t="s">
        <v>57</v>
      </c>
      <c r="N70" s="35" t="s">
        <v>57</v>
      </c>
      <c r="O70" s="35" t="s">
        <v>57</v>
      </c>
      <c r="P70" s="35" t="s">
        <v>57</v>
      </c>
      <c r="Q70" s="35" t="s">
        <v>57</v>
      </c>
      <c r="R70" s="35" t="s">
        <v>57</v>
      </c>
      <c r="S70" s="212">
        <f>(I70-G70)/G70</f>
        <v>0.39622641509433976</v>
      </c>
    </row>
    <row r="71" spans="1:19" ht="39.200000000000003" customHeight="1" x14ac:dyDescent="0.2">
      <c r="A71" s="53"/>
      <c r="B71" s="332"/>
      <c r="C71" s="167" t="s">
        <v>61</v>
      </c>
      <c r="D71" s="238" t="s">
        <v>178</v>
      </c>
      <c r="E71" s="238"/>
      <c r="F71" s="169" t="s">
        <v>39</v>
      </c>
      <c r="G71" s="242"/>
      <c r="H71" s="243"/>
      <c r="I71" s="243"/>
      <c r="J71" s="243"/>
      <c r="K71" s="243"/>
      <c r="L71" s="170" t="s">
        <v>57</v>
      </c>
      <c r="M71" s="159" t="s">
        <v>183</v>
      </c>
      <c r="N71" s="163" t="s">
        <v>75</v>
      </c>
      <c r="O71" s="160" t="s">
        <v>18</v>
      </c>
      <c r="P71" s="165">
        <v>250</v>
      </c>
      <c r="Q71" s="165">
        <v>250</v>
      </c>
      <c r="R71" s="165">
        <v>250</v>
      </c>
      <c r="S71" s="127"/>
    </row>
    <row r="72" spans="1:19" ht="12.75" x14ac:dyDescent="0.2">
      <c r="A72" s="53"/>
      <c r="B72" s="332"/>
      <c r="C72" s="218" t="s">
        <v>61</v>
      </c>
      <c r="D72" s="31">
        <v>188714469</v>
      </c>
      <c r="E72" s="32" t="s">
        <v>22</v>
      </c>
      <c r="F72" s="31" t="s">
        <v>57</v>
      </c>
      <c r="G72" s="92">
        <v>0.6</v>
      </c>
      <c r="H72" s="92"/>
      <c r="I72" s="193">
        <v>0.6</v>
      </c>
      <c r="J72" s="92">
        <v>0.6</v>
      </c>
      <c r="K72" s="91">
        <v>0.7</v>
      </c>
      <c r="L72" s="31" t="s">
        <v>57</v>
      </c>
      <c r="M72" s="33"/>
      <c r="N72" s="33"/>
      <c r="O72" s="26"/>
      <c r="P72" s="76"/>
      <c r="Q72" s="76"/>
      <c r="R72" s="76"/>
      <c r="S72" s="128"/>
    </row>
    <row r="73" spans="1:19" ht="18" customHeight="1" x14ac:dyDescent="0.2">
      <c r="A73" s="53"/>
      <c r="B73" s="332"/>
      <c r="C73" s="219"/>
      <c r="D73" s="260" t="s">
        <v>56</v>
      </c>
      <c r="E73" s="261"/>
      <c r="F73" s="221"/>
      <c r="G73" s="34">
        <f>SUM(G72:G72)</f>
        <v>0.6</v>
      </c>
      <c r="H73" s="34">
        <f t="shared" ref="H73" si="28">SUM(H72:H72)</f>
        <v>0</v>
      </c>
      <c r="I73" s="194">
        <f t="shared" ref="I73" si="29">SUM(I72:I72)</f>
        <v>0.6</v>
      </c>
      <c r="J73" s="34">
        <f t="shared" ref="J73" si="30">SUM(J72:J72)</f>
        <v>0.6</v>
      </c>
      <c r="K73" s="34">
        <f>SUM(K72:K72)</f>
        <v>0.7</v>
      </c>
      <c r="L73" s="47" t="s">
        <v>57</v>
      </c>
      <c r="M73" s="35" t="s">
        <v>57</v>
      </c>
      <c r="N73" s="35" t="s">
        <v>57</v>
      </c>
      <c r="O73" s="35" t="s">
        <v>57</v>
      </c>
      <c r="P73" s="35" t="s">
        <v>57</v>
      </c>
      <c r="Q73" s="35" t="s">
        <v>57</v>
      </c>
      <c r="R73" s="35" t="s">
        <v>57</v>
      </c>
      <c r="S73" s="212">
        <f>(I73-G73)/G73</f>
        <v>0</v>
      </c>
    </row>
    <row r="74" spans="1:19" ht="25.5" x14ac:dyDescent="0.2">
      <c r="A74" s="53"/>
      <c r="B74" s="332"/>
      <c r="C74" s="190" t="s">
        <v>71</v>
      </c>
      <c r="D74" s="238" t="s">
        <v>184</v>
      </c>
      <c r="E74" s="238"/>
      <c r="F74" s="172" t="s">
        <v>39</v>
      </c>
      <c r="G74" s="326"/>
      <c r="H74" s="327"/>
      <c r="I74" s="327"/>
      <c r="J74" s="327"/>
      <c r="K74" s="327"/>
      <c r="L74" s="170" t="s">
        <v>57</v>
      </c>
      <c r="M74" s="163" t="s">
        <v>186</v>
      </c>
      <c r="N74" s="163" t="s">
        <v>284</v>
      </c>
      <c r="O74" s="160" t="s">
        <v>17</v>
      </c>
      <c r="P74" s="215">
        <v>86</v>
      </c>
      <c r="Q74" s="215">
        <v>86</v>
      </c>
      <c r="R74" s="215">
        <v>86</v>
      </c>
      <c r="S74" s="127"/>
    </row>
    <row r="75" spans="1:19" ht="12.75" x14ac:dyDescent="0.2">
      <c r="A75" s="53"/>
      <c r="B75" s="332"/>
      <c r="C75" s="218" t="s">
        <v>71</v>
      </c>
      <c r="D75" s="31">
        <v>188714469</v>
      </c>
      <c r="E75" s="32" t="s">
        <v>22</v>
      </c>
      <c r="F75" s="31" t="s">
        <v>57</v>
      </c>
      <c r="G75" s="92">
        <v>27</v>
      </c>
      <c r="H75" s="92"/>
      <c r="I75" s="193">
        <v>37.700000000000003</v>
      </c>
      <c r="J75" s="92">
        <v>41.4</v>
      </c>
      <c r="K75" s="91">
        <v>45.6</v>
      </c>
      <c r="L75" s="31" t="s">
        <v>57</v>
      </c>
      <c r="M75" s="33"/>
      <c r="N75" s="33"/>
      <c r="O75" s="26"/>
      <c r="P75" s="76"/>
      <c r="Q75" s="76"/>
      <c r="R75" s="76"/>
      <c r="S75" s="128"/>
    </row>
    <row r="76" spans="1:19" ht="18" customHeight="1" x14ac:dyDescent="0.2">
      <c r="A76" s="53"/>
      <c r="B76" s="332"/>
      <c r="C76" s="219"/>
      <c r="D76" s="260" t="s">
        <v>56</v>
      </c>
      <c r="E76" s="261"/>
      <c r="F76" s="221"/>
      <c r="G76" s="34">
        <f>SUM(G75:G75)</f>
        <v>27</v>
      </c>
      <c r="H76" s="34">
        <f t="shared" ref="H76" si="31">SUM(H75:H75)</f>
        <v>0</v>
      </c>
      <c r="I76" s="194">
        <f t="shared" ref="I76" si="32">SUM(I75:I75)</f>
        <v>37.700000000000003</v>
      </c>
      <c r="J76" s="34">
        <f t="shared" ref="J76" si="33">SUM(J75:J75)</f>
        <v>41.4</v>
      </c>
      <c r="K76" s="34">
        <f t="shared" ref="K76" si="34">SUM(K75:K75)</f>
        <v>45.6</v>
      </c>
      <c r="L76" s="47" t="s">
        <v>57</v>
      </c>
      <c r="M76" s="35" t="s">
        <v>57</v>
      </c>
      <c r="N76" s="35" t="s">
        <v>57</v>
      </c>
      <c r="O76" s="35" t="s">
        <v>57</v>
      </c>
      <c r="P76" s="35" t="s">
        <v>57</v>
      </c>
      <c r="Q76" s="35" t="s">
        <v>57</v>
      </c>
      <c r="R76" s="35" t="s">
        <v>57</v>
      </c>
      <c r="S76" s="212">
        <f>(I76-G76)/G76</f>
        <v>0.39629629629629642</v>
      </c>
    </row>
    <row r="77" spans="1:19" ht="15.75" customHeight="1" x14ac:dyDescent="0.2">
      <c r="A77" s="53"/>
      <c r="B77" s="332"/>
      <c r="C77" s="230" t="s">
        <v>72</v>
      </c>
      <c r="D77" s="238" t="s">
        <v>187</v>
      </c>
      <c r="E77" s="225"/>
      <c r="F77" s="222" t="s">
        <v>39</v>
      </c>
      <c r="G77" s="248"/>
      <c r="H77" s="249"/>
      <c r="I77" s="249"/>
      <c r="J77" s="249"/>
      <c r="K77" s="249"/>
      <c r="L77" s="318" t="s">
        <v>57</v>
      </c>
      <c r="M77" s="30" t="s">
        <v>74</v>
      </c>
      <c r="N77" s="55" t="s">
        <v>77</v>
      </c>
      <c r="O77" s="4" t="s">
        <v>18</v>
      </c>
      <c r="P77" s="27">
        <v>45</v>
      </c>
      <c r="Q77" s="27">
        <v>45</v>
      </c>
      <c r="R77" s="27">
        <v>45</v>
      </c>
      <c r="S77" s="127"/>
    </row>
    <row r="78" spans="1:19" ht="14.25" customHeight="1" x14ac:dyDescent="0.2">
      <c r="A78" s="53"/>
      <c r="B78" s="332"/>
      <c r="C78" s="231"/>
      <c r="D78" s="240"/>
      <c r="E78" s="325"/>
      <c r="F78" s="233"/>
      <c r="G78" s="252"/>
      <c r="H78" s="253"/>
      <c r="I78" s="253"/>
      <c r="J78" s="253"/>
      <c r="K78" s="253"/>
      <c r="L78" s="319"/>
      <c r="M78" s="30" t="s">
        <v>76</v>
      </c>
      <c r="N78" s="55" t="s">
        <v>78</v>
      </c>
      <c r="O78" s="4" t="s">
        <v>18</v>
      </c>
      <c r="P78" s="27">
        <v>70</v>
      </c>
      <c r="Q78" s="27">
        <v>70</v>
      </c>
      <c r="R78" s="27">
        <v>70</v>
      </c>
      <c r="S78" s="127"/>
    </row>
    <row r="79" spans="1:19" ht="14.25" customHeight="1" x14ac:dyDescent="0.2">
      <c r="A79" s="53"/>
      <c r="B79" s="332"/>
      <c r="C79" s="231"/>
      <c r="D79" s="240"/>
      <c r="E79" s="325"/>
      <c r="F79" s="233"/>
      <c r="G79" s="252"/>
      <c r="H79" s="253"/>
      <c r="I79" s="253"/>
      <c r="J79" s="253"/>
      <c r="K79" s="253"/>
      <c r="L79" s="319"/>
      <c r="M79" s="30" t="s">
        <v>276</v>
      </c>
      <c r="N79" s="55" t="s">
        <v>278</v>
      </c>
      <c r="O79" s="4" t="s">
        <v>280</v>
      </c>
      <c r="P79" s="27">
        <v>180</v>
      </c>
      <c r="Q79" s="27">
        <v>180</v>
      </c>
      <c r="R79" s="27">
        <v>180</v>
      </c>
      <c r="S79" s="127"/>
    </row>
    <row r="80" spans="1:19" ht="24.75" customHeight="1" x14ac:dyDescent="0.2">
      <c r="A80" s="53"/>
      <c r="B80" s="332"/>
      <c r="C80" s="231"/>
      <c r="D80" s="240"/>
      <c r="E80" s="325"/>
      <c r="F80" s="233"/>
      <c r="G80" s="252"/>
      <c r="H80" s="253"/>
      <c r="I80" s="253"/>
      <c r="J80" s="253"/>
      <c r="K80" s="253"/>
      <c r="L80" s="319"/>
      <c r="M80" s="30" t="s">
        <v>194</v>
      </c>
      <c r="N80" s="36" t="s">
        <v>285</v>
      </c>
      <c r="O80" s="4" t="s">
        <v>64</v>
      </c>
      <c r="P80" s="27">
        <v>1.7</v>
      </c>
      <c r="Q80" s="27">
        <v>1.7</v>
      </c>
      <c r="R80" s="27">
        <v>1.7</v>
      </c>
      <c r="S80" s="127"/>
    </row>
    <row r="81" spans="1:19" ht="29.25" customHeight="1" x14ac:dyDescent="0.2">
      <c r="A81" s="53"/>
      <c r="B81" s="332"/>
      <c r="C81" s="232"/>
      <c r="D81" s="241"/>
      <c r="E81" s="227"/>
      <c r="F81" s="223"/>
      <c r="G81" s="250"/>
      <c r="H81" s="251"/>
      <c r="I81" s="251"/>
      <c r="J81" s="251"/>
      <c r="K81" s="251"/>
      <c r="L81" s="323"/>
      <c r="M81" s="30" t="s">
        <v>277</v>
      </c>
      <c r="N81" s="36" t="s">
        <v>286</v>
      </c>
      <c r="O81" s="4" t="s">
        <v>64</v>
      </c>
      <c r="P81" s="27">
        <v>2</v>
      </c>
      <c r="Q81" s="27">
        <v>2</v>
      </c>
      <c r="R81" s="27">
        <v>2</v>
      </c>
      <c r="S81" s="127"/>
    </row>
    <row r="82" spans="1:19" ht="19.5" customHeight="1" x14ac:dyDescent="0.2">
      <c r="A82" s="53"/>
      <c r="B82" s="332"/>
      <c r="C82" s="183"/>
      <c r="D82" s="184"/>
      <c r="E82" s="182"/>
      <c r="F82" s="181"/>
      <c r="G82" s="179"/>
      <c r="H82" s="189"/>
      <c r="I82" s="199"/>
      <c r="J82" s="189"/>
      <c r="K82" s="189"/>
      <c r="L82" s="180"/>
      <c r="M82" s="30"/>
      <c r="N82" s="36"/>
      <c r="O82" s="4"/>
      <c r="P82" s="27"/>
      <c r="Q82" s="27"/>
      <c r="R82" s="27"/>
      <c r="S82" s="127"/>
    </row>
    <row r="83" spans="1:19" ht="16.5" customHeight="1" x14ac:dyDescent="0.2">
      <c r="A83" s="53"/>
      <c r="B83" s="332"/>
      <c r="C83" s="282" t="s">
        <v>72</v>
      </c>
      <c r="D83" s="84">
        <v>301537230</v>
      </c>
      <c r="E83" s="86" t="s">
        <v>20</v>
      </c>
      <c r="F83" s="84" t="s">
        <v>57</v>
      </c>
      <c r="G83" s="92">
        <v>1.7</v>
      </c>
      <c r="H83" s="105"/>
      <c r="I83" s="198">
        <v>20</v>
      </c>
      <c r="J83" s="105">
        <v>20</v>
      </c>
      <c r="K83" s="105">
        <v>20</v>
      </c>
      <c r="L83" s="31" t="s">
        <v>57</v>
      </c>
      <c r="M83" s="33"/>
      <c r="N83" s="33"/>
      <c r="O83" s="26"/>
      <c r="P83" s="76"/>
      <c r="Q83" s="76"/>
      <c r="R83" s="76"/>
      <c r="S83" s="128"/>
    </row>
    <row r="84" spans="1:19" ht="12.75" x14ac:dyDescent="0.2">
      <c r="A84" s="53"/>
      <c r="B84" s="332"/>
      <c r="C84" s="367"/>
      <c r="D84" s="31">
        <v>301537230</v>
      </c>
      <c r="E84" s="32" t="s">
        <v>22</v>
      </c>
      <c r="F84" s="31" t="s">
        <v>57</v>
      </c>
      <c r="G84" s="92">
        <v>896.1</v>
      </c>
      <c r="H84" s="104"/>
      <c r="I84" s="198">
        <v>979.4</v>
      </c>
      <c r="J84" s="104">
        <v>1067.5</v>
      </c>
      <c r="K84" s="105">
        <v>1163.5999999999999</v>
      </c>
      <c r="L84" s="31" t="s">
        <v>57</v>
      </c>
      <c r="M84" s="33"/>
      <c r="N84" s="33"/>
      <c r="O84" s="26"/>
      <c r="P84" s="76"/>
      <c r="Q84" s="76"/>
      <c r="R84" s="76"/>
      <c r="S84" s="128"/>
    </row>
    <row r="85" spans="1:19" ht="18" customHeight="1" x14ac:dyDescent="0.2">
      <c r="A85" s="53"/>
      <c r="B85" s="332"/>
      <c r="C85" s="282"/>
      <c r="D85" s="260" t="s">
        <v>56</v>
      </c>
      <c r="E85" s="261"/>
      <c r="F85" s="221"/>
      <c r="G85" s="34">
        <f>SUM(G83:G84)</f>
        <v>897.80000000000007</v>
      </c>
      <c r="H85" s="34">
        <f t="shared" ref="H85:K85" si="35">SUM(H83:H84)</f>
        <v>0</v>
      </c>
      <c r="I85" s="194">
        <f t="shared" si="35"/>
        <v>999.4</v>
      </c>
      <c r="J85" s="34">
        <f t="shared" si="35"/>
        <v>1087.5</v>
      </c>
      <c r="K85" s="34">
        <f t="shared" si="35"/>
        <v>1183.5999999999999</v>
      </c>
      <c r="L85" s="47" t="s">
        <v>57</v>
      </c>
      <c r="M85" s="35" t="s">
        <v>57</v>
      </c>
      <c r="N85" s="35" t="s">
        <v>57</v>
      </c>
      <c r="O85" s="35" t="s">
        <v>57</v>
      </c>
      <c r="P85" s="35" t="s">
        <v>57</v>
      </c>
      <c r="Q85" s="35" t="s">
        <v>57</v>
      </c>
      <c r="R85" s="35" t="s">
        <v>57</v>
      </c>
      <c r="S85" s="212">
        <f>(I85-G85)/G85</f>
        <v>0.1131655157050567</v>
      </c>
    </row>
    <row r="86" spans="1:19" ht="71.45" customHeight="1" x14ac:dyDescent="0.2">
      <c r="A86" s="53"/>
      <c r="B86" s="332"/>
      <c r="C86" s="167" t="s">
        <v>73</v>
      </c>
      <c r="D86" s="238" t="s">
        <v>188</v>
      </c>
      <c r="E86" s="238"/>
      <c r="F86" s="47" t="s">
        <v>39</v>
      </c>
      <c r="G86" s="386"/>
      <c r="H86" s="387"/>
      <c r="I86" s="387"/>
      <c r="J86" s="387"/>
      <c r="K86" s="387"/>
      <c r="L86" s="31" t="s">
        <v>57</v>
      </c>
      <c r="M86" s="159" t="s">
        <v>195</v>
      </c>
      <c r="N86" s="159" t="s">
        <v>256</v>
      </c>
      <c r="O86" s="4" t="s">
        <v>17</v>
      </c>
      <c r="P86" s="27">
        <v>33.6</v>
      </c>
      <c r="Q86" s="27">
        <v>33.6</v>
      </c>
      <c r="R86" s="27">
        <v>33.6</v>
      </c>
      <c r="S86" s="127"/>
    </row>
    <row r="87" spans="1:19" ht="12.75" x14ac:dyDescent="0.2">
      <c r="A87" s="53"/>
      <c r="B87" s="332"/>
      <c r="C87" s="218" t="s">
        <v>73</v>
      </c>
      <c r="D87" s="31">
        <v>188714469</v>
      </c>
      <c r="E87" s="32" t="s">
        <v>22</v>
      </c>
      <c r="F87" s="31" t="s">
        <v>57</v>
      </c>
      <c r="G87" s="92">
        <v>3.6</v>
      </c>
      <c r="H87" s="92"/>
      <c r="I87" s="193">
        <v>3.6</v>
      </c>
      <c r="J87" s="92">
        <v>3.9</v>
      </c>
      <c r="K87" s="91">
        <v>3.9</v>
      </c>
      <c r="L87" s="31" t="s">
        <v>57</v>
      </c>
      <c r="M87" s="33"/>
      <c r="N87" s="33"/>
      <c r="O87" s="26"/>
      <c r="P87" s="76"/>
      <c r="Q87" s="76"/>
      <c r="R87" s="76"/>
      <c r="S87" s="128"/>
    </row>
    <row r="88" spans="1:19" ht="18" customHeight="1" x14ac:dyDescent="0.2">
      <c r="A88" s="53"/>
      <c r="B88" s="332"/>
      <c r="C88" s="219"/>
      <c r="D88" s="260" t="s">
        <v>56</v>
      </c>
      <c r="E88" s="261"/>
      <c r="F88" s="221"/>
      <c r="G88" s="34">
        <f>SUM(G87:G87)</f>
        <v>3.6</v>
      </c>
      <c r="H88" s="34">
        <f t="shared" ref="H88" si="36">SUM(H87:H87)</f>
        <v>0</v>
      </c>
      <c r="I88" s="194">
        <f t="shared" ref="I88" si="37">SUM(I87:I87)</f>
        <v>3.6</v>
      </c>
      <c r="J88" s="34">
        <f t="shared" ref="J88" si="38">SUM(J87:J87)</f>
        <v>3.9</v>
      </c>
      <c r="K88" s="34">
        <f t="shared" ref="K88" si="39">SUM(K87:K87)</f>
        <v>3.9</v>
      </c>
      <c r="L88" s="47" t="s">
        <v>57</v>
      </c>
      <c r="M88" s="35" t="s">
        <v>57</v>
      </c>
      <c r="N88" s="35" t="s">
        <v>57</v>
      </c>
      <c r="O88" s="35" t="s">
        <v>57</v>
      </c>
      <c r="P88" s="35" t="s">
        <v>57</v>
      </c>
      <c r="Q88" s="35" t="s">
        <v>57</v>
      </c>
      <c r="R88" s="35" t="s">
        <v>57</v>
      </c>
      <c r="S88" s="212">
        <f>(I88-G88)/G88</f>
        <v>0</v>
      </c>
    </row>
    <row r="89" spans="1:19" ht="25.5" customHeight="1" x14ac:dyDescent="0.2">
      <c r="A89" s="53"/>
      <c r="B89" s="332"/>
      <c r="C89" s="167" t="s">
        <v>79</v>
      </c>
      <c r="D89" s="328" t="s">
        <v>189</v>
      </c>
      <c r="E89" s="328"/>
      <c r="F89" s="47" t="s">
        <v>39</v>
      </c>
      <c r="G89" s="264"/>
      <c r="H89" s="265"/>
      <c r="I89" s="265"/>
      <c r="J89" s="265"/>
      <c r="K89" s="265"/>
      <c r="L89" s="31" t="s">
        <v>57</v>
      </c>
      <c r="M89" s="164" t="s">
        <v>196</v>
      </c>
      <c r="N89" s="164" t="s">
        <v>217</v>
      </c>
      <c r="O89" s="160" t="s">
        <v>18</v>
      </c>
      <c r="P89" s="165">
        <v>15</v>
      </c>
      <c r="Q89" s="165">
        <v>15</v>
      </c>
      <c r="R89" s="165">
        <v>15</v>
      </c>
      <c r="S89" s="127"/>
    </row>
    <row r="90" spans="1:19" ht="12.75" x14ac:dyDescent="0.2">
      <c r="A90" s="53"/>
      <c r="B90" s="332"/>
      <c r="C90" s="218" t="s">
        <v>79</v>
      </c>
      <c r="D90" s="31">
        <v>188714469</v>
      </c>
      <c r="E90" s="32" t="s">
        <v>22</v>
      </c>
      <c r="F90" s="31" t="s">
        <v>57</v>
      </c>
      <c r="G90" s="92">
        <v>224.2</v>
      </c>
      <c r="H90" s="92"/>
      <c r="I90" s="193">
        <v>225.8</v>
      </c>
      <c r="J90" s="92">
        <v>237.1</v>
      </c>
      <c r="K90" s="91">
        <v>248.9</v>
      </c>
      <c r="L90" s="31" t="s">
        <v>57</v>
      </c>
      <c r="M90" s="33"/>
      <c r="N90" s="33"/>
      <c r="O90" s="26"/>
      <c r="P90" s="76"/>
      <c r="Q90" s="76"/>
      <c r="R90" s="76"/>
      <c r="S90" s="128"/>
    </row>
    <row r="91" spans="1:19" ht="18" customHeight="1" x14ac:dyDescent="0.2">
      <c r="A91" s="53"/>
      <c r="B91" s="332"/>
      <c r="C91" s="219"/>
      <c r="D91" s="260" t="s">
        <v>56</v>
      </c>
      <c r="E91" s="261"/>
      <c r="F91" s="221"/>
      <c r="G91" s="34">
        <f>SUM(G90:G90)</f>
        <v>224.2</v>
      </c>
      <c r="H91" s="34">
        <f t="shared" ref="H91" si="40">SUM(H90:H90)</f>
        <v>0</v>
      </c>
      <c r="I91" s="194">
        <f t="shared" ref="I91" si="41">SUM(I90:I90)</f>
        <v>225.8</v>
      </c>
      <c r="J91" s="34">
        <f t="shared" ref="J91" si="42">SUM(J90:J90)</f>
        <v>237.1</v>
      </c>
      <c r="K91" s="34">
        <f t="shared" ref="K91" si="43">SUM(K90:K90)</f>
        <v>248.9</v>
      </c>
      <c r="L91" s="47" t="s">
        <v>57</v>
      </c>
      <c r="M91" s="35" t="s">
        <v>57</v>
      </c>
      <c r="N91" s="35" t="s">
        <v>57</v>
      </c>
      <c r="O91" s="35" t="s">
        <v>57</v>
      </c>
      <c r="P91" s="35" t="s">
        <v>57</v>
      </c>
      <c r="Q91" s="35" t="s">
        <v>57</v>
      </c>
      <c r="R91" s="35" t="s">
        <v>57</v>
      </c>
      <c r="S91" s="212">
        <f>(I91-G91)/G91</f>
        <v>7.1364852809992097E-3</v>
      </c>
    </row>
    <row r="92" spans="1:19" ht="25.5" customHeight="1" x14ac:dyDescent="0.2">
      <c r="A92" s="53"/>
      <c r="B92" s="332"/>
      <c r="C92" s="230" t="s">
        <v>80</v>
      </c>
      <c r="D92" s="238" t="s">
        <v>190</v>
      </c>
      <c r="E92" s="225"/>
      <c r="F92" s="222" t="s">
        <v>39</v>
      </c>
      <c r="G92" s="248"/>
      <c r="H92" s="249"/>
      <c r="I92" s="249"/>
      <c r="J92" s="249"/>
      <c r="K92" s="249"/>
      <c r="L92" s="318" t="s">
        <v>57</v>
      </c>
      <c r="M92" s="30" t="s">
        <v>197</v>
      </c>
      <c r="N92" s="83" t="s">
        <v>199</v>
      </c>
      <c r="O92" s="4" t="s">
        <v>164</v>
      </c>
      <c r="P92" s="27">
        <v>44517.4</v>
      </c>
      <c r="Q92" s="27">
        <v>44517.4</v>
      </c>
      <c r="R92" s="27">
        <v>44517.4</v>
      </c>
      <c r="S92" s="127"/>
    </row>
    <row r="93" spans="1:19" ht="25.5" x14ac:dyDescent="0.2">
      <c r="A93" s="53"/>
      <c r="B93" s="332"/>
      <c r="C93" s="231"/>
      <c r="D93" s="240"/>
      <c r="E93" s="325"/>
      <c r="F93" s="233"/>
      <c r="G93" s="252"/>
      <c r="H93" s="253"/>
      <c r="I93" s="253"/>
      <c r="J93" s="253"/>
      <c r="K93" s="253"/>
      <c r="L93" s="319"/>
      <c r="M93" s="30" t="s">
        <v>198</v>
      </c>
      <c r="N93" s="56" t="s">
        <v>82</v>
      </c>
      <c r="O93" s="4" t="s">
        <v>18</v>
      </c>
      <c r="P93" s="27">
        <v>25</v>
      </c>
      <c r="Q93" s="27">
        <v>25</v>
      </c>
      <c r="R93" s="27">
        <v>25</v>
      </c>
      <c r="S93" s="127"/>
    </row>
    <row r="94" spans="1:19" ht="13.7" customHeight="1" x14ac:dyDescent="0.2">
      <c r="A94" s="53"/>
      <c r="B94" s="332"/>
      <c r="C94" s="232"/>
      <c r="D94" s="241"/>
      <c r="E94" s="227"/>
      <c r="F94" s="223"/>
      <c r="G94" s="250"/>
      <c r="H94" s="251"/>
      <c r="I94" s="251"/>
      <c r="J94" s="251"/>
      <c r="K94" s="251"/>
      <c r="L94" s="319"/>
      <c r="M94" s="30" t="s">
        <v>203</v>
      </c>
      <c r="N94" s="56" t="s">
        <v>83</v>
      </c>
      <c r="O94" s="4" t="s">
        <v>165</v>
      </c>
      <c r="P94" s="27">
        <v>20</v>
      </c>
      <c r="Q94" s="27">
        <v>20</v>
      </c>
      <c r="R94" s="27">
        <v>20</v>
      </c>
      <c r="S94" s="127"/>
    </row>
    <row r="95" spans="1:19" ht="12.75" x14ac:dyDescent="0.2">
      <c r="A95" s="53"/>
      <c r="B95" s="332"/>
      <c r="C95" s="282" t="s">
        <v>80</v>
      </c>
      <c r="D95" s="31">
        <v>188714469</v>
      </c>
      <c r="E95" s="32" t="s">
        <v>22</v>
      </c>
      <c r="F95" s="31" t="s">
        <v>57</v>
      </c>
      <c r="G95" s="92">
        <v>162</v>
      </c>
      <c r="H95" s="105"/>
      <c r="I95" s="198">
        <v>162</v>
      </c>
      <c r="J95" s="105">
        <v>165</v>
      </c>
      <c r="K95" s="105">
        <v>165</v>
      </c>
      <c r="L95" s="31" t="s">
        <v>57</v>
      </c>
      <c r="M95" s="33"/>
      <c r="N95" s="33"/>
      <c r="O95" s="26"/>
      <c r="P95" s="76"/>
      <c r="Q95" s="76"/>
      <c r="R95" s="76"/>
      <c r="S95" s="128"/>
    </row>
    <row r="96" spans="1:19" ht="18" customHeight="1" x14ac:dyDescent="0.2">
      <c r="A96" s="53"/>
      <c r="B96" s="332"/>
      <c r="C96" s="282"/>
      <c r="D96" s="220" t="s">
        <v>56</v>
      </c>
      <c r="E96" s="221"/>
      <c r="F96" s="221"/>
      <c r="G96" s="34">
        <f>SUM(G95:G95)</f>
        <v>162</v>
      </c>
      <c r="H96" s="34">
        <f t="shared" ref="H96" si="44">SUM(H95:H95)</f>
        <v>0</v>
      </c>
      <c r="I96" s="194">
        <f t="shared" ref="I96" si="45">SUM(I95:I95)</f>
        <v>162</v>
      </c>
      <c r="J96" s="34">
        <f t="shared" ref="J96" si="46">SUM(J95:J95)</f>
        <v>165</v>
      </c>
      <c r="K96" s="34">
        <f t="shared" ref="K96" si="47">SUM(K95:K95)</f>
        <v>165</v>
      </c>
      <c r="L96" s="47" t="s">
        <v>57</v>
      </c>
      <c r="M96" s="35" t="s">
        <v>57</v>
      </c>
      <c r="N96" s="35" t="s">
        <v>57</v>
      </c>
      <c r="O96" s="35" t="s">
        <v>57</v>
      </c>
      <c r="P96" s="35" t="s">
        <v>57</v>
      </c>
      <c r="Q96" s="35" t="s">
        <v>57</v>
      </c>
      <c r="R96" s="35" t="s">
        <v>57</v>
      </c>
      <c r="S96" s="212">
        <f>(I96-G96)/G96</f>
        <v>0</v>
      </c>
    </row>
    <row r="97" spans="1:19" ht="40.700000000000003" customHeight="1" x14ac:dyDescent="0.2">
      <c r="A97" s="53"/>
      <c r="B97" s="332"/>
      <c r="C97" s="54" t="s">
        <v>81</v>
      </c>
      <c r="D97" s="238" t="s">
        <v>191</v>
      </c>
      <c r="E97" s="238"/>
      <c r="F97" s="169" t="s">
        <v>39</v>
      </c>
      <c r="G97" s="242"/>
      <c r="H97" s="243"/>
      <c r="I97" s="243"/>
      <c r="J97" s="243"/>
      <c r="K97" s="243"/>
      <c r="L97" s="31" t="s">
        <v>57</v>
      </c>
      <c r="M97" s="30" t="s">
        <v>200</v>
      </c>
      <c r="N97" s="30" t="s">
        <v>69</v>
      </c>
      <c r="O97" s="4" t="s">
        <v>18</v>
      </c>
      <c r="P97" s="27">
        <v>500</v>
      </c>
      <c r="Q97" s="27">
        <v>500</v>
      </c>
      <c r="R97" s="27">
        <v>500</v>
      </c>
      <c r="S97" s="127"/>
    </row>
    <row r="98" spans="1:19" ht="12.75" x14ac:dyDescent="0.2">
      <c r="A98" s="53"/>
      <c r="B98" s="332"/>
      <c r="C98" s="218" t="s">
        <v>81</v>
      </c>
      <c r="D98" s="31">
        <v>188714469</v>
      </c>
      <c r="E98" s="32" t="s">
        <v>22</v>
      </c>
      <c r="F98" s="31" t="s">
        <v>57</v>
      </c>
      <c r="G98" s="92">
        <v>27.7</v>
      </c>
      <c r="H98" s="92"/>
      <c r="I98" s="193">
        <v>27.7</v>
      </c>
      <c r="J98" s="92">
        <v>29.9</v>
      </c>
      <c r="K98" s="91">
        <v>30.6</v>
      </c>
      <c r="L98" s="31" t="s">
        <v>57</v>
      </c>
      <c r="M98" s="33"/>
      <c r="N98" s="33"/>
      <c r="O98" s="26"/>
      <c r="P98" s="76"/>
      <c r="Q98" s="76"/>
      <c r="R98" s="76"/>
      <c r="S98" s="128"/>
    </row>
    <row r="99" spans="1:19" ht="12.75" x14ac:dyDescent="0.2">
      <c r="A99" s="53"/>
      <c r="B99" s="332"/>
      <c r="C99" s="219"/>
      <c r="D99" s="260" t="s">
        <v>56</v>
      </c>
      <c r="E99" s="261"/>
      <c r="F99" s="221"/>
      <c r="G99" s="34">
        <f>SUM(G98:G98)</f>
        <v>27.7</v>
      </c>
      <c r="H99" s="34">
        <f t="shared" ref="H99" si="48">SUM(H98:H98)</f>
        <v>0</v>
      </c>
      <c r="I99" s="194">
        <f t="shared" ref="I99" si="49">SUM(I98:I98)</f>
        <v>27.7</v>
      </c>
      <c r="J99" s="34">
        <f t="shared" ref="J99" si="50">SUM(J98:J98)</f>
        <v>29.9</v>
      </c>
      <c r="K99" s="34">
        <f t="shared" ref="K99" si="51">SUM(K98:K98)</f>
        <v>30.6</v>
      </c>
      <c r="L99" s="47" t="s">
        <v>57</v>
      </c>
      <c r="M99" s="35" t="s">
        <v>57</v>
      </c>
      <c r="N99" s="35" t="s">
        <v>57</v>
      </c>
      <c r="O99" s="35" t="s">
        <v>57</v>
      </c>
      <c r="P99" s="35" t="s">
        <v>57</v>
      </c>
      <c r="Q99" s="35" t="s">
        <v>57</v>
      </c>
      <c r="R99" s="35" t="s">
        <v>57</v>
      </c>
      <c r="S99" s="212">
        <f>(I99-G99)/G99</f>
        <v>0</v>
      </c>
    </row>
    <row r="100" spans="1:19" ht="18" customHeight="1" x14ac:dyDescent="0.2">
      <c r="A100" s="53"/>
      <c r="B100" s="332"/>
      <c r="C100" s="167" t="s">
        <v>84</v>
      </c>
      <c r="D100" s="328" t="s">
        <v>192</v>
      </c>
      <c r="E100" s="328"/>
      <c r="F100" s="47" t="s">
        <v>39</v>
      </c>
      <c r="G100" s="264"/>
      <c r="H100" s="265"/>
      <c r="I100" s="265"/>
      <c r="J100" s="265"/>
      <c r="K100" s="265"/>
      <c r="L100" s="31" t="s">
        <v>57</v>
      </c>
      <c r="M100" s="30" t="s">
        <v>201</v>
      </c>
      <c r="N100" s="30" t="s">
        <v>86</v>
      </c>
      <c r="O100" s="4" t="s">
        <v>18</v>
      </c>
      <c r="P100" s="27">
        <v>5</v>
      </c>
      <c r="Q100" s="27">
        <v>5</v>
      </c>
      <c r="R100" s="27">
        <v>5</v>
      </c>
      <c r="S100" s="127"/>
    </row>
    <row r="101" spans="1:19" ht="12.75" x14ac:dyDescent="0.2">
      <c r="A101" s="53"/>
      <c r="B101" s="332"/>
      <c r="C101" s="218" t="s">
        <v>84</v>
      </c>
      <c r="D101" s="31">
        <v>188714469</v>
      </c>
      <c r="E101" s="32" t="s">
        <v>22</v>
      </c>
      <c r="F101" s="31" t="s">
        <v>57</v>
      </c>
      <c r="G101" s="156">
        <v>25.4</v>
      </c>
      <c r="H101" s="92"/>
      <c r="I101" s="193">
        <v>22</v>
      </c>
      <c r="J101" s="92">
        <v>24</v>
      </c>
      <c r="K101" s="91">
        <v>26.7</v>
      </c>
      <c r="L101" s="31" t="s">
        <v>57</v>
      </c>
      <c r="M101" s="33"/>
      <c r="N101" s="33"/>
      <c r="O101" s="26"/>
      <c r="P101" s="76"/>
      <c r="Q101" s="76"/>
      <c r="R101" s="76"/>
      <c r="S101" s="128"/>
    </row>
    <row r="102" spans="1:19" ht="18" customHeight="1" x14ac:dyDescent="0.2">
      <c r="A102" s="53"/>
      <c r="B102" s="332"/>
      <c r="C102" s="219"/>
      <c r="D102" s="260" t="s">
        <v>56</v>
      </c>
      <c r="E102" s="261"/>
      <c r="F102" s="221"/>
      <c r="G102" s="34">
        <f>SUM(G101:G101)</f>
        <v>25.4</v>
      </c>
      <c r="H102" s="34">
        <f t="shared" ref="H102" si="52">SUM(H101:H101)</f>
        <v>0</v>
      </c>
      <c r="I102" s="194">
        <f t="shared" ref="I102" si="53">SUM(I101:I101)</f>
        <v>22</v>
      </c>
      <c r="J102" s="34">
        <f t="shared" ref="J102" si="54">SUM(J101:J101)</f>
        <v>24</v>
      </c>
      <c r="K102" s="34">
        <f t="shared" ref="K102" si="55">SUM(K101:K101)</f>
        <v>26.7</v>
      </c>
      <c r="L102" s="47" t="s">
        <v>57</v>
      </c>
      <c r="M102" s="35" t="s">
        <v>57</v>
      </c>
      <c r="N102" s="35" t="s">
        <v>57</v>
      </c>
      <c r="O102" s="35" t="s">
        <v>57</v>
      </c>
      <c r="P102" s="35" t="s">
        <v>57</v>
      </c>
      <c r="Q102" s="35" t="s">
        <v>57</v>
      </c>
      <c r="R102" s="35" t="s">
        <v>57</v>
      </c>
      <c r="S102" s="212">
        <f>(I102-G102)/G102</f>
        <v>-0.13385826771653539</v>
      </c>
    </row>
    <row r="103" spans="1:19" ht="80.45" customHeight="1" x14ac:dyDescent="0.2">
      <c r="A103" s="53"/>
      <c r="B103" s="332"/>
      <c r="C103" s="167" t="s">
        <v>85</v>
      </c>
      <c r="D103" s="328" t="s">
        <v>193</v>
      </c>
      <c r="E103" s="328"/>
      <c r="F103" s="47" t="s">
        <v>39</v>
      </c>
      <c r="G103" s="388"/>
      <c r="H103" s="388"/>
      <c r="I103" s="388"/>
      <c r="J103" s="388"/>
      <c r="K103" s="388"/>
      <c r="L103" s="31" t="s">
        <v>57</v>
      </c>
      <c r="M103" s="30" t="s">
        <v>202</v>
      </c>
      <c r="N103" s="30" t="s">
        <v>87</v>
      </c>
      <c r="O103" s="158" t="s">
        <v>18</v>
      </c>
      <c r="P103" s="158">
        <v>5</v>
      </c>
      <c r="Q103" s="158">
        <v>5</v>
      </c>
      <c r="R103" s="158">
        <v>5</v>
      </c>
      <c r="S103" s="185"/>
    </row>
    <row r="104" spans="1:19" ht="12.75" x14ac:dyDescent="0.2">
      <c r="A104" s="53"/>
      <c r="B104" s="332"/>
      <c r="C104" s="218" t="s">
        <v>85</v>
      </c>
      <c r="D104" s="31">
        <v>188714469</v>
      </c>
      <c r="E104" s="32" t="s">
        <v>22</v>
      </c>
      <c r="F104" s="31" t="s">
        <v>57</v>
      </c>
      <c r="G104" s="156">
        <v>23.326000000000001</v>
      </c>
      <c r="H104" s="92"/>
      <c r="I104" s="433">
        <f>24+1.125</f>
        <v>25.125</v>
      </c>
      <c r="J104" s="92">
        <v>25.3</v>
      </c>
      <c r="K104" s="91">
        <v>27.8</v>
      </c>
      <c r="L104" s="31" t="s">
        <v>57</v>
      </c>
      <c r="M104" s="33"/>
      <c r="N104" s="33"/>
      <c r="O104" s="26"/>
      <c r="P104" s="76"/>
      <c r="Q104" s="76"/>
      <c r="R104" s="76"/>
      <c r="S104" s="128"/>
    </row>
    <row r="105" spans="1:19" ht="22.7" customHeight="1" x14ac:dyDescent="0.2">
      <c r="A105" s="53"/>
      <c r="B105" s="332"/>
      <c r="C105" s="219"/>
      <c r="D105" s="260" t="s">
        <v>56</v>
      </c>
      <c r="E105" s="261"/>
      <c r="F105" s="221"/>
      <c r="G105" s="34">
        <f>SUM(G104:G104)</f>
        <v>23.326000000000001</v>
      </c>
      <c r="H105" s="34">
        <f t="shared" ref="H105" si="56">SUM(H104:H104)</f>
        <v>0</v>
      </c>
      <c r="I105" s="194">
        <f t="shared" ref="I105" si="57">SUM(I104:I104)</f>
        <v>25.125</v>
      </c>
      <c r="J105" s="34">
        <f t="shared" ref="J105" si="58">SUM(J104:J104)</f>
        <v>25.3</v>
      </c>
      <c r="K105" s="34">
        <f t="shared" ref="K105" si="59">SUM(K104:K104)</f>
        <v>27.8</v>
      </c>
      <c r="L105" s="47" t="s">
        <v>57</v>
      </c>
      <c r="M105" s="35" t="s">
        <v>57</v>
      </c>
      <c r="N105" s="35" t="s">
        <v>57</v>
      </c>
      <c r="O105" s="35" t="s">
        <v>57</v>
      </c>
      <c r="P105" s="35" t="s">
        <v>57</v>
      </c>
      <c r="Q105" s="35" t="s">
        <v>57</v>
      </c>
      <c r="R105" s="35" t="s">
        <v>57</v>
      </c>
      <c r="S105" s="212">
        <f>(I105-G105)/G105</f>
        <v>7.7124239046557463E-2</v>
      </c>
    </row>
    <row r="106" spans="1:19" ht="77.25" customHeight="1" x14ac:dyDescent="0.2">
      <c r="A106" s="53"/>
      <c r="B106" s="52"/>
      <c r="C106" s="230" t="s">
        <v>267</v>
      </c>
      <c r="D106" s="369" t="s">
        <v>272</v>
      </c>
      <c r="E106" s="370"/>
      <c r="F106" s="234" t="s">
        <v>39</v>
      </c>
      <c r="G106" s="373"/>
      <c r="H106" s="374"/>
      <c r="I106" s="374"/>
      <c r="J106" s="374"/>
      <c r="K106" s="375"/>
      <c r="L106" s="234" t="s">
        <v>57</v>
      </c>
      <c r="M106" s="158" t="s">
        <v>268</v>
      </c>
      <c r="N106" s="158" t="s">
        <v>273</v>
      </c>
      <c r="O106" s="158" t="s">
        <v>18</v>
      </c>
      <c r="P106" s="158">
        <v>24</v>
      </c>
      <c r="Q106" s="158">
        <v>24</v>
      </c>
      <c r="R106" s="158">
        <v>24</v>
      </c>
      <c r="S106" s="186"/>
    </row>
    <row r="107" spans="1:19" ht="29.25" customHeight="1" x14ac:dyDescent="0.2">
      <c r="A107" s="53"/>
      <c r="B107" s="52"/>
      <c r="C107" s="232"/>
      <c r="D107" s="371"/>
      <c r="E107" s="372"/>
      <c r="F107" s="236"/>
      <c r="G107" s="376"/>
      <c r="H107" s="377"/>
      <c r="I107" s="377"/>
      <c r="J107" s="377"/>
      <c r="K107" s="378"/>
      <c r="L107" s="236"/>
      <c r="M107" s="158" t="s">
        <v>269</v>
      </c>
      <c r="N107" s="187" t="s">
        <v>275</v>
      </c>
      <c r="O107" s="158" t="s">
        <v>18</v>
      </c>
      <c r="P107" s="158">
        <v>12</v>
      </c>
      <c r="Q107" s="158">
        <v>15</v>
      </c>
      <c r="R107" s="158">
        <v>20</v>
      </c>
      <c r="S107" s="186"/>
    </row>
    <row r="108" spans="1:19" ht="18" customHeight="1" x14ac:dyDescent="0.2">
      <c r="A108" s="53"/>
      <c r="B108" s="52"/>
      <c r="C108" s="152" t="s">
        <v>267</v>
      </c>
      <c r="D108" s="31">
        <v>188714469</v>
      </c>
      <c r="E108" s="31" t="s">
        <v>22</v>
      </c>
      <c r="F108" s="31" t="s">
        <v>57</v>
      </c>
      <c r="G108" s="157">
        <v>0</v>
      </c>
      <c r="H108" s="157"/>
      <c r="I108" s="200">
        <v>43.896000000000001</v>
      </c>
      <c r="J108" s="157">
        <v>48.286000000000001</v>
      </c>
      <c r="K108" s="157">
        <v>53.115000000000002</v>
      </c>
      <c r="L108" s="153" t="s">
        <v>57</v>
      </c>
      <c r="M108" s="35" t="s">
        <v>57</v>
      </c>
      <c r="N108" s="35" t="s">
        <v>57</v>
      </c>
      <c r="O108" s="35" t="s">
        <v>57</v>
      </c>
      <c r="P108" s="35" t="s">
        <v>57</v>
      </c>
      <c r="Q108" s="35" t="s">
        <v>57</v>
      </c>
      <c r="R108" s="35" t="s">
        <v>57</v>
      </c>
      <c r="S108" s="186"/>
    </row>
    <row r="109" spans="1:19" ht="18" customHeight="1" x14ac:dyDescent="0.2">
      <c r="A109" s="53"/>
      <c r="B109" s="52"/>
      <c r="C109" s="152"/>
      <c r="D109" s="220" t="s">
        <v>56</v>
      </c>
      <c r="E109" s="221"/>
      <c r="F109" s="221"/>
      <c r="G109" s="34">
        <f>SUM(G108)</f>
        <v>0</v>
      </c>
      <c r="H109" s="34"/>
      <c r="I109" s="194">
        <f>SUM(I108)</f>
        <v>43.896000000000001</v>
      </c>
      <c r="J109" s="34">
        <f>SUM(J108)</f>
        <v>48.286000000000001</v>
      </c>
      <c r="K109" s="34">
        <f>SUM(K108)</f>
        <v>53.115000000000002</v>
      </c>
      <c r="L109" s="153" t="s">
        <v>57</v>
      </c>
      <c r="M109" s="35" t="s">
        <v>57</v>
      </c>
      <c r="N109" s="35" t="s">
        <v>57</v>
      </c>
      <c r="O109" s="35" t="s">
        <v>57</v>
      </c>
      <c r="P109" s="35" t="s">
        <v>57</v>
      </c>
      <c r="Q109" s="35" t="s">
        <v>57</v>
      </c>
      <c r="R109" s="35" t="s">
        <v>57</v>
      </c>
      <c r="S109" s="212">
        <f>(I109-G109)/106</f>
        <v>0.41411320754716979</v>
      </c>
    </row>
    <row r="110" spans="1:19" ht="18" customHeight="1" x14ac:dyDescent="0.2">
      <c r="A110" s="59"/>
      <c r="B110" s="52" t="s">
        <v>16</v>
      </c>
      <c r="C110" s="274" t="s">
        <v>2</v>
      </c>
      <c r="D110" s="275"/>
      <c r="E110" s="275"/>
      <c r="F110" s="275"/>
      <c r="G110" s="60">
        <f>G109+G105+G102+G99+G96+G91+G88+G85+G76+G73+G70+G67+G62+G59+G56</f>
        <v>1448.626</v>
      </c>
      <c r="H110" s="60">
        <f t="shared" ref="H110" si="60">H105+H102+H99+H96+H91+H88+H85+H76+H73+H70+H67+H62+H59+H56</f>
        <v>0</v>
      </c>
      <c r="I110" s="201">
        <f>I109+I105+I102+I99+I96+I91+I88+I85+I76+I73+I70+I67+I62+I59+I56</f>
        <v>1606.8210000000001</v>
      </c>
      <c r="J110" s="60">
        <f>J109+J105+J102+J99+J96+J91+J88+J85+J76+J73+J70+J67+J62+J59+J56</f>
        <v>1725.3859999999997</v>
      </c>
      <c r="K110" s="60">
        <f>K109+K105+K102+K99+K96+K91+K88+K85+K76+K73+K70+K67+K62+K59+K56</f>
        <v>1851.5149999999996</v>
      </c>
      <c r="L110" s="50" t="s">
        <v>57</v>
      </c>
      <c r="M110" s="50" t="s">
        <v>57</v>
      </c>
      <c r="N110" s="50" t="s">
        <v>57</v>
      </c>
      <c r="O110" s="50" t="s">
        <v>57</v>
      </c>
      <c r="P110" s="50" t="s">
        <v>57</v>
      </c>
      <c r="Q110" s="50" t="s">
        <v>57</v>
      </c>
      <c r="R110" s="50" t="s">
        <v>57</v>
      </c>
      <c r="S110" s="127"/>
    </row>
    <row r="111" spans="1:19" ht="35.450000000000003" customHeight="1" x14ac:dyDescent="0.2">
      <c r="A111" s="51" t="s">
        <v>0</v>
      </c>
      <c r="B111" s="61" t="s">
        <v>35</v>
      </c>
      <c r="C111" s="351" t="s">
        <v>88</v>
      </c>
      <c r="D111" s="351"/>
      <c r="E111" s="351"/>
      <c r="F111" s="111" t="s">
        <v>218</v>
      </c>
      <c r="G111" s="349"/>
      <c r="H111" s="350"/>
      <c r="I111" s="350"/>
      <c r="J111" s="350"/>
      <c r="K111" s="350"/>
      <c r="L111" s="116" t="s">
        <v>57</v>
      </c>
      <c r="M111" s="29" t="s">
        <v>89</v>
      </c>
      <c r="N111" s="29" t="s">
        <v>90</v>
      </c>
      <c r="O111" s="5" t="s">
        <v>17</v>
      </c>
      <c r="P111" s="75">
        <v>100</v>
      </c>
      <c r="Q111" s="75">
        <v>100</v>
      </c>
      <c r="R111" s="75">
        <v>100</v>
      </c>
      <c r="S111" s="127"/>
    </row>
    <row r="112" spans="1:19" ht="18" customHeight="1" x14ac:dyDescent="0.2">
      <c r="A112" s="53"/>
      <c r="B112" s="331" t="s">
        <v>35</v>
      </c>
      <c r="C112" s="62" t="s">
        <v>0</v>
      </c>
      <c r="D112" s="286" t="s">
        <v>91</v>
      </c>
      <c r="E112" s="286"/>
      <c r="F112" s="63" t="s">
        <v>39</v>
      </c>
      <c r="G112" s="264"/>
      <c r="H112" s="265"/>
      <c r="I112" s="265"/>
      <c r="J112" s="265"/>
      <c r="K112" s="265"/>
      <c r="L112" s="31" t="s">
        <v>57</v>
      </c>
      <c r="M112" s="64" t="s">
        <v>94</v>
      </c>
      <c r="N112" s="65" t="s">
        <v>92</v>
      </c>
      <c r="O112" s="8" t="s">
        <v>17</v>
      </c>
      <c r="P112" s="79">
        <v>100</v>
      </c>
      <c r="Q112" s="79">
        <v>100</v>
      </c>
      <c r="R112" s="79">
        <v>100</v>
      </c>
      <c r="S112" s="127"/>
    </row>
    <row r="113" spans="1:19" ht="12.75" x14ac:dyDescent="0.2">
      <c r="A113" s="53"/>
      <c r="B113" s="332"/>
      <c r="C113" s="282" t="s">
        <v>0</v>
      </c>
      <c r="D113" s="31">
        <v>188714469</v>
      </c>
      <c r="E113" s="32" t="s">
        <v>20</v>
      </c>
      <c r="F113" s="31" t="s">
        <v>57</v>
      </c>
      <c r="G113" s="92">
        <v>1456.4</v>
      </c>
      <c r="H113" s="92"/>
      <c r="I113" s="193">
        <v>1721.7</v>
      </c>
      <c r="J113" s="92">
        <v>1750</v>
      </c>
      <c r="K113" s="91">
        <v>1470</v>
      </c>
      <c r="L113" s="31" t="s">
        <v>57</v>
      </c>
      <c r="M113" s="33"/>
      <c r="N113" s="33"/>
      <c r="O113" s="26"/>
      <c r="P113" s="76"/>
      <c r="Q113" s="76"/>
      <c r="R113" s="76"/>
      <c r="S113" s="128"/>
    </row>
    <row r="114" spans="1:19" ht="18" customHeight="1" x14ac:dyDescent="0.2">
      <c r="A114" s="53"/>
      <c r="B114" s="332"/>
      <c r="C114" s="282"/>
      <c r="D114" s="220" t="s">
        <v>56</v>
      </c>
      <c r="E114" s="221"/>
      <c r="F114" s="221"/>
      <c r="G114" s="34">
        <f t="shared" ref="G114:K114" si="61">SUM(G113:G113)</f>
        <v>1456.4</v>
      </c>
      <c r="H114" s="34">
        <f t="shared" si="61"/>
        <v>0</v>
      </c>
      <c r="I114" s="194">
        <f t="shared" si="61"/>
        <v>1721.7</v>
      </c>
      <c r="J114" s="34">
        <f t="shared" si="61"/>
        <v>1750</v>
      </c>
      <c r="K114" s="34">
        <f t="shared" si="61"/>
        <v>1470</v>
      </c>
      <c r="L114" s="47" t="s">
        <v>57</v>
      </c>
      <c r="M114" s="35" t="s">
        <v>57</v>
      </c>
      <c r="N114" s="35" t="s">
        <v>57</v>
      </c>
      <c r="O114" s="35" t="s">
        <v>57</v>
      </c>
      <c r="P114" s="35" t="s">
        <v>57</v>
      </c>
      <c r="Q114" s="35" t="s">
        <v>57</v>
      </c>
      <c r="R114" s="35" t="s">
        <v>57</v>
      </c>
      <c r="S114" s="212">
        <f>(I114-G114)/G114</f>
        <v>0.1821614940950288</v>
      </c>
    </row>
    <row r="115" spans="1:19" ht="18" customHeight="1" x14ac:dyDescent="0.2">
      <c r="A115" s="53"/>
      <c r="B115" s="332"/>
      <c r="C115" s="54" t="s">
        <v>16</v>
      </c>
      <c r="D115" s="286" t="s">
        <v>97</v>
      </c>
      <c r="E115" s="286"/>
      <c r="F115" s="47" t="s">
        <v>39</v>
      </c>
      <c r="G115" s="264"/>
      <c r="H115" s="265"/>
      <c r="I115" s="265"/>
      <c r="J115" s="265"/>
      <c r="K115" s="265"/>
      <c r="L115" s="31" t="s">
        <v>57</v>
      </c>
      <c r="M115" s="64" t="s">
        <v>95</v>
      </c>
      <c r="N115" s="55" t="s">
        <v>93</v>
      </c>
      <c r="O115" s="4" t="s">
        <v>17</v>
      </c>
      <c r="P115" s="79">
        <v>100</v>
      </c>
      <c r="Q115" s="79">
        <v>100</v>
      </c>
      <c r="R115" s="79">
        <v>100</v>
      </c>
      <c r="S115" s="127"/>
    </row>
    <row r="116" spans="1:19" ht="12.75" x14ac:dyDescent="0.2">
      <c r="A116" s="53"/>
      <c r="B116" s="332"/>
      <c r="C116" s="218" t="s">
        <v>16</v>
      </c>
      <c r="D116" s="31">
        <v>188714469</v>
      </c>
      <c r="E116" s="32" t="s">
        <v>20</v>
      </c>
      <c r="F116" s="31" t="s">
        <v>57</v>
      </c>
      <c r="G116" s="92">
        <v>282</v>
      </c>
      <c r="H116" s="92"/>
      <c r="I116" s="193">
        <v>385</v>
      </c>
      <c r="J116" s="92">
        <v>250</v>
      </c>
      <c r="K116" s="91">
        <v>200</v>
      </c>
      <c r="L116" s="31" t="s">
        <v>57</v>
      </c>
      <c r="M116" s="33"/>
      <c r="N116" s="33"/>
      <c r="O116" s="26"/>
      <c r="P116" s="76"/>
      <c r="Q116" s="76"/>
      <c r="R116" s="76"/>
      <c r="S116" s="128"/>
    </row>
    <row r="117" spans="1:19" ht="18" customHeight="1" x14ac:dyDescent="0.2">
      <c r="A117" s="53"/>
      <c r="B117" s="332"/>
      <c r="C117" s="219"/>
      <c r="D117" s="260" t="s">
        <v>56</v>
      </c>
      <c r="E117" s="261"/>
      <c r="F117" s="221"/>
      <c r="G117" s="34">
        <f t="shared" ref="G117:K117" si="62">SUM(G116:G116)</f>
        <v>282</v>
      </c>
      <c r="H117" s="34">
        <f t="shared" si="62"/>
        <v>0</v>
      </c>
      <c r="I117" s="194">
        <f t="shared" si="62"/>
        <v>385</v>
      </c>
      <c r="J117" s="34">
        <f t="shared" si="62"/>
        <v>250</v>
      </c>
      <c r="K117" s="34">
        <f t="shared" si="62"/>
        <v>200</v>
      </c>
      <c r="L117" s="47" t="s">
        <v>57</v>
      </c>
      <c r="M117" s="35" t="s">
        <v>57</v>
      </c>
      <c r="N117" s="35" t="s">
        <v>57</v>
      </c>
      <c r="O117" s="35" t="s">
        <v>57</v>
      </c>
      <c r="P117" s="35" t="s">
        <v>57</v>
      </c>
      <c r="Q117" s="35" t="s">
        <v>57</v>
      </c>
      <c r="R117" s="35" t="s">
        <v>57</v>
      </c>
      <c r="S117" s="212">
        <f>(I117-G117)/G117</f>
        <v>0.36524822695035464</v>
      </c>
    </row>
    <row r="118" spans="1:19" ht="18" customHeight="1" x14ac:dyDescent="0.2">
      <c r="A118" s="53"/>
      <c r="B118" s="332"/>
      <c r="C118" s="54" t="s">
        <v>35</v>
      </c>
      <c r="D118" s="286" t="s">
        <v>270</v>
      </c>
      <c r="E118" s="286"/>
      <c r="F118" s="25" t="s">
        <v>39</v>
      </c>
      <c r="G118" s="403"/>
      <c r="H118" s="404"/>
      <c r="I118" s="404"/>
      <c r="J118" s="404"/>
      <c r="K118" s="404"/>
      <c r="L118" s="31" t="s">
        <v>57</v>
      </c>
      <c r="M118" s="64" t="s">
        <v>96</v>
      </c>
      <c r="N118" s="55" t="s">
        <v>274</v>
      </c>
      <c r="O118" s="4" t="s">
        <v>17</v>
      </c>
      <c r="P118" s="79">
        <v>0</v>
      </c>
      <c r="Q118" s="79">
        <v>0</v>
      </c>
      <c r="R118" s="79">
        <v>0</v>
      </c>
      <c r="S118" s="127"/>
    </row>
    <row r="119" spans="1:19" ht="12.75" x14ac:dyDescent="0.2">
      <c r="A119" s="53"/>
      <c r="B119" s="332"/>
      <c r="C119" s="218" t="s">
        <v>35</v>
      </c>
      <c r="D119" s="31">
        <v>188714469</v>
      </c>
      <c r="E119" s="32" t="s">
        <v>20</v>
      </c>
      <c r="F119" s="31" t="s">
        <v>57</v>
      </c>
      <c r="G119" s="92">
        <v>123.8</v>
      </c>
      <c r="H119" s="92"/>
      <c r="I119" s="193">
        <v>0</v>
      </c>
      <c r="J119" s="92">
        <v>0</v>
      </c>
      <c r="K119" s="91">
        <v>0</v>
      </c>
      <c r="L119" s="31" t="s">
        <v>57</v>
      </c>
      <c r="M119" s="33"/>
      <c r="N119" s="33"/>
      <c r="O119" s="26"/>
      <c r="P119" s="76"/>
      <c r="Q119" s="76"/>
      <c r="R119" s="76"/>
      <c r="S119" s="128"/>
    </row>
    <row r="120" spans="1:19" ht="18" customHeight="1" x14ac:dyDescent="0.2">
      <c r="A120" s="53"/>
      <c r="B120" s="332"/>
      <c r="C120" s="219"/>
      <c r="D120" s="220" t="s">
        <v>56</v>
      </c>
      <c r="E120" s="221"/>
      <c r="F120" s="221"/>
      <c r="G120" s="34">
        <f t="shared" ref="G120:K120" si="63">SUM(G119:G119)</f>
        <v>123.8</v>
      </c>
      <c r="H120" s="34">
        <f t="shared" si="63"/>
        <v>0</v>
      </c>
      <c r="I120" s="194">
        <f t="shared" si="63"/>
        <v>0</v>
      </c>
      <c r="J120" s="34">
        <f t="shared" si="63"/>
        <v>0</v>
      </c>
      <c r="K120" s="34">
        <f t="shared" si="63"/>
        <v>0</v>
      </c>
      <c r="L120" s="47" t="s">
        <v>57</v>
      </c>
      <c r="M120" s="35" t="s">
        <v>57</v>
      </c>
      <c r="N120" s="35" t="s">
        <v>57</v>
      </c>
      <c r="O120" s="35" t="s">
        <v>57</v>
      </c>
      <c r="P120" s="35" t="s">
        <v>57</v>
      </c>
      <c r="Q120" s="35" t="s">
        <v>57</v>
      </c>
      <c r="R120" s="35" t="s">
        <v>57</v>
      </c>
      <c r="S120" s="212">
        <f>(I120-G120)/G120</f>
        <v>-1</v>
      </c>
    </row>
    <row r="121" spans="1:19" ht="18" customHeight="1" x14ac:dyDescent="0.2">
      <c r="A121" s="59"/>
      <c r="B121" s="48" t="s">
        <v>35</v>
      </c>
      <c r="C121" s="284" t="s">
        <v>2</v>
      </c>
      <c r="D121" s="284"/>
      <c r="E121" s="284"/>
      <c r="F121" s="275"/>
      <c r="G121" s="66">
        <f>G114+G117+G120</f>
        <v>1862.2</v>
      </c>
      <c r="H121" s="66">
        <f t="shared" ref="H121:K121" si="64">H114+H117+H120</f>
        <v>0</v>
      </c>
      <c r="I121" s="202">
        <f t="shared" si="64"/>
        <v>2106.6999999999998</v>
      </c>
      <c r="J121" s="66">
        <f t="shared" si="64"/>
        <v>2000</v>
      </c>
      <c r="K121" s="66">
        <f t="shared" si="64"/>
        <v>1670</v>
      </c>
      <c r="L121" s="50" t="s">
        <v>57</v>
      </c>
      <c r="M121" s="50" t="s">
        <v>57</v>
      </c>
      <c r="N121" s="50" t="s">
        <v>57</v>
      </c>
      <c r="O121" s="50" t="s">
        <v>57</v>
      </c>
      <c r="P121" s="50" t="s">
        <v>57</v>
      </c>
      <c r="Q121" s="50" t="s">
        <v>57</v>
      </c>
      <c r="R121" s="50" t="s">
        <v>57</v>
      </c>
      <c r="S121" s="127"/>
    </row>
    <row r="122" spans="1:19" ht="18.75" customHeight="1" x14ac:dyDescent="0.2">
      <c r="A122" s="51" t="s">
        <v>0</v>
      </c>
      <c r="B122" s="61" t="s">
        <v>51</v>
      </c>
      <c r="C122" s="352" t="s">
        <v>98</v>
      </c>
      <c r="D122" s="352"/>
      <c r="E122" s="352"/>
      <c r="F122" s="111" t="s">
        <v>218</v>
      </c>
      <c r="G122" s="262"/>
      <c r="H122" s="263"/>
      <c r="I122" s="263"/>
      <c r="J122" s="263"/>
      <c r="K122" s="263"/>
      <c r="L122" s="116" t="s">
        <v>57</v>
      </c>
      <c r="M122" s="29" t="s">
        <v>101</v>
      </c>
      <c r="N122" s="29" t="s">
        <v>103</v>
      </c>
      <c r="O122" s="5" t="s">
        <v>18</v>
      </c>
      <c r="P122" s="75">
        <v>20</v>
      </c>
      <c r="Q122" s="75">
        <v>20</v>
      </c>
      <c r="R122" s="75">
        <v>20</v>
      </c>
      <c r="S122" s="127"/>
    </row>
    <row r="123" spans="1:19" ht="15.75" customHeight="1" x14ac:dyDescent="0.2">
      <c r="A123" s="53"/>
      <c r="B123" s="331" t="s">
        <v>51</v>
      </c>
      <c r="C123" s="230" t="s">
        <v>0</v>
      </c>
      <c r="D123" s="238" t="s">
        <v>205</v>
      </c>
      <c r="E123" s="238"/>
      <c r="F123" s="357" t="s">
        <v>39</v>
      </c>
      <c r="G123" s="248"/>
      <c r="H123" s="249"/>
      <c r="I123" s="249"/>
      <c r="J123" s="249"/>
      <c r="K123" s="249"/>
      <c r="L123" s="318" t="s">
        <v>57</v>
      </c>
      <c r="M123" s="64" t="s">
        <v>102</v>
      </c>
      <c r="N123" s="65" t="s">
        <v>106</v>
      </c>
      <c r="O123" s="8" t="s">
        <v>18</v>
      </c>
      <c r="P123" s="79">
        <v>6</v>
      </c>
      <c r="Q123" s="79">
        <v>6</v>
      </c>
      <c r="R123" s="79">
        <v>6</v>
      </c>
      <c r="S123" s="127"/>
    </row>
    <row r="124" spans="1:19" ht="18" customHeight="1" x14ac:dyDescent="0.2">
      <c r="A124" s="53"/>
      <c r="B124" s="332"/>
      <c r="C124" s="232"/>
      <c r="D124" s="240"/>
      <c r="E124" s="240"/>
      <c r="F124" s="357"/>
      <c r="G124" s="250"/>
      <c r="H124" s="251"/>
      <c r="I124" s="251"/>
      <c r="J124" s="251"/>
      <c r="K124" s="251"/>
      <c r="L124" s="323"/>
      <c r="M124" s="64" t="s">
        <v>104</v>
      </c>
      <c r="N124" s="65" t="s">
        <v>105</v>
      </c>
      <c r="O124" s="8" t="s">
        <v>18</v>
      </c>
      <c r="P124" s="79">
        <v>20</v>
      </c>
      <c r="Q124" s="79">
        <v>20</v>
      </c>
      <c r="R124" s="79">
        <v>20</v>
      </c>
      <c r="S124" s="127"/>
    </row>
    <row r="125" spans="1:19" ht="12.75" x14ac:dyDescent="0.2">
      <c r="A125" s="53"/>
      <c r="B125" s="332"/>
      <c r="C125" s="282" t="s">
        <v>0</v>
      </c>
      <c r="D125" s="31">
        <v>188714469</v>
      </c>
      <c r="E125" s="32" t="s">
        <v>20</v>
      </c>
      <c r="F125" s="31" t="s">
        <v>57</v>
      </c>
      <c r="G125" s="92">
        <v>30</v>
      </c>
      <c r="H125" s="92"/>
      <c r="I125" s="193">
        <v>33</v>
      </c>
      <c r="J125" s="92">
        <v>35</v>
      </c>
      <c r="K125" s="91">
        <v>35</v>
      </c>
      <c r="L125" s="31" t="s">
        <v>57</v>
      </c>
      <c r="M125" s="33"/>
      <c r="N125" s="33"/>
      <c r="O125" s="26"/>
      <c r="P125" s="76"/>
      <c r="Q125" s="76"/>
      <c r="R125" s="76"/>
      <c r="S125" s="128"/>
    </row>
    <row r="126" spans="1:19" ht="18" customHeight="1" x14ac:dyDescent="0.2">
      <c r="A126" s="53"/>
      <c r="B126" s="332"/>
      <c r="C126" s="282"/>
      <c r="D126" s="220" t="s">
        <v>56</v>
      </c>
      <c r="E126" s="221"/>
      <c r="F126" s="221"/>
      <c r="G126" s="34">
        <f t="shared" ref="G126:K126" si="65">SUM(G125:G125)</f>
        <v>30</v>
      </c>
      <c r="H126" s="34">
        <f t="shared" si="65"/>
        <v>0</v>
      </c>
      <c r="I126" s="194">
        <f t="shared" si="65"/>
        <v>33</v>
      </c>
      <c r="J126" s="34">
        <f t="shared" si="65"/>
        <v>35</v>
      </c>
      <c r="K126" s="34">
        <f t="shared" si="65"/>
        <v>35</v>
      </c>
      <c r="L126" s="47" t="s">
        <v>57</v>
      </c>
      <c r="M126" s="35" t="s">
        <v>57</v>
      </c>
      <c r="N126" s="35" t="s">
        <v>57</v>
      </c>
      <c r="O126" s="35" t="s">
        <v>57</v>
      </c>
      <c r="P126" s="35" t="s">
        <v>57</v>
      </c>
      <c r="Q126" s="35" t="s">
        <v>57</v>
      </c>
      <c r="R126" s="35" t="s">
        <v>57</v>
      </c>
      <c r="S126" s="213">
        <f>(I126-G126)/G126</f>
        <v>0.1</v>
      </c>
    </row>
    <row r="127" spans="1:19" ht="18" customHeight="1" x14ac:dyDescent="0.2">
      <c r="A127" s="59"/>
      <c r="B127" s="48" t="s">
        <v>51</v>
      </c>
      <c r="C127" s="284" t="s">
        <v>2</v>
      </c>
      <c r="D127" s="284"/>
      <c r="E127" s="284"/>
      <c r="F127" s="275"/>
      <c r="G127" s="66">
        <f t="shared" ref="G127:K127" si="66">G126</f>
        <v>30</v>
      </c>
      <c r="H127" s="66">
        <f t="shared" si="66"/>
        <v>0</v>
      </c>
      <c r="I127" s="202">
        <f t="shared" si="66"/>
        <v>33</v>
      </c>
      <c r="J127" s="66">
        <f t="shared" si="66"/>
        <v>35</v>
      </c>
      <c r="K127" s="66">
        <f t="shared" si="66"/>
        <v>35</v>
      </c>
      <c r="L127" s="50" t="s">
        <v>57</v>
      </c>
      <c r="M127" s="50" t="s">
        <v>57</v>
      </c>
      <c r="N127" s="50" t="s">
        <v>57</v>
      </c>
      <c r="O127" s="50" t="s">
        <v>57</v>
      </c>
      <c r="P127" s="50" t="s">
        <v>57</v>
      </c>
      <c r="Q127" s="50" t="s">
        <v>57</v>
      </c>
      <c r="R127" s="50" t="s">
        <v>57</v>
      </c>
      <c r="S127" s="127"/>
    </row>
    <row r="128" spans="1:19" ht="57.75" customHeight="1" x14ac:dyDescent="0.2">
      <c r="A128" s="51" t="s">
        <v>0</v>
      </c>
      <c r="B128" s="296" t="s">
        <v>60</v>
      </c>
      <c r="C128" s="353" t="s">
        <v>99</v>
      </c>
      <c r="D128" s="353"/>
      <c r="E128" s="353"/>
      <c r="F128" s="345" t="s">
        <v>25</v>
      </c>
      <c r="G128" s="355"/>
      <c r="H128" s="356"/>
      <c r="I128" s="356"/>
      <c r="J128" s="356"/>
      <c r="K128" s="356"/>
      <c r="L128" s="401" t="s">
        <v>244</v>
      </c>
      <c r="M128" s="29" t="s">
        <v>108</v>
      </c>
      <c r="N128" s="29" t="s">
        <v>107</v>
      </c>
      <c r="O128" s="5" t="s">
        <v>17</v>
      </c>
      <c r="P128" s="75">
        <v>5</v>
      </c>
      <c r="Q128" s="75">
        <v>5</v>
      </c>
      <c r="R128" s="75">
        <v>1</v>
      </c>
      <c r="S128" s="127"/>
    </row>
    <row r="129" spans="1:19" ht="35.450000000000003" customHeight="1" x14ac:dyDescent="0.2">
      <c r="A129" s="53"/>
      <c r="B129" s="297"/>
      <c r="C129" s="354"/>
      <c r="D129" s="354"/>
      <c r="E129" s="354"/>
      <c r="F129" s="345"/>
      <c r="G129" s="313"/>
      <c r="H129" s="314"/>
      <c r="I129" s="314"/>
      <c r="J129" s="314"/>
      <c r="K129" s="314"/>
      <c r="L129" s="402"/>
      <c r="M129" s="29" t="s">
        <v>204</v>
      </c>
      <c r="N129" s="87" t="s">
        <v>109</v>
      </c>
      <c r="O129" s="88" t="s">
        <v>18</v>
      </c>
      <c r="P129" s="80">
        <v>5</v>
      </c>
      <c r="Q129" s="80">
        <v>5</v>
      </c>
      <c r="R129" s="80">
        <v>5</v>
      </c>
      <c r="S129" s="128"/>
    </row>
    <row r="130" spans="1:19" ht="15" customHeight="1" x14ac:dyDescent="0.2">
      <c r="A130" s="53"/>
      <c r="B130" s="331" t="s">
        <v>60</v>
      </c>
      <c r="C130" s="346" t="s">
        <v>0</v>
      </c>
      <c r="D130" s="238" t="s">
        <v>100</v>
      </c>
      <c r="E130" s="225"/>
      <c r="F130" s="222" t="s">
        <v>242</v>
      </c>
      <c r="G130" s="389"/>
      <c r="H130" s="390"/>
      <c r="I130" s="390"/>
      <c r="J130" s="390"/>
      <c r="K130" s="391"/>
      <c r="L130" s="398" t="s">
        <v>244</v>
      </c>
      <c r="M130" s="173" t="s">
        <v>250</v>
      </c>
      <c r="N130" s="173" t="s">
        <v>111</v>
      </c>
      <c r="O130" s="174" t="s">
        <v>18</v>
      </c>
      <c r="P130" s="175">
        <v>20</v>
      </c>
      <c r="Q130" s="175">
        <v>20</v>
      </c>
      <c r="R130" s="175">
        <v>20</v>
      </c>
      <c r="S130" s="127"/>
    </row>
    <row r="131" spans="1:19" ht="12.75" customHeight="1" x14ac:dyDescent="0.2">
      <c r="A131" s="53"/>
      <c r="B131" s="332"/>
      <c r="C131" s="347"/>
      <c r="D131" s="324"/>
      <c r="E131" s="325"/>
      <c r="F131" s="233"/>
      <c r="G131" s="392"/>
      <c r="H131" s="393"/>
      <c r="I131" s="393"/>
      <c r="J131" s="393"/>
      <c r="K131" s="394"/>
      <c r="L131" s="399"/>
      <c r="M131" s="173" t="s">
        <v>251</v>
      </c>
      <c r="N131" s="173" t="s">
        <v>112</v>
      </c>
      <c r="O131" s="174" t="s">
        <v>18</v>
      </c>
      <c r="P131" s="175">
        <v>20</v>
      </c>
      <c r="Q131" s="175">
        <v>20</v>
      </c>
      <c r="R131" s="175">
        <v>20</v>
      </c>
      <c r="S131" s="127"/>
    </row>
    <row r="132" spans="1:19" ht="14.25" customHeight="1" x14ac:dyDescent="0.2">
      <c r="A132" s="53"/>
      <c r="B132" s="332"/>
      <c r="C132" s="347"/>
      <c r="D132" s="324"/>
      <c r="E132" s="325"/>
      <c r="F132" s="233"/>
      <c r="G132" s="392"/>
      <c r="H132" s="393"/>
      <c r="I132" s="393"/>
      <c r="J132" s="393"/>
      <c r="K132" s="394"/>
      <c r="L132" s="399"/>
      <c r="M132" s="173" t="s">
        <v>252</v>
      </c>
      <c r="N132" s="173" t="s">
        <v>160</v>
      </c>
      <c r="O132" s="174" t="s">
        <v>18</v>
      </c>
      <c r="P132" s="175">
        <v>5</v>
      </c>
      <c r="Q132" s="175">
        <v>5</v>
      </c>
      <c r="R132" s="175">
        <v>5</v>
      </c>
      <c r="S132" s="127"/>
    </row>
    <row r="133" spans="1:19" ht="15" customHeight="1" x14ac:dyDescent="0.2">
      <c r="A133" s="53"/>
      <c r="B133" s="332"/>
      <c r="C133" s="347"/>
      <c r="D133" s="324"/>
      <c r="E133" s="325"/>
      <c r="F133" s="233"/>
      <c r="G133" s="392"/>
      <c r="H133" s="393"/>
      <c r="I133" s="393"/>
      <c r="J133" s="393"/>
      <c r="K133" s="394"/>
      <c r="L133" s="399"/>
      <c r="M133" s="173" t="s">
        <v>253</v>
      </c>
      <c r="N133" s="173" t="s">
        <v>110</v>
      </c>
      <c r="O133" s="174" t="s">
        <v>18</v>
      </c>
      <c r="P133" s="175">
        <v>5</v>
      </c>
      <c r="Q133" s="175">
        <v>5</v>
      </c>
      <c r="R133" s="175">
        <v>5</v>
      </c>
      <c r="S133" s="127"/>
    </row>
    <row r="134" spans="1:19" ht="12.75" customHeight="1" x14ac:dyDescent="0.2">
      <c r="A134" s="53"/>
      <c r="B134" s="332"/>
      <c r="C134" s="348"/>
      <c r="D134" s="241"/>
      <c r="E134" s="227"/>
      <c r="F134" s="223"/>
      <c r="G134" s="395"/>
      <c r="H134" s="396"/>
      <c r="I134" s="396"/>
      <c r="J134" s="396"/>
      <c r="K134" s="397"/>
      <c r="L134" s="400"/>
      <c r="M134" s="173" t="s">
        <v>254</v>
      </c>
      <c r="N134" s="173" t="s">
        <v>243</v>
      </c>
      <c r="O134" s="174" t="s">
        <v>18</v>
      </c>
      <c r="P134" s="175">
        <v>1</v>
      </c>
      <c r="Q134" s="175">
        <v>1</v>
      </c>
      <c r="R134" s="175">
        <v>1</v>
      </c>
      <c r="S134" s="127"/>
    </row>
    <row r="135" spans="1:19" ht="12.75" x14ac:dyDescent="0.2">
      <c r="A135" s="53"/>
      <c r="B135" s="332"/>
      <c r="C135" s="282" t="s">
        <v>0</v>
      </c>
      <c r="D135" s="31">
        <v>188714469</v>
      </c>
      <c r="E135" s="32" t="s">
        <v>20</v>
      </c>
      <c r="F135" s="31" t="s">
        <v>57</v>
      </c>
      <c r="G135" s="92">
        <v>72.400000000000006</v>
      </c>
      <c r="H135" s="92"/>
      <c r="I135" s="193">
        <v>10</v>
      </c>
      <c r="J135" s="92">
        <v>11</v>
      </c>
      <c r="K135" s="91">
        <v>12.1</v>
      </c>
      <c r="L135" s="31" t="s">
        <v>57</v>
      </c>
      <c r="M135" s="33"/>
      <c r="N135" s="33"/>
      <c r="O135" s="26"/>
      <c r="P135" s="76"/>
      <c r="Q135" s="76"/>
      <c r="R135" s="76"/>
      <c r="S135" s="128"/>
    </row>
    <row r="136" spans="1:19" ht="18" customHeight="1" x14ac:dyDescent="0.2">
      <c r="A136" s="53"/>
      <c r="B136" s="332"/>
      <c r="C136" s="282"/>
      <c r="D136" s="220" t="s">
        <v>56</v>
      </c>
      <c r="E136" s="221"/>
      <c r="F136" s="221"/>
      <c r="G136" s="34">
        <f t="shared" ref="G136:K136" si="67">SUM(G135:G135)</f>
        <v>72.400000000000006</v>
      </c>
      <c r="H136" s="34">
        <f t="shared" si="67"/>
        <v>0</v>
      </c>
      <c r="I136" s="194">
        <f t="shared" si="67"/>
        <v>10</v>
      </c>
      <c r="J136" s="34">
        <f t="shared" si="67"/>
        <v>11</v>
      </c>
      <c r="K136" s="34">
        <f t="shared" si="67"/>
        <v>12.1</v>
      </c>
      <c r="L136" s="47" t="s">
        <v>57</v>
      </c>
      <c r="M136" s="35" t="s">
        <v>57</v>
      </c>
      <c r="N136" s="35" t="s">
        <v>57</v>
      </c>
      <c r="O136" s="35" t="s">
        <v>57</v>
      </c>
      <c r="P136" s="35" t="s">
        <v>57</v>
      </c>
      <c r="Q136" s="35" t="s">
        <v>57</v>
      </c>
      <c r="R136" s="35" t="s">
        <v>57</v>
      </c>
      <c r="S136" s="212">
        <f>(I136-G136)/G136</f>
        <v>-0.86187845303867405</v>
      </c>
    </row>
    <row r="137" spans="1:19" ht="18" customHeight="1" x14ac:dyDescent="0.2">
      <c r="A137" s="59"/>
      <c r="B137" s="48" t="s">
        <v>60</v>
      </c>
      <c r="C137" s="284" t="s">
        <v>2</v>
      </c>
      <c r="D137" s="284"/>
      <c r="E137" s="284"/>
      <c r="F137" s="284"/>
      <c r="G137" s="66">
        <f t="shared" ref="G137" si="68">G136</f>
        <v>72.400000000000006</v>
      </c>
      <c r="H137" s="66">
        <f t="shared" ref="H137:K137" si="69">H136</f>
        <v>0</v>
      </c>
      <c r="I137" s="202">
        <f t="shared" si="69"/>
        <v>10</v>
      </c>
      <c r="J137" s="66">
        <f t="shared" si="69"/>
        <v>11</v>
      </c>
      <c r="K137" s="66">
        <f t="shared" si="69"/>
        <v>12.1</v>
      </c>
      <c r="L137" s="50" t="s">
        <v>57</v>
      </c>
      <c r="M137" s="50" t="s">
        <v>57</v>
      </c>
      <c r="N137" s="50" t="s">
        <v>57</v>
      </c>
      <c r="O137" s="50" t="s">
        <v>57</v>
      </c>
      <c r="P137" s="50" t="s">
        <v>57</v>
      </c>
      <c r="Q137" s="50" t="s">
        <v>57</v>
      </c>
      <c r="R137" s="50" t="s">
        <v>57</v>
      </c>
      <c r="S137" s="127"/>
    </row>
    <row r="138" spans="1:19" ht="18" customHeight="1" x14ac:dyDescent="0.2">
      <c r="A138" s="67" t="s">
        <v>0</v>
      </c>
      <c r="B138" s="290" t="s">
        <v>11</v>
      </c>
      <c r="C138" s="281"/>
      <c r="D138" s="281"/>
      <c r="E138" s="281"/>
      <c r="F138" s="281"/>
      <c r="G138" s="68">
        <f t="shared" ref="G138:K138" si="70">G52+G110+G121+G137+G127</f>
        <v>12148.126000000002</v>
      </c>
      <c r="H138" s="68">
        <f t="shared" si="70"/>
        <v>0</v>
      </c>
      <c r="I138" s="203">
        <f t="shared" si="70"/>
        <v>13098.620999999999</v>
      </c>
      <c r="J138" s="68">
        <f t="shared" si="70"/>
        <v>12515.186</v>
      </c>
      <c r="K138" s="68">
        <f t="shared" si="70"/>
        <v>13129.414999999999</v>
      </c>
      <c r="L138" s="112" t="s">
        <v>57</v>
      </c>
      <c r="M138" s="112" t="s">
        <v>57</v>
      </c>
      <c r="N138" s="112" t="s">
        <v>57</v>
      </c>
      <c r="O138" s="112" t="s">
        <v>57</v>
      </c>
      <c r="P138" s="112" t="s">
        <v>57</v>
      </c>
      <c r="Q138" s="112" t="s">
        <v>57</v>
      </c>
      <c r="R138" s="112" t="s">
        <v>57</v>
      </c>
      <c r="S138" s="127"/>
    </row>
    <row r="139" spans="1:19" ht="18.75" customHeight="1" x14ac:dyDescent="0.2">
      <c r="A139" s="28" t="s">
        <v>16</v>
      </c>
      <c r="B139" s="359" t="s">
        <v>207</v>
      </c>
      <c r="C139" s="359"/>
      <c r="D139" s="359"/>
      <c r="E139" s="359"/>
      <c r="F139" s="359"/>
      <c r="G139" s="359"/>
      <c r="H139" s="359"/>
      <c r="I139" s="359"/>
      <c r="J139" s="359"/>
      <c r="K139" s="359"/>
      <c r="L139" s="359"/>
      <c r="M139" s="359"/>
      <c r="N139" s="359"/>
      <c r="O139" s="359"/>
      <c r="P139" s="359"/>
      <c r="Q139" s="359"/>
      <c r="R139" s="360"/>
      <c r="S139" s="127"/>
    </row>
    <row r="140" spans="1:19" ht="29.45" customHeight="1" x14ac:dyDescent="0.2">
      <c r="A140" s="51" t="s">
        <v>16</v>
      </c>
      <c r="B140" s="69" t="s">
        <v>0</v>
      </c>
      <c r="C140" s="351" t="s">
        <v>231</v>
      </c>
      <c r="D140" s="351"/>
      <c r="E140" s="351"/>
      <c r="F140" s="111" t="s">
        <v>218</v>
      </c>
      <c r="G140" s="349"/>
      <c r="H140" s="350"/>
      <c r="I140" s="350"/>
      <c r="J140" s="350"/>
      <c r="K140" s="350"/>
      <c r="L140" s="116" t="s">
        <v>57</v>
      </c>
      <c r="M140" s="29" t="s">
        <v>113</v>
      </c>
      <c r="N140" s="29" t="s">
        <v>228</v>
      </c>
      <c r="O140" s="5" t="s">
        <v>17</v>
      </c>
      <c r="P140" s="75">
        <v>90</v>
      </c>
      <c r="Q140" s="75">
        <v>90</v>
      </c>
      <c r="R140" s="75">
        <v>90</v>
      </c>
      <c r="S140" s="127"/>
    </row>
    <row r="141" spans="1:19" ht="13.5" x14ac:dyDescent="0.2">
      <c r="A141" s="291" t="s">
        <v>16</v>
      </c>
      <c r="B141" s="329" t="s">
        <v>0</v>
      </c>
      <c r="C141" s="120" t="s">
        <v>0</v>
      </c>
      <c r="D141" s="328" t="s">
        <v>229</v>
      </c>
      <c r="E141" s="342"/>
      <c r="F141" s="63" t="s">
        <v>226</v>
      </c>
      <c r="G141" s="244"/>
      <c r="H141" s="245"/>
      <c r="I141" s="245"/>
      <c r="J141" s="245"/>
      <c r="K141" s="245"/>
      <c r="L141" s="31" t="s">
        <v>57</v>
      </c>
      <c r="M141" s="30" t="s">
        <v>114</v>
      </c>
      <c r="N141" s="83" t="s">
        <v>230</v>
      </c>
      <c r="O141" s="4" t="s">
        <v>18</v>
      </c>
      <c r="P141" s="27">
        <v>2</v>
      </c>
      <c r="Q141" s="27">
        <v>2</v>
      </c>
      <c r="R141" s="27">
        <v>2</v>
      </c>
      <c r="S141" s="127"/>
    </row>
    <row r="142" spans="1:19" ht="12.75" x14ac:dyDescent="0.2">
      <c r="A142" s="292"/>
      <c r="B142" s="330"/>
      <c r="C142" s="282" t="s">
        <v>0</v>
      </c>
      <c r="D142" s="31" t="s">
        <v>19</v>
      </c>
      <c r="E142" s="32" t="s">
        <v>20</v>
      </c>
      <c r="F142" s="31" t="s">
        <v>57</v>
      </c>
      <c r="G142" s="92"/>
      <c r="H142" s="92"/>
      <c r="I142" s="193"/>
      <c r="J142" s="92"/>
      <c r="K142" s="91"/>
      <c r="L142" s="31" t="s">
        <v>57</v>
      </c>
      <c r="M142" s="33"/>
      <c r="N142" s="33"/>
      <c r="O142" s="26"/>
      <c r="P142" s="76"/>
      <c r="Q142" s="76"/>
      <c r="R142" s="76"/>
      <c r="S142" s="128"/>
    </row>
    <row r="143" spans="1:19" ht="18" customHeight="1" x14ac:dyDescent="0.2">
      <c r="A143" s="292"/>
      <c r="B143" s="330"/>
      <c r="C143" s="282"/>
      <c r="D143" s="260" t="s">
        <v>56</v>
      </c>
      <c r="E143" s="261"/>
      <c r="F143" s="221"/>
      <c r="G143" s="34">
        <f t="shared" ref="G143:K143" si="71">SUM(G142:G142)</f>
        <v>0</v>
      </c>
      <c r="H143" s="34">
        <f t="shared" si="71"/>
        <v>0</v>
      </c>
      <c r="I143" s="194">
        <f t="shared" si="71"/>
        <v>0</v>
      </c>
      <c r="J143" s="34">
        <f t="shared" si="71"/>
        <v>0</v>
      </c>
      <c r="K143" s="34">
        <f t="shared" si="71"/>
        <v>0</v>
      </c>
      <c r="L143" s="47" t="s">
        <v>57</v>
      </c>
      <c r="M143" s="35" t="s">
        <v>57</v>
      </c>
      <c r="N143" s="35" t="s">
        <v>57</v>
      </c>
      <c r="O143" s="35" t="s">
        <v>57</v>
      </c>
      <c r="P143" s="35" t="s">
        <v>57</v>
      </c>
      <c r="Q143" s="35" t="s">
        <v>57</v>
      </c>
      <c r="R143" s="35" t="s">
        <v>57</v>
      </c>
      <c r="S143" s="129" t="s">
        <v>227</v>
      </c>
    </row>
    <row r="144" spans="1:19" ht="27" customHeight="1" x14ac:dyDescent="0.2">
      <c r="A144" s="292"/>
      <c r="B144" s="330"/>
      <c r="C144" s="54" t="s">
        <v>16</v>
      </c>
      <c r="D144" s="294" t="s">
        <v>208</v>
      </c>
      <c r="E144" s="295"/>
      <c r="F144" s="118" t="s">
        <v>226</v>
      </c>
      <c r="G144" s="244"/>
      <c r="H144" s="245"/>
      <c r="I144" s="245"/>
      <c r="J144" s="245"/>
      <c r="K144" s="245"/>
      <c r="L144" s="31" t="s">
        <v>57</v>
      </c>
      <c r="M144" s="30" t="s">
        <v>115</v>
      </c>
      <c r="N144" s="36" t="s">
        <v>159</v>
      </c>
      <c r="O144" s="4" t="s">
        <v>18</v>
      </c>
      <c r="P144" s="109">
        <v>1</v>
      </c>
      <c r="Q144" s="109">
        <v>1</v>
      </c>
      <c r="R144" s="81">
        <v>1</v>
      </c>
      <c r="S144" s="127"/>
    </row>
    <row r="145" spans="1:19" ht="12.75" x14ac:dyDescent="0.2">
      <c r="A145" s="292"/>
      <c r="B145" s="330"/>
      <c r="C145" s="218" t="s">
        <v>16</v>
      </c>
      <c r="D145" s="57">
        <v>188714469</v>
      </c>
      <c r="E145" s="117" t="s">
        <v>20</v>
      </c>
      <c r="F145" s="31" t="s">
        <v>57</v>
      </c>
      <c r="G145" s="92"/>
      <c r="H145" s="92"/>
      <c r="I145" s="193"/>
      <c r="J145" s="92"/>
      <c r="K145" s="91"/>
      <c r="L145" s="31" t="s">
        <v>57</v>
      </c>
      <c r="M145" s="33"/>
      <c r="N145" s="33"/>
      <c r="O145" s="26"/>
      <c r="P145" s="76"/>
      <c r="Q145" s="76"/>
      <c r="R145" s="76"/>
      <c r="S145" s="128"/>
    </row>
    <row r="146" spans="1:19" ht="18" customHeight="1" x14ac:dyDescent="0.2">
      <c r="A146" s="292"/>
      <c r="B146" s="330"/>
      <c r="C146" s="219"/>
      <c r="D146" s="220" t="s">
        <v>56</v>
      </c>
      <c r="E146" s="221"/>
      <c r="F146" s="285"/>
      <c r="G146" s="34">
        <f t="shared" ref="G146:K146" si="72">SUM(G145:G145)</f>
        <v>0</v>
      </c>
      <c r="H146" s="34">
        <f t="shared" si="72"/>
        <v>0</v>
      </c>
      <c r="I146" s="194">
        <f t="shared" si="72"/>
        <v>0</v>
      </c>
      <c r="J146" s="34">
        <f t="shared" si="72"/>
        <v>0</v>
      </c>
      <c r="K146" s="34">
        <f t="shared" si="72"/>
        <v>0</v>
      </c>
      <c r="L146" s="47" t="s">
        <v>57</v>
      </c>
      <c r="M146" s="35" t="s">
        <v>57</v>
      </c>
      <c r="N146" s="35" t="s">
        <v>57</v>
      </c>
      <c r="O146" s="35" t="s">
        <v>57</v>
      </c>
      <c r="P146" s="35" t="s">
        <v>57</v>
      </c>
      <c r="Q146" s="35" t="s">
        <v>57</v>
      </c>
      <c r="R146" s="35" t="s">
        <v>57</v>
      </c>
      <c r="S146" s="129" t="s">
        <v>227</v>
      </c>
    </row>
    <row r="147" spans="1:19" ht="12.2" customHeight="1" x14ac:dyDescent="0.2">
      <c r="A147" s="292"/>
      <c r="B147" s="330"/>
      <c r="C147" s="362" t="s">
        <v>35</v>
      </c>
      <c r="D147" s="328" t="s">
        <v>215</v>
      </c>
      <c r="E147" s="342"/>
      <c r="F147" s="234" t="s">
        <v>39</v>
      </c>
      <c r="G147" s="254"/>
      <c r="H147" s="255"/>
      <c r="I147" s="255"/>
      <c r="J147" s="255"/>
      <c r="K147" s="255"/>
      <c r="L147" s="318" t="s">
        <v>57</v>
      </c>
      <c r="M147" s="30" t="s">
        <v>209</v>
      </c>
      <c r="N147" s="55" t="s">
        <v>219</v>
      </c>
      <c r="O147" s="4" t="s">
        <v>18</v>
      </c>
      <c r="P147" s="27">
        <v>1</v>
      </c>
      <c r="Q147" s="27">
        <v>1</v>
      </c>
      <c r="R147" s="27">
        <v>1</v>
      </c>
      <c r="S147" s="127"/>
    </row>
    <row r="148" spans="1:19" ht="12.2" customHeight="1" x14ac:dyDescent="0.2">
      <c r="A148" s="292"/>
      <c r="B148" s="330"/>
      <c r="C148" s="363"/>
      <c r="D148" s="364"/>
      <c r="E148" s="344"/>
      <c r="F148" s="235"/>
      <c r="G148" s="256"/>
      <c r="H148" s="257"/>
      <c r="I148" s="257"/>
      <c r="J148" s="257"/>
      <c r="K148" s="257"/>
      <c r="L148" s="319"/>
      <c r="M148" s="30" t="s">
        <v>216</v>
      </c>
      <c r="N148" s="55" t="s">
        <v>220</v>
      </c>
      <c r="O148" s="4" t="s">
        <v>18</v>
      </c>
      <c r="P148" s="27">
        <v>1</v>
      </c>
      <c r="Q148" s="27">
        <v>1</v>
      </c>
      <c r="R148" s="27">
        <v>1</v>
      </c>
      <c r="S148" s="127"/>
    </row>
    <row r="149" spans="1:19" ht="12.75" x14ac:dyDescent="0.2">
      <c r="A149" s="292"/>
      <c r="B149" s="330"/>
      <c r="C149" s="361" t="s">
        <v>35</v>
      </c>
      <c r="D149" s="57">
        <v>188714469</v>
      </c>
      <c r="E149" s="58" t="s">
        <v>20</v>
      </c>
      <c r="F149" s="47" t="s">
        <v>57</v>
      </c>
      <c r="G149" s="92">
        <v>1</v>
      </c>
      <c r="H149" s="92"/>
      <c r="I149" s="193">
        <v>1</v>
      </c>
      <c r="J149" s="92">
        <v>1.1000000000000001</v>
      </c>
      <c r="K149" s="91">
        <v>1.2</v>
      </c>
      <c r="L149" s="31" t="s">
        <v>57</v>
      </c>
      <c r="M149" s="33"/>
      <c r="N149" s="33"/>
      <c r="O149" s="26"/>
      <c r="P149" s="76"/>
      <c r="Q149" s="76"/>
      <c r="R149" s="76"/>
      <c r="S149" s="128"/>
    </row>
    <row r="150" spans="1:19" ht="18" customHeight="1" x14ac:dyDescent="0.2">
      <c r="A150" s="292"/>
      <c r="B150" s="358"/>
      <c r="C150" s="361"/>
      <c r="D150" s="220" t="s">
        <v>56</v>
      </c>
      <c r="E150" s="221"/>
      <c r="F150" s="221"/>
      <c r="G150" s="34">
        <f t="shared" ref="G150:K150" si="73">SUM(G149:G149)</f>
        <v>1</v>
      </c>
      <c r="H150" s="34">
        <f t="shared" si="73"/>
        <v>0</v>
      </c>
      <c r="I150" s="194">
        <f t="shared" si="73"/>
        <v>1</v>
      </c>
      <c r="J150" s="34">
        <f t="shared" si="73"/>
        <v>1.1000000000000001</v>
      </c>
      <c r="K150" s="34">
        <f t="shared" si="73"/>
        <v>1.2</v>
      </c>
      <c r="L150" s="47" t="s">
        <v>57</v>
      </c>
      <c r="M150" s="35" t="s">
        <v>57</v>
      </c>
      <c r="N150" s="35" t="s">
        <v>57</v>
      </c>
      <c r="O150" s="35" t="s">
        <v>57</v>
      </c>
      <c r="P150" s="35" t="s">
        <v>57</v>
      </c>
      <c r="Q150" s="35" t="s">
        <v>57</v>
      </c>
      <c r="R150" s="35" t="s">
        <v>57</v>
      </c>
      <c r="S150" s="212">
        <f>(I149-G149)/147</f>
        <v>0</v>
      </c>
    </row>
    <row r="151" spans="1:19" ht="18" customHeight="1" x14ac:dyDescent="0.2">
      <c r="A151" s="293"/>
      <c r="B151" s="70" t="s">
        <v>0</v>
      </c>
      <c r="C151" s="283" t="s">
        <v>2</v>
      </c>
      <c r="D151" s="284"/>
      <c r="E151" s="284"/>
      <c r="F151" s="284"/>
      <c r="G151" s="66">
        <f>G143+G146+G150</f>
        <v>1</v>
      </c>
      <c r="H151" s="66">
        <f>H143+H146+H150</f>
        <v>0</v>
      </c>
      <c r="I151" s="202">
        <f>I143+I146+I150</f>
        <v>1</v>
      </c>
      <c r="J151" s="66">
        <f>J143+J146+J150</f>
        <v>1.1000000000000001</v>
      </c>
      <c r="K151" s="66">
        <f>K143+K146+K150</f>
        <v>1.2</v>
      </c>
      <c r="L151" s="50" t="s">
        <v>57</v>
      </c>
      <c r="M151" s="50" t="s">
        <v>57</v>
      </c>
      <c r="N151" s="50" t="s">
        <v>57</v>
      </c>
      <c r="O151" s="50" t="s">
        <v>57</v>
      </c>
      <c r="P151" s="50" t="s">
        <v>57</v>
      </c>
      <c r="Q151" s="50" t="s">
        <v>57</v>
      </c>
      <c r="R151" s="50" t="s">
        <v>57</v>
      </c>
      <c r="S151" s="127"/>
    </row>
    <row r="152" spans="1:19" ht="18" customHeight="1" x14ac:dyDescent="0.2">
      <c r="A152" s="67" t="s">
        <v>16</v>
      </c>
      <c r="B152" s="280" t="s">
        <v>11</v>
      </c>
      <c r="C152" s="281"/>
      <c r="D152" s="281"/>
      <c r="E152" s="281"/>
      <c r="F152" s="281"/>
      <c r="G152" s="68">
        <f>G151</f>
        <v>1</v>
      </c>
      <c r="H152" s="68">
        <f t="shared" ref="H152:K152" si="74">H151</f>
        <v>0</v>
      </c>
      <c r="I152" s="203">
        <f t="shared" si="74"/>
        <v>1</v>
      </c>
      <c r="J152" s="68">
        <f t="shared" si="74"/>
        <v>1.1000000000000001</v>
      </c>
      <c r="K152" s="68">
        <f t="shared" si="74"/>
        <v>1.2</v>
      </c>
      <c r="L152" s="112" t="s">
        <v>57</v>
      </c>
      <c r="M152" s="112" t="s">
        <v>57</v>
      </c>
      <c r="N152" s="112" t="s">
        <v>57</v>
      </c>
      <c r="O152" s="112" t="s">
        <v>57</v>
      </c>
      <c r="P152" s="112" t="s">
        <v>57</v>
      </c>
      <c r="Q152" s="112" t="s">
        <v>57</v>
      </c>
      <c r="R152" s="112" t="s">
        <v>57</v>
      </c>
      <c r="S152" s="127"/>
    </row>
    <row r="153" spans="1:19" ht="18" customHeight="1" x14ac:dyDescent="0.2">
      <c r="A153" s="288" t="s">
        <v>3</v>
      </c>
      <c r="B153" s="289"/>
      <c r="C153" s="289"/>
      <c r="D153" s="289"/>
      <c r="E153" s="289"/>
      <c r="F153" s="289"/>
      <c r="G153" s="71">
        <f>G138+G152</f>
        <v>12149.126000000002</v>
      </c>
      <c r="H153" s="71">
        <f>H138+H152</f>
        <v>0</v>
      </c>
      <c r="I153" s="204">
        <f>I138+I152</f>
        <v>13099.620999999999</v>
      </c>
      <c r="J153" s="71">
        <f>J138+J152</f>
        <v>12516.286</v>
      </c>
      <c r="K153" s="71">
        <f>K138+K152</f>
        <v>13130.615</v>
      </c>
      <c r="L153" s="113" t="s">
        <v>57</v>
      </c>
      <c r="M153" s="113" t="s">
        <v>57</v>
      </c>
      <c r="N153" s="113" t="s">
        <v>57</v>
      </c>
      <c r="O153" s="113" t="s">
        <v>57</v>
      </c>
      <c r="P153" s="113" t="s">
        <v>57</v>
      </c>
      <c r="Q153" s="113" t="s">
        <v>57</v>
      </c>
      <c r="R153" s="113" t="s">
        <v>57</v>
      </c>
      <c r="S153" s="127"/>
    </row>
    <row r="154" spans="1:19" ht="18" customHeight="1" x14ac:dyDescent="0.2">
      <c r="A154" s="72" t="s">
        <v>151</v>
      </c>
    </row>
    <row r="156" spans="1:19" ht="18" customHeight="1" thickBot="1" x14ac:dyDescent="0.25">
      <c r="A156" s="287" t="s">
        <v>5</v>
      </c>
      <c r="B156" s="287"/>
      <c r="C156" s="287"/>
      <c r="D156" s="287"/>
      <c r="E156" s="287"/>
      <c r="F156" s="287"/>
      <c r="G156" s="287"/>
      <c r="H156" s="287"/>
      <c r="I156" s="287"/>
      <c r="J156" s="287"/>
      <c r="K156" s="287"/>
      <c r="S156" s="126"/>
    </row>
    <row r="157" spans="1:19" ht="25.5" x14ac:dyDescent="0.2">
      <c r="A157" s="276" t="s">
        <v>6</v>
      </c>
      <c r="B157" s="277"/>
      <c r="C157" s="277"/>
      <c r="D157" s="73" t="s">
        <v>27</v>
      </c>
      <c r="E157" s="73" t="s">
        <v>20</v>
      </c>
      <c r="F157" s="89"/>
      <c r="G157" s="96">
        <f>G19+G25+G32+G40+G45+G50+G83+G113+G116+G119+G125+G135+G142+G146+G149</f>
        <v>10452.199999999999</v>
      </c>
      <c r="H157" s="96">
        <f>H19+H25+H32+H40+H45+H50+H83+H113+H116+H119+H125+H135+H142+H146+H149</f>
        <v>0</v>
      </c>
      <c r="I157" s="205">
        <f>I19+I25+I32+I40+I45+I50+I83+I113+I116+I119+I125+I135+I142+I146+I149</f>
        <v>11276.9</v>
      </c>
      <c r="J157" s="96">
        <f>J19+J25+J32+J40+J45+J50+J83+J113+J116+J119+J125+J135+J142+J146+J149</f>
        <v>10587.7</v>
      </c>
      <c r="K157" s="121">
        <f>K19+K25+K32+K40+K45+K50+K83+K113+K116+K119+K125+K135+K142+K146+K149</f>
        <v>11053.6</v>
      </c>
    </row>
    <row r="158" spans="1:19" ht="63.75" hidden="1" x14ac:dyDescent="0.2">
      <c r="A158" s="278"/>
      <c r="B158" s="279"/>
      <c r="C158" s="279"/>
      <c r="D158" s="74" t="s">
        <v>211</v>
      </c>
      <c r="E158" s="74" t="s">
        <v>21</v>
      </c>
      <c r="F158" s="119"/>
      <c r="G158" s="148"/>
      <c r="H158" s="148"/>
      <c r="I158" s="206"/>
      <c r="J158" s="148"/>
      <c r="K158" s="122"/>
    </row>
    <row r="159" spans="1:19" ht="38.25" x14ac:dyDescent="0.2">
      <c r="A159" s="278"/>
      <c r="B159" s="279"/>
      <c r="C159" s="279"/>
      <c r="D159" s="74" t="s">
        <v>210</v>
      </c>
      <c r="E159" s="74" t="s">
        <v>22</v>
      </c>
      <c r="F159" s="119"/>
      <c r="G159" s="34">
        <f>G20+G47+G55+G58+G61+G66+G69+G72+G75+G84+G87+G90+G95+G98+G101+G104+G108</f>
        <v>1485.7260000000001</v>
      </c>
      <c r="H159" s="34">
        <f t="shared" ref="H159:I159" si="75">H20+H47+H55+H58+H61+H66+H69+H72+H75+H84+H87+H90+H95+H98+H101+H104+H108</f>
        <v>0</v>
      </c>
      <c r="I159" s="34">
        <f t="shared" si="75"/>
        <v>1620.2209999999998</v>
      </c>
      <c r="J159" s="34">
        <f>J20+J47+J55+J58+J61+J66+J69+J72+J75+J84+J87+J90+J95+J98+J101+J104+J108</f>
        <v>1705.3860000000002</v>
      </c>
      <c r="K159" s="123">
        <f>K20+K47+K55+K58+K61+K66+K69+K72+K75+K84+K87+K90+K95+K98+K101+K104+K108</f>
        <v>1831.5150000000001</v>
      </c>
    </row>
    <row r="160" spans="1:19" ht="38.25" x14ac:dyDescent="0.2">
      <c r="A160" s="278"/>
      <c r="B160" s="279"/>
      <c r="C160" s="279"/>
      <c r="D160" s="74" t="s">
        <v>30</v>
      </c>
      <c r="E160" s="74" t="s">
        <v>23</v>
      </c>
      <c r="F160" s="119"/>
      <c r="G160" s="34">
        <f>G26+G41+G46</f>
        <v>211.20000000000002</v>
      </c>
      <c r="H160" s="34">
        <f>H26+H41+H46</f>
        <v>0</v>
      </c>
      <c r="I160" s="194">
        <f>I26+I41+I46</f>
        <v>202.5</v>
      </c>
      <c r="J160" s="34">
        <f>J26+J41+J46</f>
        <v>223.20000000000002</v>
      </c>
      <c r="K160" s="123">
        <f>K26+K41+K46</f>
        <v>245.5</v>
      </c>
    </row>
    <row r="161" spans="1:11" ht="76.5" hidden="1" x14ac:dyDescent="0.2">
      <c r="A161" s="278"/>
      <c r="B161" s="279"/>
      <c r="C161" s="279"/>
      <c r="D161" s="74" t="s">
        <v>31</v>
      </c>
      <c r="E161" s="74" t="s">
        <v>24</v>
      </c>
      <c r="F161" s="119"/>
      <c r="G161" s="148"/>
      <c r="H161" s="148"/>
      <c r="I161" s="206"/>
      <c r="J161" s="148"/>
      <c r="K161" s="122"/>
    </row>
    <row r="162" spans="1:11" ht="12.75" hidden="1" x14ac:dyDescent="0.2">
      <c r="A162" s="278"/>
      <c r="B162" s="279"/>
      <c r="C162" s="279"/>
      <c r="D162" s="74" t="s">
        <v>32</v>
      </c>
      <c r="E162" s="74" t="s">
        <v>25</v>
      </c>
      <c r="F162" s="119"/>
      <c r="G162" s="148"/>
      <c r="H162" s="148"/>
      <c r="I162" s="206"/>
      <c r="J162" s="148"/>
      <c r="K162" s="122"/>
    </row>
    <row r="163" spans="1:11" ht="38.25" hidden="1" x14ac:dyDescent="0.2">
      <c r="A163" s="278"/>
      <c r="B163" s="279"/>
      <c r="C163" s="279"/>
      <c r="D163" s="74" t="s">
        <v>33</v>
      </c>
      <c r="E163" s="74" t="s">
        <v>28</v>
      </c>
      <c r="F163" s="119"/>
      <c r="G163" s="148"/>
      <c r="H163" s="148"/>
      <c r="I163" s="206"/>
      <c r="J163" s="148"/>
      <c r="K163" s="122"/>
    </row>
    <row r="164" spans="1:11" ht="63.75" hidden="1" x14ac:dyDescent="0.2">
      <c r="A164" s="278"/>
      <c r="B164" s="279"/>
      <c r="C164" s="279"/>
      <c r="D164" s="74" t="s">
        <v>212</v>
      </c>
      <c r="E164" s="74" t="s">
        <v>26</v>
      </c>
      <c r="F164" s="119"/>
      <c r="G164" s="148"/>
      <c r="H164" s="148"/>
      <c r="I164" s="206"/>
      <c r="J164" s="148"/>
      <c r="K164" s="122"/>
    </row>
    <row r="165" spans="1:11" ht="12.75" hidden="1" x14ac:dyDescent="0.2">
      <c r="A165" s="278"/>
      <c r="B165" s="279"/>
      <c r="C165" s="279"/>
      <c r="D165" s="74" t="s">
        <v>34</v>
      </c>
      <c r="E165" s="74" t="s">
        <v>29</v>
      </c>
      <c r="F165" s="119"/>
      <c r="G165" s="148"/>
      <c r="H165" s="148"/>
      <c r="I165" s="206"/>
      <c r="J165" s="148"/>
      <c r="K165" s="122"/>
    </row>
    <row r="166" spans="1:11" ht="18" customHeight="1" thickBot="1" x14ac:dyDescent="0.25">
      <c r="A166" s="272" t="s">
        <v>3</v>
      </c>
      <c r="B166" s="273"/>
      <c r="C166" s="273"/>
      <c r="D166" s="273"/>
      <c r="E166" s="273"/>
      <c r="F166" s="273"/>
      <c r="G166" s="97">
        <f>SUM(G157:G165)</f>
        <v>12149.126</v>
      </c>
      <c r="H166" s="97">
        <f t="shared" ref="H166:K166" si="76">SUM(H157:H165)</f>
        <v>0</v>
      </c>
      <c r="I166" s="207">
        <f t="shared" si="76"/>
        <v>13099.620999999999</v>
      </c>
      <c r="J166" s="97">
        <f t="shared" si="76"/>
        <v>12516.286000000002</v>
      </c>
      <c r="K166" s="124">
        <f t="shared" si="76"/>
        <v>13130.615</v>
      </c>
    </row>
    <row r="167" spans="1:11" ht="18" customHeight="1" x14ac:dyDescent="0.2">
      <c r="A167" s="270" t="s">
        <v>9</v>
      </c>
      <c r="B167" s="271"/>
      <c r="C167" s="271"/>
      <c r="D167" s="271"/>
      <c r="E167" s="271"/>
      <c r="F167" s="271"/>
      <c r="G167" s="98"/>
      <c r="H167" s="98"/>
      <c r="I167" s="208"/>
      <c r="J167" s="98"/>
      <c r="K167" s="99"/>
    </row>
    <row r="168" spans="1:11" ht="18" customHeight="1" x14ac:dyDescent="0.2">
      <c r="A168" s="268" t="s">
        <v>7</v>
      </c>
      <c r="B168" s="269"/>
      <c r="C168" s="269"/>
      <c r="D168" s="269"/>
      <c r="E168" s="269"/>
      <c r="F168" s="269"/>
      <c r="G168" s="90">
        <f>G136</f>
        <v>72.400000000000006</v>
      </c>
      <c r="H168" s="90">
        <f>H136</f>
        <v>0</v>
      </c>
      <c r="I168" s="209">
        <f>I136</f>
        <v>10</v>
      </c>
      <c r="J168" s="90">
        <f>J136</f>
        <v>11</v>
      </c>
      <c r="K168" s="93">
        <f>K136</f>
        <v>12.1</v>
      </c>
    </row>
    <row r="169" spans="1:11" ht="18" customHeight="1" thickBot="1" x14ac:dyDescent="0.25">
      <c r="A169" s="266" t="s">
        <v>8</v>
      </c>
      <c r="B169" s="267"/>
      <c r="C169" s="267"/>
      <c r="D169" s="267"/>
      <c r="E169" s="267"/>
      <c r="F169" s="267"/>
      <c r="G169" s="94">
        <f>G166-G168</f>
        <v>12076.726000000001</v>
      </c>
      <c r="H169" s="94">
        <f t="shared" ref="H169:K169" si="77">H166-H168</f>
        <v>0</v>
      </c>
      <c r="I169" s="210">
        <f t="shared" si="77"/>
        <v>13089.620999999999</v>
      </c>
      <c r="J169" s="94">
        <f t="shared" si="77"/>
        <v>12505.286000000002</v>
      </c>
      <c r="K169" s="95">
        <f t="shared" si="77"/>
        <v>13118.514999999999</v>
      </c>
    </row>
    <row r="171" spans="1:11" ht="18" hidden="1" customHeight="1" x14ac:dyDescent="0.2">
      <c r="D171" s="1" t="s">
        <v>214</v>
      </c>
      <c r="G171" s="108">
        <f>G166-G153</f>
        <v>0</v>
      </c>
      <c r="H171" s="108">
        <f t="shared" ref="H171:K171" si="78">H166-H153</f>
        <v>0</v>
      </c>
      <c r="I171" s="211">
        <f t="shared" si="78"/>
        <v>0</v>
      </c>
      <c r="J171" s="108">
        <f>J166-J153</f>
        <v>0</v>
      </c>
      <c r="K171" s="108">
        <f t="shared" si="78"/>
        <v>0</v>
      </c>
    </row>
  </sheetData>
  <mergeCells count="207">
    <mergeCell ref="G63:K65"/>
    <mergeCell ref="L123:L124"/>
    <mergeCell ref="L128:L129"/>
    <mergeCell ref="G71:K71"/>
    <mergeCell ref="G118:K118"/>
    <mergeCell ref="G115:K115"/>
    <mergeCell ref="G112:K112"/>
    <mergeCell ref="L63:L65"/>
    <mergeCell ref="L77:L81"/>
    <mergeCell ref="L147:L148"/>
    <mergeCell ref="G68:K68"/>
    <mergeCell ref="G86:K86"/>
    <mergeCell ref="G77:K81"/>
    <mergeCell ref="G147:K148"/>
    <mergeCell ref="G103:K103"/>
    <mergeCell ref="G111:K111"/>
    <mergeCell ref="G122:K122"/>
    <mergeCell ref="G130:K134"/>
    <mergeCell ref="L130:L134"/>
    <mergeCell ref="L92:L94"/>
    <mergeCell ref="G100:K100"/>
    <mergeCell ref="G97:K97"/>
    <mergeCell ref="D109:F109"/>
    <mergeCell ref="C106:C107"/>
    <mergeCell ref="F106:F107"/>
    <mergeCell ref="D106:E107"/>
    <mergeCell ref="G106:K107"/>
    <mergeCell ref="L106:L107"/>
    <mergeCell ref="A10:R10"/>
    <mergeCell ref="H11:H12"/>
    <mergeCell ref="I11:I12"/>
    <mergeCell ref="J11:J12"/>
    <mergeCell ref="K11:K12"/>
    <mergeCell ref="A11:A12"/>
    <mergeCell ref="L11:L12"/>
    <mergeCell ref="D102:F102"/>
    <mergeCell ref="C98:C99"/>
    <mergeCell ref="F15:F16"/>
    <mergeCell ref="C58:C59"/>
    <mergeCell ref="M11:M12"/>
    <mergeCell ref="N11:O11"/>
    <mergeCell ref="F11:F12"/>
    <mergeCell ref="B11:B12"/>
    <mergeCell ref="C11:C12"/>
    <mergeCell ref="E11:E12"/>
    <mergeCell ref="F17:F18"/>
    <mergeCell ref="S11:S12"/>
    <mergeCell ref="F92:F94"/>
    <mergeCell ref="D92:E94"/>
    <mergeCell ref="C92:C94"/>
    <mergeCell ref="G92:K94"/>
    <mergeCell ref="C69:C70"/>
    <mergeCell ref="C72:C73"/>
    <mergeCell ref="C75:C76"/>
    <mergeCell ref="C87:C88"/>
    <mergeCell ref="C83:C85"/>
    <mergeCell ref="C90:C91"/>
    <mergeCell ref="D70:F70"/>
    <mergeCell ref="D76:F76"/>
    <mergeCell ref="D85:F85"/>
    <mergeCell ref="D88:F88"/>
    <mergeCell ref="D74:E74"/>
    <mergeCell ref="C53:E53"/>
    <mergeCell ref="C63:C65"/>
    <mergeCell ref="D63:E65"/>
    <mergeCell ref="F63:F65"/>
    <mergeCell ref="F77:F81"/>
    <mergeCell ref="D91:F91"/>
    <mergeCell ref="D89:E89"/>
    <mergeCell ref="C15:E16"/>
    <mergeCell ref="D126:F126"/>
    <mergeCell ref="C125:C126"/>
    <mergeCell ref="F123:F124"/>
    <mergeCell ref="C66:C67"/>
    <mergeCell ref="D67:F67"/>
    <mergeCell ref="B112:B120"/>
    <mergeCell ref="B123:B126"/>
    <mergeCell ref="B141:B150"/>
    <mergeCell ref="B139:R139"/>
    <mergeCell ref="C137:F137"/>
    <mergeCell ref="C135:C136"/>
    <mergeCell ref="D136:F136"/>
    <mergeCell ref="D143:F143"/>
    <mergeCell ref="G144:K144"/>
    <mergeCell ref="D141:E141"/>
    <mergeCell ref="G141:K141"/>
    <mergeCell ref="C149:C150"/>
    <mergeCell ref="C145:C146"/>
    <mergeCell ref="C147:C148"/>
    <mergeCell ref="D147:E148"/>
    <mergeCell ref="F147:F148"/>
    <mergeCell ref="D112:E112"/>
    <mergeCell ref="D114:F114"/>
    <mergeCell ref="D117:F117"/>
    <mergeCell ref="F128:F129"/>
    <mergeCell ref="C142:C143"/>
    <mergeCell ref="C127:F127"/>
    <mergeCell ref="B130:B136"/>
    <mergeCell ref="C130:C134"/>
    <mergeCell ref="G140:K140"/>
    <mergeCell ref="D73:F73"/>
    <mergeCell ref="D120:F120"/>
    <mergeCell ref="C123:C124"/>
    <mergeCell ref="C111:E111"/>
    <mergeCell ref="C122:E122"/>
    <mergeCell ref="C128:E129"/>
    <mergeCell ref="D77:E81"/>
    <mergeCell ref="C77:C81"/>
    <mergeCell ref="C95:C96"/>
    <mergeCell ref="D96:F96"/>
    <mergeCell ref="C140:E140"/>
    <mergeCell ref="G123:K124"/>
    <mergeCell ref="G128:K129"/>
    <mergeCell ref="G89:K89"/>
    <mergeCell ref="C101:C102"/>
    <mergeCell ref="D105:F105"/>
    <mergeCell ref="D99:F99"/>
    <mergeCell ref="D86:E86"/>
    <mergeCell ref="D130:E134"/>
    <mergeCell ref="F130:F134"/>
    <mergeCell ref="G74:K74"/>
    <mergeCell ref="D97:E97"/>
    <mergeCell ref="D100:E100"/>
    <mergeCell ref="D57:E57"/>
    <mergeCell ref="B17:B51"/>
    <mergeCell ref="D68:E68"/>
    <mergeCell ref="D71:E71"/>
    <mergeCell ref="B54:B105"/>
    <mergeCell ref="C43:C48"/>
    <mergeCell ref="C49:C51"/>
    <mergeCell ref="D103:E103"/>
    <mergeCell ref="D21:F21"/>
    <mergeCell ref="C55:C56"/>
    <mergeCell ref="C28:C33"/>
    <mergeCell ref="D33:F33"/>
    <mergeCell ref="D28:E31"/>
    <mergeCell ref="D49:E49"/>
    <mergeCell ref="D22:E24"/>
    <mergeCell ref="F22:F24"/>
    <mergeCell ref="D54:E54"/>
    <mergeCell ref="D60:E60"/>
    <mergeCell ref="D56:F56"/>
    <mergeCell ref="G11:G12"/>
    <mergeCell ref="D11:D12"/>
    <mergeCell ref="P11:R11"/>
    <mergeCell ref="A15:A16"/>
    <mergeCell ref="B15:B16"/>
    <mergeCell ref="D48:F48"/>
    <mergeCell ref="D51:F51"/>
    <mergeCell ref="C17:C21"/>
    <mergeCell ref="C22:C27"/>
    <mergeCell ref="A17:A52"/>
    <mergeCell ref="G15:K16"/>
    <mergeCell ref="L15:L16"/>
    <mergeCell ref="L17:L18"/>
    <mergeCell ref="L22:L24"/>
    <mergeCell ref="L28:L31"/>
    <mergeCell ref="L34:L39"/>
    <mergeCell ref="L43:L44"/>
    <mergeCell ref="G17:K18"/>
    <mergeCell ref="D17:E18"/>
    <mergeCell ref="A169:F169"/>
    <mergeCell ref="A168:F168"/>
    <mergeCell ref="A167:F167"/>
    <mergeCell ref="A166:F166"/>
    <mergeCell ref="C110:F110"/>
    <mergeCell ref="A157:C165"/>
    <mergeCell ref="B152:F152"/>
    <mergeCell ref="C104:C105"/>
    <mergeCell ref="C116:C117"/>
    <mergeCell ref="C119:C120"/>
    <mergeCell ref="C113:C114"/>
    <mergeCell ref="C151:F151"/>
    <mergeCell ref="D146:F146"/>
    <mergeCell ref="D150:F150"/>
    <mergeCell ref="D115:E115"/>
    <mergeCell ref="D118:E118"/>
    <mergeCell ref="D123:E124"/>
    <mergeCell ref="A156:K156"/>
    <mergeCell ref="A153:F153"/>
    <mergeCell ref="B138:F138"/>
    <mergeCell ref="A141:A151"/>
    <mergeCell ref="C121:F121"/>
    <mergeCell ref="D144:E144"/>
    <mergeCell ref="B128:B129"/>
    <mergeCell ref="C61:C62"/>
    <mergeCell ref="D27:F27"/>
    <mergeCell ref="D59:F59"/>
    <mergeCell ref="F43:F44"/>
    <mergeCell ref="D43:E44"/>
    <mergeCell ref="B14:R14"/>
    <mergeCell ref="D42:F42"/>
    <mergeCell ref="C34:C42"/>
    <mergeCell ref="F28:F31"/>
    <mergeCell ref="F34:F39"/>
    <mergeCell ref="C52:F52"/>
    <mergeCell ref="D34:E39"/>
    <mergeCell ref="G49:K49"/>
    <mergeCell ref="G22:K24"/>
    <mergeCell ref="G43:K44"/>
    <mergeCell ref="G28:K31"/>
    <mergeCell ref="G34:K39"/>
    <mergeCell ref="D62:F62"/>
    <mergeCell ref="G53:K53"/>
    <mergeCell ref="G54:K54"/>
    <mergeCell ref="G60:K60"/>
    <mergeCell ref="G57:K57"/>
  </mergeCells>
  <phoneticPr fontId="9" type="noConversion"/>
  <pageMargins left="0.23622047244094491" right="0.23622047244094491" top="0.74803149606299213" bottom="0.74803149606299213" header="0.31496062992125984" footer="0.31496062992125984"/>
  <pageSetup paperSize="8" scale="91" fitToHeight="0" orientation="landscape" r:id="rId1"/>
  <rowBreaks count="5" manualBreakCount="5">
    <brk id="42" max="17" man="1"/>
    <brk id="70" max="17" man="1"/>
    <brk id="102" max="17" man="1"/>
    <brk id="139" max="17" man="1"/>
    <brk id="170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2"/>
  <sheetViews>
    <sheetView zoomScaleNormal="100" workbookViewId="0">
      <selection activeCell="B3" sqref="B3"/>
    </sheetView>
  </sheetViews>
  <sheetFormatPr defaultColWidth="9.140625" defaultRowHeight="12.75" x14ac:dyDescent="0.2"/>
  <cols>
    <col min="1" max="1" width="44" style="1" customWidth="1"/>
    <col min="2" max="2" width="76.85546875" style="1" customWidth="1"/>
    <col min="3" max="3" width="12" style="7" customWidth="1"/>
    <col min="4" max="4" width="11.5703125" style="7" customWidth="1"/>
    <col min="5" max="5" width="9" style="7" customWidth="1"/>
    <col min="6" max="6" width="10.42578125" style="7" customWidth="1"/>
    <col min="7" max="7" width="28.85546875" style="1" customWidth="1"/>
    <col min="8" max="16384" width="9.140625" style="1"/>
  </cols>
  <sheetData>
    <row r="1" spans="1:17" x14ac:dyDescent="0.2">
      <c r="B1" s="149"/>
      <c r="C1" s="149"/>
      <c r="D1" s="149"/>
      <c r="E1" s="149"/>
      <c r="F1" s="405" t="s">
        <v>255</v>
      </c>
      <c r="G1" s="405"/>
    </row>
    <row r="2" spans="1:17" x14ac:dyDescent="0.2">
      <c r="B2" s="149"/>
      <c r="C2" s="149"/>
      <c r="D2" s="149"/>
      <c r="E2" s="149"/>
      <c r="F2" s="405" t="s">
        <v>289</v>
      </c>
      <c r="G2" s="405"/>
    </row>
    <row r="3" spans="1:17" x14ac:dyDescent="0.2">
      <c r="B3" s="149"/>
      <c r="C3" s="149"/>
      <c r="D3" s="149"/>
      <c r="E3" s="149"/>
      <c r="F3" s="405" t="s">
        <v>290</v>
      </c>
      <c r="G3" s="405"/>
    </row>
    <row r="4" spans="1:17" x14ac:dyDescent="0.2">
      <c r="B4" s="149"/>
      <c r="C4" s="149"/>
      <c r="D4" s="149"/>
      <c r="E4" s="149"/>
      <c r="F4" s="405" t="s">
        <v>291</v>
      </c>
      <c r="G4" s="405"/>
    </row>
    <row r="5" spans="1:17" x14ac:dyDescent="0.2">
      <c r="B5" s="149"/>
      <c r="C5" s="149"/>
      <c r="D5" s="149"/>
      <c r="E5" s="149"/>
      <c r="F5" s="407" t="s">
        <v>292</v>
      </c>
      <c r="G5" s="407"/>
    </row>
    <row r="6" spans="1:17" ht="12.75" customHeight="1" x14ac:dyDescent="0.2">
      <c r="B6" s="110"/>
      <c r="C6" s="110"/>
      <c r="D6" s="110"/>
      <c r="E6" s="110"/>
      <c r="F6" s="406" t="s">
        <v>263</v>
      </c>
      <c r="G6" s="406"/>
    </row>
    <row r="7" spans="1:17" x14ac:dyDescent="0.2">
      <c r="A7" s="2"/>
      <c r="B7" s="2"/>
      <c r="C7" s="150"/>
      <c r="D7" s="150"/>
      <c r="E7" s="150"/>
      <c r="F7" s="406" t="s">
        <v>12</v>
      </c>
      <c r="G7" s="406"/>
    </row>
    <row r="8" spans="1:17" x14ac:dyDescent="0.2">
      <c r="A8" s="2"/>
      <c r="B8" s="2"/>
      <c r="C8" s="110"/>
      <c r="D8" s="110"/>
      <c r="E8" s="110"/>
      <c r="F8" s="406" t="s">
        <v>257</v>
      </c>
      <c r="G8" s="406"/>
    </row>
    <row r="9" spans="1:17" x14ac:dyDescent="0.2">
      <c r="A9" s="2"/>
      <c r="B9" s="2"/>
      <c r="C9" s="139"/>
      <c r="D9" s="139"/>
      <c r="E9" s="139"/>
      <c r="F9" s="140"/>
    </row>
    <row r="10" spans="1:17" ht="34.5" customHeight="1" x14ac:dyDescent="0.2">
      <c r="A10" s="379" t="s">
        <v>248</v>
      </c>
      <c r="B10" s="379"/>
      <c r="C10" s="379"/>
      <c r="D10" s="379"/>
      <c r="E10" s="379"/>
      <c r="F10" s="379"/>
      <c r="G10" s="379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ht="14.25" customHeight="1" x14ac:dyDescent="0.2">
      <c r="A11" s="409" t="s">
        <v>10</v>
      </c>
      <c r="B11" s="409" t="s">
        <v>238</v>
      </c>
      <c r="C11" s="409"/>
      <c r="D11" s="409" t="s">
        <v>239</v>
      </c>
      <c r="E11" s="409"/>
      <c r="F11" s="409"/>
      <c r="G11" s="409" t="s">
        <v>240</v>
      </c>
    </row>
    <row r="12" spans="1:17" ht="30" x14ac:dyDescent="0.2">
      <c r="A12" s="409"/>
      <c r="B12" s="135" t="s">
        <v>1</v>
      </c>
      <c r="C12" s="135" t="s">
        <v>4</v>
      </c>
      <c r="D12" s="136">
        <v>2024</v>
      </c>
      <c r="E12" s="136">
        <v>2025</v>
      </c>
      <c r="F12" s="136">
        <v>2026</v>
      </c>
      <c r="G12" s="409"/>
    </row>
    <row r="13" spans="1:17" ht="15" x14ac:dyDescent="0.25">
      <c r="A13" s="137">
        <v>1</v>
      </c>
      <c r="B13" s="138">
        <v>2</v>
      </c>
      <c r="C13" s="138">
        <v>3</v>
      </c>
      <c r="D13" s="138">
        <v>4</v>
      </c>
      <c r="E13" s="138">
        <v>5</v>
      </c>
      <c r="F13" s="138">
        <v>6</v>
      </c>
      <c r="G13" s="137">
        <v>7</v>
      </c>
    </row>
    <row r="14" spans="1:17" ht="15" x14ac:dyDescent="0.2">
      <c r="A14" s="10" t="s">
        <v>225</v>
      </c>
      <c r="B14" s="412" t="str">
        <f>'007 pr. asignavimai'!C15</f>
        <v>Sudaryti sąlygas kokybiškai įgyvendinti Savivaldybės funkcijas</v>
      </c>
      <c r="C14" s="413"/>
      <c r="D14" s="413"/>
      <c r="E14" s="413"/>
      <c r="F14" s="413"/>
      <c r="G14" s="422" t="s">
        <v>241</v>
      </c>
    </row>
    <row r="15" spans="1:17" ht="30" x14ac:dyDescent="0.2">
      <c r="A15" s="11" t="str">
        <f>'007 pr. asignavimai'!M15</f>
        <v>R-007-01-01-01</v>
      </c>
      <c r="B15" s="12" t="str">
        <f>'007 pr. asignavimai'!N15</f>
        <v xml:space="preserve">Asmenų, deklaravusių gyvenamąją vietą elektroninėmis deklaravimo priemonėmis, skaičius nuo visų deklaruojančiųjų skaičiaus </v>
      </c>
      <c r="C15" s="11" t="str">
        <f>'007 pr. asignavimai'!O15</f>
        <v>proc.</v>
      </c>
      <c r="D15" s="11">
        <f>'007 pr. asignavimai'!P15</f>
        <v>36.200000000000003</v>
      </c>
      <c r="E15" s="11">
        <f>'007 pr. asignavimai'!Q15</f>
        <v>39.4</v>
      </c>
      <c r="F15" s="141">
        <f>'007 pr. asignavimai'!R15</f>
        <v>41</v>
      </c>
      <c r="G15" s="423"/>
    </row>
    <row r="16" spans="1:17" ht="15" x14ac:dyDescent="0.2">
      <c r="A16" s="11" t="str">
        <f>'007 pr. asignavimai'!M16</f>
        <v>R-007-01-01-02</v>
      </c>
      <c r="B16" s="12" t="str">
        <f>'007 pr. asignavimai'!N16</f>
        <v>Savivaldybės administracijos darbuotojų etatų skaičiaus pokytis</v>
      </c>
      <c r="C16" s="11" t="str">
        <f>'007 pr. asignavimai'!O16</f>
        <v>proc.</v>
      </c>
      <c r="D16" s="11">
        <f>'007 pr. asignavimai'!P16</f>
        <v>1.1000000000000001</v>
      </c>
      <c r="E16" s="11">
        <f>'007 pr. asignavimai'!Q16</f>
        <v>1.1000000000000001</v>
      </c>
      <c r="F16" s="141">
        <f>'007 pr. asignavimai'!R16</f>
        <v>1.1000000000000001</v>
      </c>
      <c r="G16" s="424"/>
    </row>
    <row r="17" spans="1:7" ht="15" customHeight="1" x14ac:dyDescent="0.2">
      <c r="A17" s="13" t="s">
        <v>116</v>
      </c>
      <c r="B17" s="410" t="str">
        <f>'007 pr. asignavimai'!D17</f>
        <v>Savivaldybės tarybos veikla</v>
      </c>
      <c r="C17" s="411"/>
      <c r="D17" s="411"/>
      <c r="E17" s="411"/>
      <c r="F17" s="411"/>
      <c r="G17" s="425" t="s">
        <v>241</v>
      </c>
    </row>
    <row r="18" spans="1:7" ht="15" x14ac:dyDescent="0.2">
      <c r="A18" s="14" t="str">
        <f>'007 pr. asignavimai'!M17</f>
        <v>V-007-01-01-01-01</v>
      </c>
      <c r="B18" s="9" t="str">
        <f>'007 pr. asignavimai'!N17</f>
        <v>Priimtų Savivaldybės  tarybos sprendimų, skaičius</v>
      </c>
      <c r="C18" s="14" t="str">
        <f>'007 pr. asignavimai'!O17</f>
        <v>vnt.</v>
      </c>
      <c r="D18" s="14">
        <f>'007 pr. asignavimai'!P17</f>
        <v>400</v>
      </c>
      <c r="E18" s="14">
        <f>'007 pr. asignavimai'!Q17</f>
        <v>430</v>
      </c>
      <c r="F18" s="142">
        <f>'007 pr. asignavimai'!R17</f>
        <v>430</v>
      </c>
      <c r="G18" s="426"/>
    </row>
    <row r="19" spans="1:7" ht="30" x14ac:dyDescent="0.2">
      <c r="A19" s="14" t="str">
        <f>'007 pr. asignavimai'!M18</f>
        <v>V-007-01-01-01-02</v>
      </c>
      <c r="B19" s="9" t="str">
        <f>'007 pr. asignavimai'!N18</f>
        <v>Įvykusių Savivaldybės tarybos komitetų ir Savivaldybės tarybos ir  kolegijos posėdžių kaičius</v>
      </c>
      <c r="C19" s="14" t="str">
        <f>'007 pr. asignavimai'!O18</f>
        <v>vnt.</v>
      </c>
      <c r="D19" s="14">
        <f>'007 pr. asignavimai'!P18</f>
        <v>85</v>
      </c>
      <c r="E19" s="14">
        <f>'007 pr. asignavimai'!Q18</f>
        <v>90</v>
      </c>
      <c r="F19" s="142">
        <f>'007 pr. asignavimai'!R18</f>
        <v>90</v>
      </c>
      <c r="G19" s="427"/>
    </row>
    <row r="20" spans="1:7" ht="17.45" customHeight="1" x14ac:dyDescent="0.2">
      <c r="A20" s="13" t="s">
        <v>117</v>
      </c>
      <c r="B20" s="410" t="str">
        <f>'007 pr. asignavimai'!D22</f>
        <v>Savivaldybės administracijos veikla</v>
      </c>
      <c r="C20" s="411"/>
      <c r="D20" s="411"/>
      <c r="E20" s="411"/>
      <c r="F20" s="411"/>
      <c r="G20" s="425" t="s">
        <v>241</v>
      </c>
    </row>
    <row r="21" spans="1:7" ht="15" x14ac:dyDescent="0.2">
      <c r="A21" s="14" t="str">
        <f>'007 pr. asignavimai'!M22</f>
        <v>V-007-01-01-02-01</v>
      </c>
      <c r="B21" s="9" t="str">
        <f>'007 pr. asignavimai'!N22</f>
        <v>Kvalifikaciją kėlusių darbuotojų skaičius</v>
      </c>
      <c r="C21" s="14" t="str">
        <f>'007 pr. asignavimai'!O22</f>
        <v>asm.</v>
      </c>
      <c r="D21" s="14">
        <f>'007 pr. asignavimai'!P22</f>
        <v>95</v>
      </c>
      <c r="E21" s="14">
        <f>'007 pr. asignavimai'!Q22</f>
        <v>100</v>
      </c>
      <c r="F21" s="142">
        <f>'007 pr. asignavimai'!R22</f>
        <v>105</v>
      </c>
      <c r="G21" s="426"/>
    </row>
    <row r="22" spans="1:7" ht="15" x14ac:dyDescent="0.2">
      <c r="A22" s="14" t="str">
        <f>'007 pr. asignavimai'!M23</f>
        <v>V-007-01-01-02-02</v>
      </c>
      <c r="B22" s="9" t="str">
        <f>'007 pr. asignavimai'!N23</f>
        <v>Karjeros tarnautojų skaičius</v>
      </c>
      <c r="C22" s="14" t="str">
        <f>'007 pr. asignavimai'!O23</f>
        <v>asm.</v>
      </c>
      <c r="D22" s="14">
        <f>'007 pr. asignavimai'!P23</f>
        <v>111</v>
      </c>
      <c r="E22" s="14">
        <f>'007 pr. asignavimai'!Q23</f>
        <v>112</v>
      </c>
      <c r="F22" s="142">
        <f>'007 pr. asignavimai'!R23</f>
        <v>112</v>
      </c>
      <c r="G22" s="426"/>
    </row>
    <row r="23" spans="1:7" ht="15" x14ac:dyDescent="0.2">
      <c r="A23" s="14" t="str">
        <f>'007 pr. asignavimai'!M24</f>
        <v>V-007-01-01-02-03</v>
      </c>
      <c r="B23" s="9" t="str">
        <f>'007 pr. asignavimai'!N24</f>
        <v>Darbuotojų, dirbančių pagal darbo sutartis, skaičius</v>
      </c>
      <c r="C23" s="14" t="str">
        <f>'007 pr. asignavimai'!O24</f>
        <v>asm.</v>
      </c>
      <c r="D23" s="14">
        <f>'007 pr. asignavimai'!P24</f>
        <v>143</v>
      </c>
      <c r="E23" s="14">
        <f>'007 pr. asignavimai'!Q24</f>
        <v>143</v>
      </c>
      <c r="F23" s="142">
        <f>'007 pr. asignavimai'!R24</f>
        <v>145</v>
      </c>
      <c r="G23" s="427"/>
    </row>
    <row r="24" spans="1:7" ht="15.75" customHeight="1" x14ac:dyDescent="0.2">
      <c r="A24" s="13" t="s">
        <v>118</v>
      </c>
      <c r="B24" s="410" t="str">
        <f>'007 pr. asignavimai'!D28</f>
        <v>Savivaldybės kontrolės ir audito tarnybos darbo užtikrinimas</v>
      </c>
      <c r="C24" s="411"/>
      <c r="D24" s="411"/>
      <c r="E24" s="411"/>
      <c r="F24" s="411"/>
      <c r="G24" s="425" t="s">
        <v>241</v>
      </c>
    </row>
    <row r="25" spans="1:7" ht="15" x14ac:dyDescent="0.2">
      <c r="A25" s="14" t="str">
        <f>'007 pr. asignavimai'!M28</f>
        <v>V-007-01-01-03-01</v>
      </c>
      <c r="B25" s="9" t="str">
        <f>'007 pr. asignavimai'!N28</f>
        <v>Atliktų savivaldybės biudžeto vykdymo auditų ir paruoštų ataskaitų bei išvadų skaičius</v>
      </c>
      <c r="C25" s="14" t="str">
        <f>'007 pr. asignavimai'!O28</f>
        <v>vnt.</v>
      </c>
      <c r="D25" s="14">
        <f>'007 pr. asignavimai'!P28</f>
        <v>1</v>
      </c>
      <c r="E25" s="14">
        <f>'007 pr. asignavimai'!Q28</f>
        <v>1</v>
      </c>
      <c r="F25" s="142">
        <f>'007 pr. asignavimai'!R28</f>
        <v>1</v>
      </c>
      <c r="G25" s="426"/>
    </row>
    <row r="26" spans="1:7" ht="15" x14ac:dyDescent="0.2">
      <c r="A26" s="14" t="str">
        <f>'007 pr. asignavimai'!M29</f>
        <v>V-007-01-01-03-02</v>
      </c>
      <c r="B26" s="9" t="str">
        <f>'007 pr. asignavimai'!N29</f>
        <v>Atliktų finansinių ataskaitų auditų ir paruoštų ataskaitų bei išvadų skaičius</v>
      </c>
      <c r="C26" s="14" t="str">
        <f>'007 pr. asignavimai'!O29</f>
        <v>vnt.</v>
      </c>
      <c r="D26" s="14">
        <f>'007 pr. asignavimai'!P29</f>
        <v>1</v>
      </c>
      <c r="E26" s="14">
        <f>'007 pr. asignavimai'!Q29</f>
        <v>1</v>
      </c>
      <c r="F26" s="142">
        <f>'007 pr. asignavimai'!R29</f>
        <v>1</v>
      </c>
      <c r="G26" s="426"/>
    </row>
    <row r="27" spans="1:7" ht="15" x14ac:dyDescent="0.2">
      <c r="A27" s="14" t="str">
        <f>'007 pr. asignavimai'!M30</f>
        <v>V-007-01-01-03-03</v>
      </c>
      <c r="B27" s="9" t="str">
        <f>'007 pr. asignavimai'!N30</f>
        <v>Atliktų paskolos ėmimo galimybių vertinimų skaičius</v>
      </c>
      <c r="C27" s="14" t="str">
        <f>'007 pr. asignavimai'!O30</f>
        <v>vnt.</v>
      </c>
      <c r="D27" s="14">
        <f>'007 pr. asignavimai'!P30</f>
        <v>1</v>
      </c>
      <c r="E27" s="14">
        <f>'007 pr. asignavimai'!Q30</f>
        <v>1</v>
      </c>
      <c r="F27" s="142">
        <f>'007 pr. asignavimai'!R30</f>
        <v>1</v>
      </c>
      <c r="G27" s="426"/>
    </row>
    <row r="28" spans="1:7" ht="15" x14ac:dyDescent="0.2">
      <c r="A28" s="14" t="str">
        <f>'007 pr. asignavimai'!M31</f>
        <v>V-007-01-01-03-04</v>
      </c>
      <c r="B28" s="9" t="str">
        <f>'007 pr. asignavimai'!N31</f>
        <v>Atliktų garantijų suteikimo vertinimų skaičius</v>
      </c>
      <c r="C28" s="14" t="str">
        <f>'007 pr. asignavimai'!O31</f>
        <v>vnt.</v>
      </c>
      <c r="D28" s="14">
        <f>'007 pr. asignavimai'!P31</f>
        <v>1</v>
      </c>
      <c r="E28" s="14">
        <f>'007 pr. asignavimai'!Q31</f>
        <v>1</v>
      </c>
      <c r="F28" s="142">
        <f>'007 pr. asignavimai'!R31</f>
        <v>1</v>
      </c>
      <c r="G28" s="427"/>
    </row>
    <row r="29" spans="1:7" ht="15" customHeight="1" x14ac:dyDescent="0.2">
      <c r="A29" s="13" t="s">
        <v>119</v>
      </c>
      <c r="B29" s="410" t="str">
        <f>'007 pr. asignavimai'!D34</f>
        <v>Seniūnijų veikla</v>
      </c>
      <c r="C29" s="411"/>
      <c r="D29" s="411"/>
      <c r="E29" s="411"/>
      <c r="F29" s="411"/>
      <c r="G29" s="425" t="s">
        <v>241</v>
      </c>
    </row>
    <row r="30" spans="1:7" ht="15" x14ac:dyDescent="0.2">
      <c r="A30" s="14" t="str">
        <f>'007 pr. asignavimai'!M34</f>
        <v>V-007-01-01-04-01</v>
      </c>
      <c r="B30" s="9" t="str">
        <f>'007 pr. asignavimai'!N34</f>
        <v xml:space="preserve">Atsakytų raštų ir išduotų įvairių pažymų skaičius </v>
      </c>
      <c r="C30" s="14" t="str">
        <f>'007 pr. asignavimai'!O34</f>
        <v>vnt.</v>
      </c>
      <c r="D30" s="14">
        <f>'007 pr. asignavimai'!P34</f>
        <v>2877</v>
      </c>
      <c r="E30" s="14">
        <f>'007 pr. asignavimai'!Q34</f>
        <v>2925</v>
      </c>
      <c r="F30" s="142">
        <f>'007 pr. asignavimai'!R34</f>
        <v>2976</v>
      </c>
      <c r="G30" s="426"/>
    </row>
    <row r="31" spans="1:7" ht="15" x14ac:dyDescent="0.2">
      <c r="A31" s="14" t="str">
        <f>'007 pr. asignavimai'!M35</f>
        <v>V-007-01-01-04-02</v>
      </c>
      <c r="B31" s="9" t="str">
        <f>'007 pr. asignavimai'!N35</f>
        <v>Pateiktų žemės ūkio naudmenų deklaravimo paraiškų skaičius</v>
      </c>
      <c r="C31" s="14" t="str">
        <f>'007 pr. asignavimai'!O35</f>
        <v>vnt.</v>
      </c>
      <c r="D31" s="14">
        <f>'007 pr. asignavimai'!P35</f>
        <v>2663</v>
      </c>
      <c r="E31" s="14">
        <f>'007 pr. asignavimai'!Q35</f>
        <v>2678</v>
      </c>
      <c r="F31" s="142">
        <f>'007 pr. asignavimai'!R35</f>
        <v>2679</v>
      </c>
      <c r="G31" s="426"/>
    </row>
    <row r="32" spans="1:7" ht="15" x14ac:dyDescent="0.2">
      <c r="A32" s="14" t="str">
        <f>'007 pr. asignavimai'!M36</f>
        <v>V-007-01-01-04-03</v>
      </c>
      <c r="B32" s="9" t="str">
        <f>'007 pr. asignavimai'!N36</f>
        <v xml:space="preserve">Priimtų prašymų įvairioms socialinėms išmokoms ir paslaugoms gauti skaičius </v>
      </c>
      <c r="C32" s="14" t="str">
        <f>'007 pr. asignavimai'!O36</f>
        <v>vnt.</v>
      </c>
      <c r="D32" s="14">
        <f>'007 pr. asignavimai'!P36</f>
        <v>3380</v>
      </c>
      <c r="E32" s="14">
        <f>'007 pr. asignavimai'!Q36</f>
        <v>3455</v>
      </c>
      <c r="F32" s="142">
        <f>'007 pr. asignavimai'!R36</f>
        <v>3485</v>
      </c>
      <c r="G32" s="426"/>
    </row>
    <row r="33" spans="1:7" ht="15" x14ac:dyDescent="0.2">
      <c r="A33" s="14" t="str">
        <f>'007 pr. asignavimai'!M37</f>
        <v>V-007-01-01-04-04</v>
      </c>
      <c r="B33" s="9" t="str">
        <f>'007 pr. asignavimai'!N37</f>
        <v>Prižiūrimų veikiančių kapinių plotas</v>
      </c>
      <c r="C33" s="14" t="str">
        <f>'007 pr. asignavimai'!O37</f>
        <v>ha</v>
      </c>
      <c r="D33" s="14">
        <f>'007 pr. asignavimai'!P37</f>
        <v>39.299999999999997</v>
      </c>
      <c r="E33" s="14">
        <f>'007 pr. asignavimai'!Q37</f>
        <v>39.299999999999997</v>
      </c>
      <c r="F33" s="142">
        <f>'007 pr. asignavimai'!R37</f>
        <v>39.299999999999997</v>
      </c>
      <c r="G33" s="426"/>
    </row>
    <row r="34" spans="1:7" ht="15" x14ac:dyDescent="0.2">
      <c r="A34" s="14" t="str">
        <f>'007 pr. asignavimai'!M38</f>
        <v>V-007-01-01-04-05</v>
      </c>
      <c r="B34" s="9" t="str">
        <f>'007 pr. asignavimai'!N38</f>
        <v>Prižiūrimų seniūnijų vietinės reikšmės kelių ir gatvių ilgis</v>
      </c>
      <c r="C34" s="14" t="str">
        <f>'007 pr. asignavimai'!O38</f>
        <v>km</v>
      </c>
      <c r="D34" s="14">
        <f>'007 pr. asignavimai'!P38</f>
        <v>1492.7</v>
      </c>
      <c r="E34" s="14">
        <f>'007 pr. asignavimai'!Q38</f>
        <v>1504.7</v>
      </c>
      <c r="F34" s="142">
        <f>'007 pr. asignavimai'!R38</f>
        <v>1518.7</v>
      </c>
      <c r="G34" s="426"/>
    </row>
    <row r="35" spans="1:7" ht="15" x14ac:dyDescent="0.2">
      <c r="A35" s="14" t="str">
        <f>'007 pr. asignavimai'!M39</f>
        <v>V-007-01-01-04-06</v>
      </c>
      <c r="B35" s="9" t="str">
        <f>'007 pr. asignavimai'!N39</f>
        <v>Prižiūrimų žaliųjų plotų dydis</v>
      </c>
      <c r="C35" s="14" t="str">
        <f>'007 pr. asignavimai'!O39</f>
        <v>ha</v>
      </c>
      <c r="D35" s="14">
        <f>'007 pr. asignavimai'!P39</f>
        <v>295</v>
      </c>
      <c r="E35" s="14">
        <f>'007 pr. asignavimai'!Q39</f>
        <v>297.2</v>
      </c>
      <c r="F35" s="142">
        <f>'007 pr. asignavimai'!R39</f>
        <v>299.5</v>
      </c>
      <c r="G35" s="427"/>
    </row>
    <row r="36" spans="1:7" ht="16.5" customHeight="1" x14ac:dyDescent="0.2">
      <c r="A36" s="13" t="s">
        <v>120</v>
      </c>
      <c r="B36" s="410" t="str">
        <f>'007 pr. asignavimai'!D43</f>
        <v>Paslaugų ir švietimo pagalbos centro veikla</v>
      </c>
      <c r="C36" s="411"/>
      <c r="D36" s="411"/>
      <c r="E36" s="411"/>
      <c r="F36" s="411"/>
      <c r="G36" s="425" t="s">
        <v>241</v>
      </c>
    </row>
    <row r="37" spans="1:7" ht="15" x14ac:dyDescent="0.2">
      <c r="A37" s="14" t="str">
        <f>'007 pr. asignavimai'!M43</f>
        <v>V-007-01-01-05-01</v>
      </c>
      <c r="B37" s="9" t="str">
        <f>'007 pr. asignavimai'!N43</f>
        <v>Darbuotojų (etatų), dirbančių centralizuotoje buhalterijoje, skaičius</v>
      </c>
      <c r="C37" s="14" t="str">
        <f>'007 pr. asignavimai'!O43</f>
        <v>vnt.</v>
      </c>
      <c r="D37" s="14">
        <f>'007 pr. asignavimai'!P43</f>
        <v>43.5</v>
      </c>
      <c r="E37" s="14">
        <f>'007 pr. asignavimai'!Q43</f>
        <v>44</v>
      </c>
      <c r="F37" s="142">
        <f>'007 pr. asignavimai'!R43</f>
        <v>44</v>
      </c>
      <c r="G37" s="426"/>
    </row>
    <row r="38" spans="1:7" ht="15" x14ac:dyDescent="0.2">
      <c r="A38" s="14" t="str">
        <f>'007 pr. asignavimai'!M44</f>
        <v>V-007-01-01-05-02 (VB)</v>
      </c>
      <c r="B38" s="9" t="str">
        <f>'007 pr. asignavimai'!N44</f>
        <v>Etatų, kurie vykdo  funkcijas, finansuojamas iš valstybės biudžeto, skaičius</v>
      </c>
      <c r="C38" s="14" t="str">
        <f>'007 pr. asignavimai'!O44</f>
        <v>vnt.</v>
      </c>
      <c r="D38" s="14">
        <f>'007 pr. asignavimai'!P44</f>
        <v>1.25</v>
      </c>
      <c r="E38" s="14">
        <f>'007 pr. asignavimai'!Q44</f>
        <v>1.25</v>
      </c>
      <c r="F38" s="142">
        <f>'007 pr. asignavimai'!R44</f>
        <v>1.25</v>
      </c>
      <c r="G38" s="427"/>
    </row>
    <row r="39" spans="1:7" ht="15.75" customHeight="1" x14ac:dyDescent="0.2">
      <c r="A39" s="13" t="s">
        <v>121</v>
      </c>
      <c r="B39" s="410" t="str">
        <f>'007 pr. asignavimai'!D49</f>
        <v>Mero rezervas</v>
      </c>
      <c r="C39" s="411"/>
      <c r="D39" s="411"/>
      <c r="E39" s="411"/>
      <c r="F39" s="411"/>
      <c r="G39" s="425" t="s">
        <v>241</v>
      </c>
    </row>
    <row r="40" spans="1:7" ht="15" x14ac:dyDescent="0.2">
      <c r="A40" s="14" t="str">
        <f>'007 pr. asignavimai'!M49</f>
        <v>V-007-01-01-06-01</v>
      </c>
      <c r="B40" s="9" t="str">
        <f>'007 pr. asignavimai'!N49</f>
        <v>Paremtų asmenų skaičius</v>
      </c>
      <c r="C40" s="14" t="str">
        <f>'007 pr. asignavimai'!O49</f>
        <v>asm.</v>
      </c>
      <c r="D40" s="14">
        <f>'007 pr. asignavimai'!P49</f>
        <v>2</v>
      </c>
      <c r="E40" s="14">
        <f>'007 pr. asignavimai'!Q49</f>
        <v>2</v>
      </c>
      <c r="F40" s="142">
        <f>'007 pr. asignavimai'!R49</f>
        <v>2</v>
      </c>
      <c r="G40" s="427"/>
    </row>
    <row r="41" spans="1:7" ht="15" customHeight="1" x14ac:dyDescent="0.2">
      <c r="A41" s="10" t="s">
        <v>224</v>
      </c>
      <c r="B41" s="412" t="str">
        <f>'007 pr. asignavimai'!C53</f>
        <v>Vykdyti valstybines (valstybės perduotas savivaldybei) funkcijas</v>
      </c>
      <c r="C41" s="413"/>
      <c r="D41" s="413"/>
      <c r="E41" s="413"/>
      <c r="F41" s="413"/>
      <c r="G41" s="422" t="s">
        <v>241</v>
      </c>
    </row>
    <row r="42" spans="1:7" ht="15" x14ac:dyDescent="0.2">
      <c r="A42" s="11" t="str">
        <f>'007 pr. asignavimai'!M53</f>
        <v>R-007-01-02-01</v>
      </c>
      <c r="B42" s="12" t="str">
        <f>'007 pr. asignavimai'!N53</f>
        <v>Valstybinių funkcijų įgyvendinimui skirtų lėšų įsisavinimas</v>
      </c>
      <c r="C42" s="11" t="str">
        <f>'007 pr. asignavimai'!O53</f>
        <v>proc.</v>
      </c>
      <c r="D42" s="11">
        <f>'007 pr. asignavimai'!P53</f>
        <v>100</v>
      </c>
      <c r="E42" s="11">
        <f>'007 pr. asignavimai'!Q53</f>
        <v>100</v>
      </c>
      <c r="F42" s="141">
        <f>'007 pr. asignavimai'!R53</f>
        <v>100</v>
      </c>
      <c r="G42" s="424"/>
    </row>
    <row r="43" spans="1:7" ht="15" customHeight="1" x14ac:dyDescent="0.2">
      <c r="A43" s="15" t="s">
        <v>132</v>
      </c>
      <c r="B43" s="408" t="str">
        <f>'007 pr. asignavimai'!D54</f>
        <v>Duomenims į suteiktos valstybės  pagalbos  ir nereikšmingos  pagalbos registrą teikti</v>
      </c>
      <c r="C43" s="408"/>
      <c r="D43" s="408"/>
      <c r="E43" s="408"/>
      <c r="F43" s="408"/>
      <c r="G43" s="425" t="s">
        <v>241</v>
      </c>
    </row>
    <row r="44" spans="1:7" ht="15" x14ac:dyDescent="0.2">
      <c r="A44" s="16" t="str">
        <f>'007 pr. asignavimai'!M54</f>
        <v>V-007-01-02-01-01 (VB)</v>
      </c>
      <c r="B44" s="17" t="str">
        <f>'007 pr. asignavimai'!N54</f>
        <v xml:space="preserve">Suteiktos valstybės pagalbos registrui pateiktų registro objektų skaičius </v>
      </c>
      <c r="C44" s="16" t="str">
        <f>'007 pr. asignavimai'!O54</f>
        <v>vnt.</v>
      </c>
      <c r="D44" s="16">
        <f>'007 pr. asignavimai'!P54</f>
        <v>31</v>
      </c>
      <c r="E44" s="16">
        <f>'007 pr. asignavimai'!Q54</f>
        <v>31</v>
      </c>
      <c r="F44" s="143">
        <f>'007 pr. asignavimai'!R54</f>
        <v>31</v>
      </c>
      <c r="G44" s="427"/>
    </row>
    <row r="45" spans="1:7" ht="17.45" customHeight="1" x14ac:dyDescent="0.2">
      <c r="A45" s="15" t="s">
        <v>133</v>
      </c>
      <c r="B45" s="408" t="str">
        <f>'007 pr. asignavimai'!D57</f>
        <v>Dalyvauti rengiant ir vykdant mobilizaciją, demobilizaciją, priimančiosios  šalies paramą</v>
      </c>
      <c r="C45" s="408"/>
      <c r="D45" s="408"/>
      <c r="E45" s="408"/>
      <c r="F45" s="408"/>
      <c r="G45" s="425" t="s">
        <v>241</v>
      </c>
    </row>
    <row r="46" spans="1:7" ht="30" x14ac:dyDescent="0.2">
      <c r="A46" s="18" t="str">
        <f>'007 pr. asignavimai'!M57</f>
        <v>V-007-01-02-02-01 (VB)</v>
      </c>
      <c r="B46" s="19" t="str">
        <f>'007 pr. asignavimai'!N57</f>
        <v xml:space="preserve">Savivaldybės mobilizacijos plano parengimas, atnaujinimas ir pasirengimas mobilizacijai ir priimančios šalies paramai teikti </v>
      </c>
      <c r="C46" s="18" t="str">
        <f>'007 pr. asignavimai'!O57</f>
        <v>prc.</v>
      </c>
      <c r="D46" s="18">
        <f>'007 pr. asignavimai'!P57</f>
        <v>75</v>
      </c>
      <c r="E46" s="18">
        <f>'007 pr. asignavimai'!Q57</f>
        <v>75</v>
      </c>
      <c r="F46" s="144">
        <f>'007 pr. asignavimai'!R57</f>
        <v>75</v>
      </c>
      <c r="G46" s="427"/>
    </row>
    <row r="47" spans="1:7" ht="15" customHeight="1" x14ac:dyDescent="0.2">
      <c r="A47" s="15" t="s">
        <v>134</v>
      </c>
      <c r="B47" s="408" t="str">
        <f>'007 pr. asignavimai'!D60</f>
        <v>Valstybinės kalbos vartojimo ir taisyklingumo kontrolei</v>
      </c>
      <c r="C47" s="408"/>
      <c r="D47" s="408"/>
      <c r="E47" s="408"/>
      <c r="F47" s="408"/>
      <c r="G47" s="425" t="s">
        <v>241</v>
      </c>
    </row>
    <row r="48" spans="1:7" ht="15" x14ac:dyDescent="0.2">
      <c r="A48" s="18" t="str">
        <f>'007 pr. asignavimai'!M60</f>
        <v>V-007-01-02-03-01 (VB)</v>
      </c>
      <c r="B48" s="19" t="str">
        <f>'007 pr. asignavimai'!N60</f>
        <v xml:space="preserve">Darbuotojų, atliekančių valstybinės kalbos vartojimo taisyklingumo kontrolę, skaičius </v>
      </c>
      <c r="C48" s="18" t="str">
        <f>'007 pr. asignavimai'!O60</f>
        <v>vnt.</v>
      </c>
      <c r="D48" s="18">
        <f>'007 pr. asignavimai'!P60</f>
        <v>1</v>
      </c>
      <c r="E48" s="18">
        <f>'007 pr. asignavimai'!Q60</f>
        <v>1</v>
      </c>
      <c r="F48" s="144">
        <f>'007 pr. asignavimai'!R60</f>
        <v>1</v>
      </c>
      <c r="G48" s="427"/>
    </row>
    <row r="49" spans="1:7" ht="15" customHeight="1" x14ac:dyDescent="0.2">
      <c r="A49" s="15" t="s">
        <v>135</v>
      </c>
      <c r="B49" s="408" t="str">
        <f>'007 pr. asignavimai'!D63</f>
        <v>Civilinės būklės aktams registruoti</v>
      </c>
      <c r="C49" s="408"/>
      <c r="D49" s="408"/>
      <c r="E49" s="408"/>
      <c r="F49" s="408"/>
      <c r="G49" s="425" t="s">
        <v>241</v>
      </c>
    </row>
    <row r="50" spans="1:7" ht="30" x14ac:dyDescent="0.2">
      <c r="A50" s="16" t="str">
        <f>'007 pr. asignavimai'!M63</f>
        <v>V-007-01-02-04-01 (VB)</v>
      </c>
      <c r="B50" s="17" t="str">
        <f>'007 pr. asignavimai'!N63</f>
        <v>Valstybinės (valstybės perduotos savivaldybėms) užregistruoti civilinės būklės aktų skaičius</v>
      </c>
      <c r="C50" s="16" t="str">
        <f>'007 pr. asignavimai'!O63</f>
        <v>vnt.</v>
      </c>
      <c r="D50" s="16">
        <f>'007 pr. asignavimai'!P63</f>
        <v>1900</v>
      </c>
      <c r="E50" s="16">
        <f>'007 pr. asignavimai'!Q63</f>
        <v>1900</v>
      </c>
      <c r="F50" s="143">
        <f>'007 pr. asignavimai'!R63</f>
        <v>1900</v>
      </c>
      <c r="G50" s="426"/>
    </row>
    <row r="51" spans="1:7" ht="15" x14ac:dyDescent="0.2">
      <c r="A51" s="16" t="str">
        <f>'007 pr. asignavimai'!M64</f>
        <v>V-007-01-02-04-02 (VB)</v>
      </c>
      <c r="B51" s="17" t="str">
        <f>'007 pr. asignavimai'!N64</f>
        <v>Išduotų archyvinių pažymų skaičius</v>
      </c>
      <c r="C51" s="16" t="str">
        <f>'007 pr. asignavimai'!O64</f>
        <v>vnt.</v>
      </c>
      <c r="D51" s="16">
        <f>'007 pr. asignavimai'!P64</f>
        <v>120</v>
      </c>
      <c r="E51" s="16">
        <f>'007 pr. asignavimai'!Q64</f>
        <v>120</v>
      </c>
      <c r="F51" s="143">
        <f>'007 pr. asignavimai'!R64</f>
        <v>120</v>
      </c>
      <c r="G51" s="426"/>
    </row>
    <row r="52" spans="1:7" ht="15" x14ac:dyDescent="0.2">
      <c r="A52" s="16" t="str">
        <f>'007 pr. asignavimai'!M65</f>
        <v>V-007-01-02-04-03 (VB)</v>
      </c>
      <c r="B52" s="17" t="str">
        <f>'007 pr. asignavimai'!N65</f>
        <v>Civilinių aktų įrašų/ išrašų išdavimas</v>
      </c>
      <c r="C52" s="16" t="str">
        <f>'007 pr. asignavimai'!O65</f>
        <v>vnt.</v>
      </c>
      <c r="D52" s="16">
        <f>'007 pr. asignavimai'!P65</f>
        <v>1950</v>
      </c>
      <c r="E52" s="16">
        <f>'007 pr. asignavimai'!Q65</f>
        <v>1950</v>
      </c>
      <c r="F52" s="143">
        <f>'007 pr. asignavimai'!R65</f>
        <v>1950</v>
      </c>
      <c r="G52" s="427"/>
    </row>
    <row r="53" spans="1:7" ht="15" customHeight="1" x14ac:dyDescent="0.2">
      <c r="A53" s="15" t="s">
        <v>136</v>
      </c>
      <c r="B53" s="408" t="str">
        <f>'007 pr. asignavimai'!D68</f>
        <v>Valstybės garantuojamai pirminei teisinei pagalbai teikti</v>
      </c>
      <c r="C53" s="408"/>
      <c r="D53" s="408"/>
      <c r="E53" s="408"/>
      <c r="F53" s="408"/>
      <c r="G53" s="425" t="s">
        <v>241</v>
      </c>
    </row>
    <row r="54" spans="1:7" ht="15" x14ac:dyDescent="0.2">
      <c r="A54" s="16" t="str">
        <f>'007 pr. asignavimai'!M68</f>
        <v>V-007-01-02-05-01 (VB)</v>
      </c>
      <c r="B54" s="17" t="str">
        <f>'007 pr. asignavimai'!N68</f>
        <v xml:space="preserve">Suteiktų teisinių konsultacijų skaičius </v>
      </c>
      <c r="C54" s="16" t="str">
        <f>'007 pr. asignavimai'!O68</f>
        <v>vnt.</v>
      </c>
      <c r="D54" s="16">
        <f>'007 pr. asignavimai'!P68</f>
        <v>280</v>
      </c>
      <c r="E54" s="16">
        <f>'007 pr. asignavimai'!Q68</f>
        <v>280</v>
      </c>
      <c r="F54" s="143">
        <f>'007 pr. asignavimai'!R68</f>
        <v>300</v>
      </c>
      <c r="G54" s="427"/>
    </row>
    <row r="55" spans="1:7" ht="15" customHeight="1" x14ac:dyDescent="0.2">
      <c r="A55" s="15" t="s">
        <v>137</v>
      </c>
      <c r="B55" s="408" t="str">
        <f>'007 pr. asignavimai'!D71</f>
        <v>Gyventojų registrui tvarkyti ir duomenims valstybės registrui  teikti</v>
      </c>
      <c r="C55" s="408"/>
      <c r="D55" s="408"/>
      <c r="E55" s="408"/>
      <c r="F55" s="408"/>
      <c r="G55" s="425" t="s">
        <v>241</v>
      </c>
    </row>
    <row r="56" spans="1:7" ht="15" x14ac:dyDescent="0.2">
      <c r="A56" s="16" t="str">
        <f>'007 pr. asignavimai'!M71</f>
        <v>V-007-01-02-06-01 (VB)</v>
      </c>
      <c r="B56" s="17" t="str">
        <f>'007 pr. asignavimai'!N71</f>
        <v>Atliktų asmenų archyvinių įrašų skaičius</v>
      </c>
      <c r="C56" s="16" t="str">
        <f>'007 pr. asignavimai'!O71</f>
        <v>vnt.</v>
      </c>
      <c r="D56" s="16">
        <f>'007 pr. asignavimai'!P71</f>
        <v>250</v>
      </c>
      <c r="E56" s="16">
        <f>'007 pr. asignavimai'!Q71</f>
        <v>250</v>
      </c>
      <c r="F56" s="143">
        <f>'007 pr. asignavimai'!R71</f>
        <v>250</v>
      </c>
      <c r="G56" s="427"/>
    </row>
    <row r="57" spans="1:7" ht="15.75" customHeight="1" x14ac:dyDescent="0.2">
      <c r="A57" s="15" t="s">
        <v>139</v>
      </c>
      <c r="B57" s="408" t="str">
        <f>'007 pr. asignavimai'!D74</f>
        <v>Civilinei saugai</v>
      </c>
      <c r="C57" s="408"/>
      <c r="D57" s="408"/>
      <c r="E57" s="408"/>
      <c r="F57" s="408"/>
      <c r="G57" s="425" t="s">
        <v>241</v>
      </c>
    </row>
    <row r="58" spans="1:7" ht="15" x14ac:dyDescent="0.2">
      <c r="A58" s="16" t="str">
        <f>'007 pr. asignavimai'!M74</f>
        <v>V-007-01-02-07-01 (VB)</v>
      </c>
      <c r="B58" s="17" t="str">
        <f>'007 pr. asignavimai'!N74</f>
        <v>Savivaldybės pasirengimo reaguoti į ekstremalias situacijas lygis, ne žemesnis kaip, proc.</v>
      </c>
      <c r="C58" s="16" t="str">
        <f>'007 pr. asignavimai'!O74</f>
        <v>proc.</v>
      </c>
      <c r="D58" s="16">
        <v>75</v>
      </c>
      <c r="E58" s="16">
        <f>'007 pr. asignavimai'!Q74</f>
        <v>86</v>
      </c>
      <c r="F58" s="143">
        <f>'007 pr. asignavimai'!R74</f>
        <v>86</v>
      </c>
      <c r="G58" s="427"/>
    </row>
    <row r="59" spans="1:7" ht="17.45" customHeight="1" x14ac:dyDescent="0.2">
      <c r="A59" s="20" t="s">
        <v>140</v>
      </c>
      <c r="B59" s="417" t="str">
        <f>'007 pr. asignavimai'!D77</f>
        <v>Priešgaisrinei saugai</v>
      </c>
      <c r="C59" s="417"/>
      <c r="D59" s="417"/>
      <c r="E59" s="417"/>
      <c r="F59" s="417"/>
      <c r="G59" s="425" t="s">
        <v>241</v>
      </c>
    </row>
    <row r="60" spans="1:7" ht="15" x14ac:dyDescent="0.2">
      <c r="A60" s="21" t="str">
        <f>'007 pr. asignavimai'!M77</f>
        <v>V-007-01-02-08-01</v>
      </c>
      <c r="B60" s="22" t="str">
        <f>'007 pr. asignavimai'!N77</f>
        <v>Išvykimų į kitus darbus skaičius</v>
      </c>
      <c r="C60" s="21" t="str">
        <f>'007 pr. asignavimai'!O77</f>
        <v>vnt.</v>
      </c>
      <c r="D60" s="21">
        <f>'007 pr. asignavimai'!P77</f>
        <v>45</v>
      </c>
      <c r="E60" s="21">
        <f>'007 pr. asignavimai'!Q77</f>
        <v>45</v>
      </c>
      <c r="F60" s="145">
        <f>'007 pr. asignavimai'!R77</f>
        <v>45</v>
      </c>
      <c r="G60" s="426"/>
    </row>
    <row r="61" spans="1:7" ht="15" x14ac:dyDescent="0.2">
      <c r="A61" s="21" t="str">
        <f>'007 pr. asignavimai'!M78</f>
        <v>V-007-01-02-08-02</v>
      </c>
      <c r="B61" s="22" t="str">
        <f>'007 pr. asignavimai'!N78</f>
        <v>Užgesintų gaisrų skaičius</v>
      </c>
      <c r="C61" s="21" t="str">
        <f>'007 pr. asignavimai'!O78</f>
        <v>vnt.</v>
      </c>
      <c r="D61" s="21">
        <f>'007 pr. asignavimai'!P78</f>
        <v>70</v>
      </c>
      <c r="E61" s="21">
        <f>'007 pr. asignavimai'!Q78</f>
        <v>70</v>
      </c>
      <c r="F61" s="145">
        <f>'007 pr. asignavimai'!R78</f>
        <v>70</v>
      </c>
      <c r="G61" s="426"/>
    </row>
    <row r="62" spans="1:7" ht="15" x14ac:dyDescent="0.2">
      <c r="A62" s="21" t="s">
        <v>279</v>
      </c>
      <c r="B62" s="22" t="s">
        <v>278</v>
      </c>
      <c r="C62" s="21" t="s">
        <v>280</v>
      </c>
      <c r="D62" s="21">
        <v>180</v>
      </c>
      <c r="E62" s="21">
        <v>180</v>
      </c>
      <c r="F62" s="145">
        <v>180</v>
      </c>
      <c r="G62" s="426"/>
    </row>
    <row r="63" spans="1:7" ht="45" x14ac:dyDescent="0.2">
      <c r="A63" s="21" t="str">
        <f>'007 pr. asignavimai'!M80</f>
        <v>V-007-01-02-08-04 (VB)</v>
      </c>
      <c r="B63" s="22" t="str">
        <f>'007 pr. asignavimai'!N80</f>
        <v>Savivaldybės kaimo vietovėse kilusių gaisrų (išskyrus gaisrus atvirose teritorijose ir transporto priemonėse)
skaičius, tenkantis 1000 gyventojų, ne didesnis kaip</v>
      </c>
      <c r="C63" s="21" t="str">
        <f>'007 pr. asignavimai'!O80</f>
        <v>asm.</v>
      </c>
      <c r="D63" s="21">
        <f>'007 pr. asignavimai'!P80</f>
        <v>1.7</v>
      </c>
      <c r="E63" s="21">
        <f>'007 pr. asignavimai'!Q80</f>
        <v>1.7</v>
      </c>
      <c r="F63" s="145">
        <f>'007 pr. asignavimai'!R80</f>
        <v>1.7</v>
      </c>
      <c r="G63" s="426"/>
    </row>
    <row r="64" spans="1:7" ht="30" x14ac:dyDescent="0.2">
      <c r="A64" s="21" t="str">
        <f>'007 pr. asignavimai'!M81</f>
        <v>V-007-01-02-08-05 (VB)</v>
      </c>
      <c r="B64" s="22" t="str">
        <f>'007 pr. asignavimai'!N81</f>
        <v>Savivaldybės kaimo vietovėse kilusiuose gaisruose žuvusių žmonių skaičius, tenkantis 100 tūkst. gyventojų, ne didesnis kaip</v>
      </c>
      <c r="C64" s="21" t="str">
        <f>'007 pr. asignavimai'!O81</f>
        <v>asm.</v>
      </c>
      <c r="D64" s="21">
        <v>2</v>
      </c>
      <c r="E64" s="21">
        <v>2</v>
      </c>
      <c r="F64" s="145">
        <v>2</v>
      </c>
      <c r="G64" s="427"/>
    </row>
    <row r="65" spans="1:7" ht="16.5" customHeight="1" x14ac:dyDescent="0.2">
      <c r="A65" s="23" t="s">
        <v>141</v>
      </c>
      <c r="B65" s="418" t="str">
        <f>'007 pr. asignavimai'!D86</f>
        <v>Gyvenamosios vietos deklaravimo duomenų ir gyvenamosios vietos neturinčių asmenų apskaitos duomenims tvarkyti</v>
      </c>
      <c r="C65" s="418"/>
      <c r="D65" s="418"/>
      <c r="E65" s="418"/>
      <c r="F65" s="418"/>
      <c r="G65" s="425" t="s">
        <v>241</v>
      </c>
    </row>
    <row r="66" spans="1:7" ht="30" x14ac:dyDescent="0.2">
      <c r="A66" s="16" t="str">
        <f>'007 pr. asignavimai'!M86</f>
        <v>V-007-01-02-09-01 (VB)</v>
      </c>
      <c r="B66" s="17" t="str">
        <f>'007 pr. asignavimai'!N86</f>
        <v>Gyvenamosios vietos deklaracijų, asmenų pateiktų elektroniniu būdu, dalies didėjimas per metus ne mažiau kaip 1,5 proc.</v>
      </c>
      <c r="C66" s="16" t="str">
        <f>'007 pr. asignavimai'!O86</f>
        <v>proc.</v>
      </c>
      <c r="D66" s="16">
        <f>'007 pr. asignavimai'!P86</f>
        <v>33.6</v>
      </c>
      <c r="E66" s="16">
        <f>'007 pr. asignavimai'!Q86</f>
        <v>33.6</v>
      </c>
      <c r="F66" s="143">
        <f>'007 pr. asignavimai'!R86</f>
        <v>33.6</v>
      </c>
      <c r="G66" s="427"/>
    </row>
    <row r="67" spans="1:7" ht="16.5" customHeight="1" x14ac:dyDescent="0.2">
      <c r="A67" s="15" t="s">
        <v>142</v>
      </c>
      <c r="B67" s="408" t="str">
        <f>'007 pr. asignavimai'!D89</f>
        <v>Žemės ūkio funkcijoms atlikti</v>
      </c>
      <c r="C67" s="408"/>
      <c r="D67" s="408"/>
      <c r="E67" s="408"/>
      <c r="F67" s="408"/>
      <c r="G67" s="425" t="s">
        <v>241</v>
      </c>
    </row>
    <row r="68" spans="1:7" ht="30" x14ac:dyDescent="0.2">
      <c r="A68" s="16" t="str">
        <f>'007 pr. asignavimai'!M89</f>
        <v>V-007-01-01-10-01 (VB)</v>
      </c>
      <c r="B68" s="17" t="str">
        <f>'007 pr. asignavimai'!N89</f>
        <v xml:space="preserve">Darbuotojų, atliekančių valstybines (valstybės perduotas savivaldybėms) funkcijas, skaičius </v>
      </c>
      <c r="C68" s="16" t="str">
        <f>'007 pr. asignavimai'!O89</f>
        <v>vnt.</v>
      </c>
      <c r="D68" s="16">
        <f>'007 pr. asignavimai'!P89</f>
        <v>15</v>
      </c>
      <c r="E68" s="16">
        <f>'007 pr. asignavimai'!Q89</f>
        <v>15</v>
      </c>
      <c r="F68" s="143">
        <f>'007 pr. asignavimai'!R89</f>
        <v>15</v>
      </c>
      <c r="G68" s="427"/>
    </row>
    <row r="69" spans="1:7" ht="16.5" customHeight="1" x14ac:dyDescent="0.2">
      <c r="A69" s="15" t="s">
        <v>143</v>
      </c>
      <c r="B69" s="408" t="str">
        <f>'007 pr. asignavimai'!D92</f>
        <v>Valstybei nuosavybės teise priklausančių melioracijos ir hidrotechnikos statinių valdymui ir naudojimui patikėjimo teise užtikrinti</v>
      </c>
      <c r="C69" s="408"/>
      <c r="D69" s="408"/>
      <c r="E69" s="408"/>
      <c r="F69" s="408"/>
      <c r="G69" s="425" t="s">
        <v>241</v>
      </c>
    </row>
    <row r="70" spans="1:7" ht="30" x14ac:dyDescent="0.2">
      <c r="A70" s="21" t="str">
        <f>'007 pr. asignavimai'!M92</f>
        <v>V-007-01-02-11-01 (VB)</v>
      </c>
      <c r="B70" s="22" t="str">
        <f>'007 pr. asignavimai'!N92</f>
        <v>Apskaitomas melioruotas, priklausantis savivaldybei, patikėjimo teise valdomas (prižiūrimas) žemės plotas</v>
      </c>
      <c r="C70" s="21" t="str">
        <f>'007 pr. asignavimai'!O92</f>
        <v>ha</v>
      </c>
      <c r="D70" s="21">
        <f>'007 pr. asignavimai'!P92</f>
        <v>44517.4</v>
      </c>
      <c r="E70" s="21">
        <f>'007 pr. asignavimai'!Q92</f>
        <v>44517.4</v>
      </c>
      <c r="F70" s="145">
        <f>'007 pr. asignavimai'!R92</f>
        <v>44517.4</v>
      </c>
      <c r="G70" s="426"/>
    </row>
    <row r="71" spans="1:7" ht="30" x14ac:dyDescent="0.2">
      <c r="A71" s="21" t="str">
        <f>'007 pr. asignavimai'!M93</f>
        <v>V-007-01-02-11-02 (VB)</v>
      </c>
      <c r="B71" s="22" t="str">
        <f>'007 pr. asignavimai'!N93</f>
        <v>Įgyvendintų melioracijos ir hidrotechninių statinių  remonto (avarinio remonto), priežiūros darbų skaičius</v>
      </c>
      <c r="C71" s="21" t="str">
        <f>'007 pr. asignavimai'!O93</f>
        <v>vnt.</v>
      </c>
      <c r="D71" s="21">
        <f>'007 pr. asignavimai'!P93</f>
        <v>25</v>
      </c>
      <c r="E71" s="21">
        <f>'007 pr. asignavimai'!Q93</f>
        <v>25</v>
      </c>
      <c r="F71" s="145">
        <f>'007 pr. asignavimai'!R93</f>
        <v>25</v>
      </c>
      <c r="G71" s="426"/>
    </row>
    <row r="72" spans="1:7" ht="15" x14ac:dyDescent="0.2">
      <c r="A72" s="21" t="str">
        <f>'007 pr. asignavimai'!M94</f>
        <v>V-007-01-02-11-03 (VB)</v>
      </c>
      <c r="B72" s="22" t="str">
        <f>'007 pr. asignavimai'!N94</f>
        <v>Prižiūrėtų melioracijos griovių ilgis</v>
      </c>
      <c r="C72" s="21" t="str">
        <f>'007 pr. asignavimai'!O94</f>
        <v>km</v>
      </c>
      <c r="D72" s="21">
        <f>'007 pr. asignavimai'!P94</f>
        <v>20</v>
      </c>
      <c r="E72" s="21">
        <f>'007 pr. asignavimai'!Q94</f>
        <v>20</v>
      </c>
      <c r="F72" s="145">
        <f>'007 pr. asignavimai'!R94</f>
        <v>20</v>
      </c>
      <c r="G72" s="427"/>
    </row>
    <row r="73" spans="1:7" ht="16.5" customHeight="1" x14ac:dyDescent="0.2">
      <c r="A73" s="15" t="s">
        <v>144</v>
      </c>
      <c r="B73" s="408" t="str">
        <f>'007 pr. asignavimai'!D97</f>
        <v>Savivaldybei priskirtiems archyviniams dokumentams tvarkyti</v>
      </c>
      <c r="C73" s="408"/>
      <c r="D73" s="408"/>
      <c r="E73" s="408"/>
      <c r="F73" s="408"/>
      <c r="G73" s="425" t="s">
        <v>241</v>
      </c>
    </row>
    <row r="74" spans="1:7" ht="15" x14ac:dyDescent="0.2">
      <c r="A74" s="16" t="str">
        <f>'007 pr. asignavimai'!M97</f>
        <v>V-007-01-02-12-01 (VB)</v>
      </c>
      <c r="B74" s="17" t="str">
        <f>'007 pr. asignavimai'!N97</f>
        <v>Išduotų archyvinių pažymų skaičius</v>
      </c>
      <c r="C74" s="16" t="str">
        <f>'007 pr. asignavimai'!O97</f>
        <v>vnt.</v>
      </c>
      <c r="D74" s="16">
        <f>'007 pr. asignavimai'!P97</f>
        <v>500</v>
      </c>
      <c r="E74" s="16">
        <f>'007 pr. asignavimai'!Q97</f>
        <v>500</v>
      </c>
      <c r="F74" s="143">
        <f>'007 pr. asignavimai'!R97</f>
        <v>500</v>
      </c>
      <c r="G74" s="427"/>
    </row>
    <row r="75" spans="1:7" ht="16.5" customHeight="1" x14ac:dyDescent="0.2">
      <c r="A75" s="15" t="s">
        <v>145</v>
      </c>
      <c r="B75" s="408" t="str">
        <f>'007 pr. asignavimai'!D100</f>
        <v>Jaunimo teisių apsaugai</v>
      </c>
      <c r="C75" s="408"/>
      <c r="D75" s="408"/>
      <c r="E75" s="408"/>
      <c r="F75" s="408"/>
      <c r="G75" s="425" t="s">
        <v>241</v>
      </c>
    </row>
    <row r="76" spans="1:7" ht="15" x14ac:dyDescent="0.2">
      <c r="A76" s="16" t="str">
        <f>'007 pr. asignavimai'!M100</f>
        <v>V-007-01-02-13-01 (VB)</v>
      </c>
      <c r="B76" s="17" t="str">
        <f>'007 pr. asignavimai'!N100</f>
        <v xml:space="preserve">Pateiktų ir įgyvendintų projektų skaičius </v>
      </c>
      <c r="C76" s="16" t="str">
        <f>'007 pr. asignavimai'!O100</f>
        <v>vnt.</v>
      </c>
      <c r="D76" s="16">
        <f>'007 pr. asignavimai'!P100</f>
        <v>5</v>
      </c>
      <c r="E76" s="16">
        <f>'007 pr. asignavimai'!Q100</f>
        <v>5</v>
      </c>
      <c r="F76" s="143">
        <f>'007 pr. asignavimai'!R100</f>
        <v>5</v>
      </c>
      <c r="G76" s="427"/>
    </row>
    <row r="77" spans="1:7" ht="38.25" customHeight="1" x14ac:dyDescent="0.2">
      <c r="A77" s="15" t="s">
        <v>146</v>
      </c>
      <c r="B77" s="408" t="str">
        <f>'007 pr. asignavimai'!D103</f>
        <v>Koordinuotai teikiamų paslaugų vaikams nuo gimimo iki 18 metų (turintiems didelių ir labai didelių specialiųjų ugdymosi poreikių – iki 21 metų) ir vaiko atstovams koordinavimui finansuoti</v>
      </c>
      <c r="C77" s="408"/>
      <c r="D77" s="408"/>
      <c r="E77" s="408"/>
      <c r="F77" s="408"/>
      <c r="G77" s="425" t="s">
        <v>241</v>
      </c>
    </row>
    <row r="78" spans="1:7" ht="45" x14ac:dyDescent="0.2">
      <c r="A78" s="154" t="str">
        <f>'007 pr. asignavimai'!M103</f>
        <v>V-007-01-02-14-01 (VB)</v>
      </c>
      <c r="B78" s="17" t="str">
        <f>'007 pr. asignavimai'!N103</f>
        <v>Suorganizuotų Vaiko gerovės komisijos posėdžių dėl prašymų skirti, pratęsti, panaikinti vaiko minimalios priežiūros priemones ar dėl  koordinuotai teikiamų paslaugų skyrimo vaikui (šeimai)</v>
      </c>
      <c r="C78" s="16" t="str">
        <f>'007 pr. asignavimai'!O103</f>
        <v>vnt.</v>
      </c>
      <c r="D78" s="16">
        <f>'007 pr. asignavimai'!P103</f>
        <v>5</v>
      </c>
      <c r="E78" s="16">
        <f>'007 pr. asignavimai'!Q103</f>
        <v>5</v>
      </c>
      <c r="F78" s="143">
        <f>'007 pr. asignavimai'!R103</f>
        <v>5</v>
      </c>
      <c r="G78" s="427"/>
    </row>
    <row r="79" spans="1:7" ht="43.5" customHeight="1" x14ac:dyDescent="0.2">
      <c r="A79" s="155" t="s">
        <v>264</v>
      </c>
      <c r="B79" s="419" t="s">
        <v>265</v>
      </c>
      <c r="C79" s="420"/>
      <c r="D79" s="420"/>
      <c r="E79" s="420"/>
      <c r="F79" s="421"/>
      <c r="G79" s="425" t="s">
        <v>241</v>
      </c>
    </row>
    <row r="80" spans="1:7" ht="17.45" customHeight="1" x14ac:dyDescent="0.2">
      <c r="A80" s="14" t="s">
        <v>268</v>
      </c>
      <c r="B80" s="168" t="s">
        <v>273</v>
      </c>
      <c r="C80" s="14" t="s">
        <v>18</v>
      </c>
      <c r="D80" s="14">
        <v>24</v>
      </c>
      <c r="E80" s="14">
        <v>24</v>
      </c>
      <c r="F80" s="14">
        <v>24</v>
      </c>
      <c r="G80" s="426"/>
    </row>
    <row r="81" spans="1:7" ht="18.75" customHeight="1" x14ac:dyDescent="0.2">
      <c r="A81" s="14" t="s">
        <v>269</v>
      </c>
      <c r="B81" s="216" t="s">
        <v>275</v>
      </c>
      <c r="C81" s="217" t="s">
        <v>18</v>
      </c>
      <c r="D81" s="217">
        <v>12</v>
      </c>
      <c r="E81" s="217">
        <v>15</v>
      </c>
      <c r="F81" s="217">
        <v>20</v>
      </c>
      <c r="G81" s="427"/>
    </row>
    <row r="82" spans="1:7" ht="15" customHeight="1" x14ac:dyDescent="0.2">
      <c r="A82" s="10" t="s">
        <v>223</v>
      </c>
      <c r="B82" s="414" t="str">
        <f>'007 pr. asignavimai'!C111</f>
        <v>Užtikrinti paskolų ir kitų  grąžintinų lėšų grąžinimą ir palūkanų mokėjimą</v>
      </c>
      <c r="C82" s="416"/>
      <c r="D82" s="416"/>
      <c r="E82" s="416"/>
      <c r="F82" s="416"/>
      <c r="G82" s="422" t="s">
        <v>241</v>
      </c>
    </row>
    <row r="83" spans="1:7" ht="19.5" customHeight="1" x14ac:dyDescent="0.2">
      <c r="A83" s="11" t="str">
        <f>'007 pr. asignavimai'!M111</f>
        <v>R-007-01-03-01</v>
      </c>
      <c r="B83" s="12" t="str">
        <f>'007 pr. asignavimai'!N111</f>
        <v>Finansinių įsipareigojimų vykdymo lygis</v>
      </c>
      <c r="C83" s="11" t="str">
        <f>'007 pr. asignavimai'!O111</f>
        <v>proc.</v>
      </c>
      <c r="D83" s="11">
        <f>'007 pr. asignavimai'!P111</f>
        <v>100</v>
      </c>
      <c r="E83" s="11">
        <f>'007 pr. asignavimai'!Q111</f>
        <v>100</v>
      </c>
      <c r="F83" s="141">
        <f>'007 pr. asignavimai'!R111</f>
        <v>100</v>
      </c>
      <c r="G83" s="424"/>
    </row>
    <row r="84" spans="1:7" ht="15" customHeight="1" x14ac:dyDescent="0.2">
      <c r="A84" s="15" t="s">
        <v>148</v>
      </c>
      <c r="B84" s="408" t="str">
        <f>'007 pr. asignavimai'!D112</f>
        <v>Paskolų grąžinimas</v>
      </c>
      <c r="C84" s="408"/>
      <c r="D84" s="408"/>
      <c r="E84" s="408"/>
      <c r="F84" s="408"/>
      <c r="G84" s="425" t="s">
        <v>241</v>
      </c>
    </row>
    <row r="85" spans="1:7" ht="15" x14ac:dyDescent="0.2">
      <c r="A85" s="16" t="str">
        <f>'007 pr. asignavimai'!M112</f>
        <v>V-007-01-03-01-01</v>
      </c>
      <c r="B85" s="17" t="str">
        <f>'007 pr. asignavimai'!N112</f>
        <v>Grąžintų paskolų dalis</v>
      </c>
      <c r="C85" s="16" t="str">
        <f>'007 pr. asignavimai'!O112</f>
        <v>proc.</v>
      </c>
      <c r="D85" s="16">
        <f>'007 pr. asignavimai'!P112</f>
        <v>100</v>
      </c>
      <c r="E85" s="16">
        <f>'007 pr. asignavimai'!Q112</f>
        <v>100</v>
      </c>
      <c r="F85" s="143">
        <f>'007 pr. asignavimai'!R112</f>
        <v>100</v>
      </c>
      <c r="G85" s="427"/>
    </row>
    <row r="86" spans="1:7" ht="17.45" customHeight="1" x14ac:dyDescent="0.2">
      <c r="A86" s="15" t="s">
        <v>147</v>
      </c>
      <c r="B86" s="408" t="str">
        <f>'007 pr. asignavimai'!D115</f>
        <v>Palūkanų mokėjimas</v>
      </c>
      <c r="C86" s="408"/>
      <c r="D86" s="408"/>
      <c r="E86" s="408"/>
      <c r="F86" s="408"/>
      <c r="G86" s="425" t="s">
        <v>241</v>
      </c>
    </row>
    <row r="87" spans="1:7" ht="15" x14ac:dyDescent="0.2">
      <c r="A87" s="16" t="str">
        <f>'007 pr. asignavimai'!M115</f>
        <v>V-007-01-03-02-01</v>
      </c>
      <c r="B87" s="17" t="str">
        <f>'007 pr. asignavimai'!N115</f>
        <v>Sumokėtų palūkanų dalis</v>
      </c>
      <c r="C87" s="16" t="str">
        <f>'007 pr. asignavimai'!O115</f>
        <v>proc.</v>
      </c>
      <c r="D87" s="16">
        <f>'007 pr. asignavimai'!P115</f>
        <v>100</v>
      </c>
      <c r="E87" s="16">
        <f>'007 pr. asignavimai'!Q115</f>
        <v>100</v>
      </c>
      <c r="F87" s="143">
        <f>'007 pr. asignavimai'!R115</f>
        <v>100</v>
      </c>
      <c r="G87" s="427"/>
    </row>
    <row r="88" spans="1:7" ht="17.45" customHeight="1" x14ac:dyDescent="0.2">
      <c r="A88" s="15" t="s">
        <v>149</v>
      </c>
      <c r="B88" s="408" t="str">
        <f>'007 pr. asignavimai'!D118</f>
        <v xml:space="preserve">INVEGA grąžintinos dotacijos </v>
      </c>
      <c r="C88" s="408"/>
      <c r="D88" s="408"/>
      <c r="E88" s="408"/>
      <c r="F88" s="408"/>
      <c r="G88" s="425" t="s">
        <v>241</v>
      </c>
    </row>
    <row r="89" spans="1:7" ht="15" x14ac:dyDescent="0.2">
      <c r="A89" s="16" t="str">
        <f>'007 pr. asignavimai'!M118</f>
        <v>V-007-01-03-03-01</v>
      </c>
      <c r="B89" s="17" t="str">
        <f>'007 pr. asignavimai'!N118</f>
        <v>Grąžintų INVEGA dotacijų dalis</v>
      </c>
      <c r="C89" s="16" t="str">
        <f>'007 pr. asignavimai'!O118</f>
        <v>proc.</v>
      </c>
      <c r="D89" s="16">
        <f>'007 pr. asignavimai'!P118</f>
        <v>0</v>
      </c>
      <c r="E89" s="16">
        <f>'007 pr. asignavimai'!Q118</f>
        <v>0</v>
      </c>
      <c r="F89" s="143">
        <f>'007 pr. asignavimai'!R118</f>
        <v>0</v>
      </c>
      <c r="G89" s="427"/>
    </row>
    <row r="90" spans="1:7" ht="15" x14ac:dyDescent="0.2">
      <c r="A90" s="10" t="s">
        <v>222</v>
      </c>
      <c r="B90" s="414" t="str">
        <f>'007 pr. asignavimai'!C122</f>
        <v>Didinti žemės ūkio šakos patrauklumą</v>
      </c>
      <c r="C90" s="415"/>
      <c r="D90" s="415"/>
      <c r="E90" s="415"/>
      <c r="F90" s="415"/>
      <c r="G90" s="422" t="s">
        <v>241</v>
      </c>
    </row>
    <row r="91" spans="1:7" ht="15" x14ac:dyDescent="0.2">
      <c r="A91" s="11" t="str">
        <f>'007 pr. asignavimai'!M122</f>
        <v>R-007-01-04-01</v>
      </c>
      <c r="B91" s="12" t="str">
        <f>'007 pr. asignavimai'!N122</f>
        <v>Pateiktų paraiškų finansuoti programos lėšomis, skaičius</v>
      </c>
      <c r="C91" s="11" t="str">
        <f>'007 pr. asignavimai'!O122</f>
        <v>vnt.</v>
      </c>
      <c r="D91" s="11">
        <f>'007 pr. asignavimai'!P122</f>
        <v>20</v>
      </c>
      <c r="E91" s="11">
        <f>'007 pr. asignavimai'!Q122</f>
        <v>20</v>
      </c>
      <c r="F91" s="141">
        <f>'007 pr. asignavimai'!R122</f>
        <v>20</v>
      </c>
      <c r="G91" s="424"/>
    </row>
    <row r="92" spans="1:7" ht="15" customHeight="1" x14ac:dyDescent="0.2">
      <c r="A92" s="15" t="s">
        <v>150</v>
      </c>
      <c r="B92" s="408" t="str">
        <f>'007 pr. asignavimai'!D123</f>
        <v>Kaimo rėmimui</v>
      </c>
      <c r="C92" s="408"/>
      <c r="D92" s="408"/>
      <c r="E92" s="408"/>
      <c r="F92" s="408"/>
      <c r="G92" s="425" t="s">
        <v>241</v>
      </c>
    </row>
    <row r="93" spans="1:7" ht="15" x14ac:dyDescent="0.2">
      <c r="A93" s="16" t="str">
        <f>'007 pr. asignavimai'!M123</f>
        <v>V-007-01-04-01-01</v>
      </c>
      <c r="B93" s="17" t="str">
        <f>'007 pr. asignavimai'!N123</f>
        <v>Suorganizuotų renginių skaičius</v>
      </c>
      <c r="C93" s="16" t="str">
        <f>'007 pr. asignavimai'!O123</f>
        <v>vnt.</v>
      </c>
      <c r="D93" s="16">
        <f>'007 pr. asignavimai'!P123</f>
        <v>6</v>
      </c>
      <c r="E93" s="16">
        <f>'007 pr. asignavimai'!Q123</f>
        <v>6</v>
      </c>
      <c r="F93" s="143">
        <f>'007 pr. asignavimai'!R123</f>
        <v>6</v>
      </c>
      <c r="G93" s="426"/>
    </row>
    <row r="94" spans="1:7" ht="15" x14ac:dyDescent="0.2">
      <c r="A94" s="16" t="str">
        <f>'007 pr. asignavimai'!M124</f>
        <v>V-007-01-04-01-02</v>
      </c>
      <c r="B94" s="17" t="str">
        <f>'007 pr. asignavimai'!N124</f>
        <v>Paskatintų sodybų ir ūkininkų skaičius</v>
      </c>
      <c r="C94" s="16" t="str">
        <f>'007 pr. asignavimai'!O124</f>
        <v>vnt.</v>
      </c>
      <c r="D94" s="16">
        <f>'007 pr. asignavimai'!P124</f>
        <v>20</v>
      </c>
      <c r="E94" s="16">
        <f>'007 pr. asignavimai'!Q124</f>
        <v>20</v>
      </c>
      <c r="F94" s="143">
        <f>'007 pr. asignavimai'!R124</f>
        <v>20</v>
      </c>
      <c r="G94" s="427"/>
    </row>
    <row r="95" spans="1:7" ht="19.5" customHeight="1" x14ac:dyDescent="0.2">
      <c r="A95" s="10" t="s">
        <v>245</v>
      </c>
      <c r="B95" s="414" t="str">
        <f>'007 pr. asignavimai'!C128</f>
        <v>Efektyviai valdyti savivaldybės turtą</v>
      </c>
      <c r="C95" s="415"/>
      <c r="D95" s="415"/>
      <c r="E95" s="415"/>
      <c r="F95" s="415"/>
      <c r="G95" s="428" t="s">
        <v>247</v>
      </c>
    </row>
    <row r="96" spans="1:7" ht="51.75" customHeight="1" x14ac:dyDescent="0.2">
      <c r="A96" s="11" t="str">
        <f>'007 pr. asignavimai'!M128</f>
        <v>R-007-01-05-01</v>
      </c>
      <c r="B96" s="12" t="str">
        <f>'007 pr. asignavimai'!N128</f>
        <v xml:space="preserve">Skirtų lėšų nuosavybės teise priklausančiam nekilnojamajam turtui kadastrinių matavimų byloms sudaryti, teisinei registracijai atlikti ir rinkos vertėms nustatyti pokytis (lyginant su praėjusiais metais)       </v>
      </c>
      <c r="C96" s="11" t="str">
        <f>'007 pr. asignavimai'!O128</f>
        <v>proc.</v>
      </c>
      <c r="D96" s="11">
        <f>'007 pr. asignavimai'!P128</f>
        <v>5</v>
      </c>
      <c r="E96" s="11">
        <f>'007 pr. asignavimai'!Q128</f>
        <v>5</v>
      </c>
      <c r="F96" s="141">
        <f>'007 pr. asignavimai'!R128</f>
        <v>1</v>
      </c>
      <c r="G96" s="423"/>
    </row>
    <row r="97" spans="1:7" ht="15" x14ac:dyDescent="0.2">
      <c r="A97" s="11" t="str">
        <f>'007 pr. asignavimai'!M129</f>
        <v>R-007-01-05-02</v>
      </c>
      <c r="B97" s="12" t="str">
        <f>'007 pr. asignavimai'!N129</f>
        <v>Parduotų objektų skaičius</v>
      </c>
      <c r="C97" s="11" t="str">
        <f>'007 pr. asignavimai'!O129</f>
        <v>vnt.</v>
      </c>
      <c r="D97" s="11">
        <f>'007 pr. asignavimai'!P129</f>
        <v>5</v>
      </c>
      <c r="E97" s="11">
        <f>'007 pr. asignavimai'!Q129</f>
        <v>5</v>
      </c>
      <c r="F97" s="141">
        <f>'007 pr. asignavimai'!R129</f>
        <v>5</v>
      </c>
      <c r="G97" s="424"/>
    </row>
    <row r="98" spans="1:7" ht="15" customHeight="1" x14ac:dyDescent="0.2">
      <c r="A98" s="15" t="s">
        <v>246</v>
      </c>
      <c r="B98" s="408" t="str">
        <f>'007 pr. asignavimai'!D130</f>
        <v>Savivaldybės turto valdymas</v>
      </c>
      <c r="C98" s="408"/>
      <c r="D98" s="408"/>
      <c r="E98" s="408"/>
      <c r="F98" s="408"/>
      <c r="G98" s="429" t="s">
        <v>247</v>
      </c>
    </row>
    <row r="99" spans="1:7" ht="15" x14ac:dyDescent="0.2">
      <c r="A99" s="16" t="str">
        <f>'007 pr. asignavimai'!M130</f>
        <v>P-007-01-05-01-01</v>
      </c>
      <c r="B99" s="17" t="str">
        <f>'007 pr. asignavimai'!N130</f>
        <v>Atliktų kadastrinių matavimų bylų skaičius</v>
      </c>
      <c r="C99" s="16" t="str">
        <f>'007 pr. asignavimai'!O130</f>
        <v>vnt.</v>
      </c>
      <c r="D99" s="16">
        <f>'007 pr. asignavimai'!P130</f>
        <v>20</v>
      </c>
      <c r="E99" s="16">
        <f>'007 pr. asignavimai'!Q130</f>
        <v>20</v>
      </c>
      <c r="F99" s="143">
        <f>'007 pr. asignavimai'!R130</f>
        <v>20</v>
      </c>
      <c r="G99" s="430"/>
    </row>
    <row r="100" spans="1:7" ht="15" x14ac:dyDescent="0.2">
      <c r="A100" s="16" t="str">
        <f>'007 pr. asignavimai'!M131</f>
        <v>P-007-01-05-01-02</v>
      </c>
      <c r="B100" s="17" t="str">
        <f>'007 pr. asignavimai'!N131</f>
        <v>Įregistruotų nekilnojamojo turto registre bylų skaičius</v>
      </c>
      <c r="C100" s="16" t="str">
        <f>'007 pr. asignavimai'!O131</f>
        <v>vnt.</v>
      </c>
      <c r="D100" s="16">
        <f>'007 pr. asignavimai'!P131</f>
        <v>20</v>
      </c>
      <c r="E100" s="16">
        <f>'007 pr. asignavimai'!Q131</f>
        <v>20</v>
      </c>
      <c r="F100" s="143">
        <f>'007 pr. asignavimai'!R131</f>
        <v>20</v>
      </c>
      <c r="G100" s="430"/>
    </row>
    <row r="101" spans="1:7" ht="15" x14ac:dyDescent="0.2">
      <c r="A101" s="16" t="str">
        <f>'007 pr. asignavimai'!M132</f>
        <v>P-007-01-05-01-03</v>
      </c>
      <c r="B101" s="17" t="str">
        <f>'007 pr. asignavimai'!N132</f>
        <v xml:space="preserve">Atliktų nekilnojamojo turto vertinimų skaičius </v>
      </c>
      <c r="C101" s="16" t="str">
        <f>'007 pr. asignavimai'!O132</f>
        <v>vnt.</v>
      </c>
      <c r="D101" s="16">
        <f>'007 pr. asignavimai'!P132</f>
        <v>5</v>
      </c>
      <c r="E101" s="16">
        <f>'007 pr. asignavimai'!Q132</f>
        <v>5</v>
      </c>
      <c r="F101" s="143">
        <f>'007 pr. asignavimai'!R132</f>
        <v>5</v>
      </c>
      <c r="G101" s="430"/>
    </row>
    <row r="102" spans="1:7" ht="15" x14ac:dyDescent="0.2">
      <c r="A102" s="16" t="str">
        <f>'007 pr. asignavimai'!M133</f>
        <v>P-007-01-05-01-04</v>
      </c>
      <c r="B102" s="17" t="str">
        <f>'007 pr. asignavimai'!N133</f>
        <v>Energetinio naudingumo sertifikatų skaičius</v>
      </c>
      <c r="C102" s="16" t="str">
        <f>'007 pr. asignavimai'!O133</f>
        <v>vnt.</v>
      </c>
      <c r="D102" s="16">
        <f>'007 pr. asignavimai'!P133</f>
        <v>5</v>
      </c>
      <c r="E102" s="16">
        <f>'007 pr. asignavimai'!Q133</f>
        <v>5</v>
      </c>
      <c r="F102" s="143">
        <f>'007 pr. asignavimai'!R133</f>
        <v>5</v>
      </c>
      <c r="G102" s="430"/>
    </row>
    <row r="103" spans="1:7" ht="15" x14ac:dyDescent="0.2">
      <c r="A103" s="16" t="str">
        <f>'007 pr. asignavimai'!M134</f>
        <v>P-007-01-05-01-05</v>
      </c>
      <c r="B103" s="17" t="str">
        <f>'007 pr. asignavimai'!N134</f>
        <v>Įsigytų priemonių, įrangos, įrenginių skaičius (vnt.)</v>
      </c>
      <c r="C103" s="16" t="str">
        <f>'007 pr. asignavimai'!O134</f>
        <v>vnt.</v>
      </c>
      <c r="D103" s="16">
        <f>'007 pr. asignavimai'!P134</f>
        <v>1</v>
      </c>
      <c r="E103" s="16">
        <f>'007 pr. asignavimai'!Q134</f>
        <v>1</v>
      </c>
      <c r="F103" s="143">
        <f>'007 pr. asignavimai'!R134</f>
        <v>1</v>
      </c>
      <c r="G103" s="431"/>
    </row>
    <row r="104" spans="1:7" ht="17.45" customHeight="1" x14ac:dyDescent="0.2">
      <c r="A104" s="10" t="s">
        <v>221</v>
      </c>
      <c r="B104" s="414" t="str">
        <f>'007 pr. asignavimai'!C140</f>
        <v>Užtikrinti lyčių lygybės, lygių galimybių ir korupcijos prevencijos stiprinimo vykdymą</v>
      </c>
      <c r="C104" s="415"/>
      <c r="D104" s="415"/>
      <c r="E104" s="415"/>
      <c r="F104" s="415"/>
      <c r="G104" s="422" t="s">
        <v>241</v>
      </c>
    </row>
    <row r="105" spans="1:7" ht="35.450000000000003" customHeight="1" x14ac:dyDescent="0.2">
      <c r="A105" s="11" t="str">
        <f>'007 pr. asignavimai'!M140</f>
        <v>R-007-02-01-01</v>
      </c>
      <c r="B105" s="12" t="str">
        <f>'007 pr. asignavimai'!N140</f>
        <v>Savivaldybės lygių galimybių ir korupcijos prevencijos stiprinimo vykdymo plano įgyvendinimo lygis</v>
      </c>
      <c r="C105" s="11" t="str">
        <f>'007 pr. asignavimai'!O140</f>
        <v>proc.</v>
      </c>
      <c r="D105" s="11">
        <f>'007 pr. asignavimai'!P140</f>
        <v>90</v>
      </c>
      <c r="E105" s="11">
        <f>'007 pr. asignavimai'!Q140</f>
        <v>90</v>
      </c>
      <c r="F105" s="141">
        <f>'007 pr. asignavimai'!R140</f>
        <v>90</v>
      </c>
      <c r="G105" s="424"/>
    </row>
    <row r="106" spans="1:7" ht="18.75" customHeight="1" x14ac:dyDescent="0.2">
      <c r="A106" s="15" t="s">
        <v>232</v>
      </c>
      <c r="B106" s="408" t="str">
        <f>'007 pr. asignavimai'!D141</f>
        <v>Lyčių lygybės užtikrinimas</v>
      </c>
      <c r="C106" s="408"/>
      <c r="D106" s="408"/>
      <c r="E106" s="408"/>
      <c r="F106" s="408"/>
      <c r="G106" s="425" t="s">
        <v>241</v>
      </c>
    </row>
    <row r="107" spans="1:7" ht="15" x14ac:dyDescent="0.2">
      <c r="A107" s="16" t="str">
        <f>'007 pr. asignavimai'!M141</f>
        <v>V-007-02-01-01-01</v>
      </c>
      <c r="B107" s="17" t="str">
        <f>'007 pr. asignavimai'!N141</f>
        <v>Suorganizuotų mokymų skaičius lyčių lygybės tema</v>
      </c>
      <c r="C107" s="16" t="str">
        <f>'007 pr. asignavimai'!O141</f>
        <v>vnt.</v>
      </c>
      <c r="D107" s="16">
        <f>'007 pr. asignavimai'!P141</f>
        <v>2</v>
      </c>
      <c r="E107" s="16">
        <f>'007 pr. asignavimai'!Q141</f>
        <v>2</v>
      </c>
      <c r="F107" s="143">
        <f>'007 pr. asignavimai'!R141</f>
        <v>2</v>
      </c>
      <c r="G107" s="427"/>
    </row>
    <row r="108" spans="1:7" ht="15.75" customHeight="1" x14ac:dyDescent="0.2">
      <c r="A108" s="15" t="s">
        <v>233</v>
      </c>
      <c r="B108" s="408" t="str">
        <f>'007 pr. asignavimai'!D144</f>
        <v>Savivaldybės lygių galimybių užtikrinimo priemonių vykdymo planas</v>
      </c>
      <c r="C108" s="408"/>
      <c r="D108" s="408"/>
      <c r="E108" s="408"/>
      <c r="F108" s="408"/>
      <c r="G108" s="425" t="s">
        <v>241</v>
      </c>
    </row>
    <row r="109" spans="1:7" ht="15" x14ac:dyDescent="0.2">
      <c r="A109" s="16" t="str">
        <f>'007 pr. asignavimai'!M144</f>
        <v>V-007-02-01-02-01</v>
      </c>
      <c r="B109" s="17" t="str">
        <f>'007 pr. asignavimai'!N144</f>
        <v>Įgyvendinamų priemonių skaičius</v>
      </c>
      <c r="C109" s="16" t="str">
        <f>'007 pr. asignavimai'!O144</f>
        <v>vnt.</v>
      </c>
      <c r="D109" s="16">
        <f>'007 pr. asignavimai'!P144</f>
        <v>1</v>
      </c>
      <c r="E109" s="16">
        <f>'007 pr. asignavimai'!Q144</f>
        <v>1</v>
      </c>
      <c r="F109" s="143">
        <f>'007 pr. asignavimai'!R144</f>
        <v>1</v>
      </c>
      <c r="G109" s="427"/>
    </row>
    <row r="110" spans="1:7" ht="17.45" customHeight="1" x14ac:dyDescent="0.2">
      <c r="A110" s="15" t="s">
        <v>213</v>
      </c>
      <c r="B110" s="408" t="str">
        <f>'007 pr. asignavimai'!D147</f>
        <v>Antikorupcinio sąmoningumo didinimas</v>
      </c>
      <c r="C110" s="408"/>
      <c r="D110" s="408"/>
      <c r="E110" s="408"/>
      <c r="F110" s="408"/>
      <c r="G110" s="425" t="s">
        <v>241</v>
      </c>
    </row>
    <row r="111" spans="1:7" ht="17.45" customHeight="1" x14ac:dyDescent="0.2">
      <c r="A111" s="16" t="str">
        <f>'007 pr. asignavimai'!M147</f>
        <v>V-007-02-01-03-01</v>
      </c>
      <c r="B111" s="17" t="str">
        <f>'007 pr. asignavimai'!N147</f>
        <v>Pravestų mokymų skaičius</v>
      </c>
      <c r="C111" s="16" t="str">
        <f>'007 pr. asignavimai'!O147</f>
        <v>vnt.</v>
      </c>
      <c r="D111" s="16">
        <f>'007 pr. asignavimai'!P147</f>
        <v>1</v>
      </c>
      <c r="E111" s="16">
        <f>'007 pr. asignavimai'!Q147</f>
        <v>1</v>
      </c>
      <c r="F111" s="143">
        <f>'007 pr. asignavimai'!R147</f>
        <v>1</v>
      </c>
      <c r="G111" s="426"/>
    </row>
    <row r="112" spans="1:7" ht="15" x14ac:dyDescent="0.2">
      <c r="A112" s="176" t="str">
        <f>'007 pr. asignavimai'!M148</f>
        <v>V-007-02-01-03-02</v>
      </c>
      <c r="B112" s="177" t="str">
        <f>'007 pr. asignavimai'!N148</f>
        <v>Surengtų konkursų skaičius</v>
      </c>
      <c r="C112" s="176" t="str">
        <f>'007 pr. asignavimai'!O148</f>
        <v>vnt.</v>
      </c>
      <c r="D112" s="176">
        <f>'007 pr. asignavimai'!P148</f>
        <v>1</v>
      </c>
      <c r="E112" s="176">
        <f>'007 pr. asignavimai'!Q148</f>
        <v>1</v>
      </c>
      <c r="F112" s="178">
        <f>'007 pr. asignavimai'!R148</f>
        <v>1</v>
      </c>
      <c r="G112" s="427"/>
    </row>
  </sheetData>
  <mergeCells count="83">
    <mergeCell ref="G110:G112"/>
    <mergeCell ref="G95:G97"/>
    <mergeCell ref="G104:G105"/>
    <mergeCell ref="G98:G103"/>
    <mergeCell ref="G106:G107"/>
    <mergeCell ref="G108:G109"/>
    <mergeCell ref="G86:G87"/>
    <mergeCell ref="G88:G89"/>
    <mergeCell ref="G82:G83"/>
    <mergeCell ref="G90:G91"/>
    <mergeCell ref="G92:G94"/>
    <mergeCell ref="G69:G72"/>
    <mergeCell ref="G73:G74"/>
    <mergeCell ref="G75:G76"/>
    <mergeCell ref="G77:G78"/>
    <mergeCell ref="G84:G85"/>
    <mergeCell ref="G79:G81"/>
    <mergeCell ref="G57:G58"/>
    <mergeCell ref="G49:G52"/>
    <mergeCell ref="G59:G64"/>
    <mergeCell ref="G65:G66"/>
    <mergeCell ref="G67:G68"/>
    <mergeCell ref="G43:G44"/>
    <mergeCell ref="G45:G46"/>
    <mergeCell ref="G47:G48"/>
    <mergeCell ref="G53:G54"/>
    <mergeCell ref="G55:G56"/>
    <mergeCell ref="G24:G28"/>
    <mergeCell ref="G29:G35"/>
    <mergeCell ref="G36:G38"/>
    <mergeCell ref="G39:G40"/>
    <mergeCell ref="G41:G42"/>
    <mergeCell ref="G11:G12"/>
    <mergeCell ref="G14:G16"/>
    <mergeCell ref="G17:G19"/>
    <mergeCell ref="G20:G23"/>
    <mergeCell ref="B14:F14"/>
    <mergeCell ref="B104:F104"/>
    <mergeCell ref="B82:F82"/>
    <mergeCell ref="B55:F55"/>
    <mergeCell ref="B57:F57"/>
    <mergeCell ref="B59:F59"/>
    <mergeCell ref="B65:F65"/>
    <mergeCell ref="B67:F67"/>
    <mergeCell ref="B92:F92"/>
    <mergeCell ref="B95:F95"/>
    <mergeCell ref="B98:F98"/>
    <mergeCell ref="B69:F69"/>
    <mergeCell ref="B73:F73"/>
    <mergeCell ref="B75:F75"/>
    <mergeCell ref="B77:F77"/>
    <mergeCell ref="B79:F79"/>
    <mergeCell ref="A11:A12"/>
    <mergeCell ref="B17:F17"/>
    <mergeCell ref="B20:F20"/>
    <mergeCell ref="B24:F24"/>
    <mergeCell ref="B29:F29"/>
    <mergeCell ref="D11:F11"/>
    <mergeCell ref="B110:F110"/>
    <mergeCell ref="B47:F47"/>
    <mergeCell ref="B49:F49"/>
    <mergeCell ref="B53:F53"/>
    <mergeCell ref="B11:C11"/>
    <mergeCell ref="B36:F36"/>
    <mergeCell ref="B39:F39"/>
    <mergeCell ref="B43:F43"/>
    <mergeCell ref="B45:F45"/>
    <mergeCell ref="B41:F41"/>
    <mergeCell ref="B106:F106"/>
    <mergeCell ref="B108:F108"/>
    <mergeCell ref="B84:F84"/>
    <mergeCell ref="B86:F86"/>
    <mergeCell ref="B88:F88"/>
    <mergeCell ref="B90:F90"/>
    <mergeCell ref="F1:G1"/>
    <mergeCell ref="F2:G2"/>
    <mergeCell ref="F3:G3"/>
    <mergeCell ref="F4:G4"/>
    <mergeCell ref="A10:G10"/>
    <mergeCell ref="F6:G6"/>
    <mergeCell ref="F7:G7"/>
    <mergeCell ref="F8:G8"/>
    <mergeCell ref="F5:G5"/>
  </mergeCells>
  <pageMargins left="0.25" right="0.25" top="0.75" bottom="0.75" header="0.3" footer="0.3"/>
  <pageSetup paperSize="9" scale="65" fitToHeight="0" orientation="landscape" r:id="rId1"/>
  <rowBreaks count="2" manualBreakCount="2">
    <brk id="47" max="6" man="1"/>
    <brk id="8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007 pr. asignavimai</vt:lpstr>
      <vt:lpstr>007 pr.vert.krit.suvestinė</vt:lpstr>
      <vt:lpstr>'007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2024-05-21T11:30:02Z</dcterms:modified>
</cp:coreProperties>
</file>