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rgarita\Desktop\paskutiniai_biudzeto projekto dokumentai\viesinimui\Tarybai\"/>
    </mc:Choice>
  </mc:AlternateContent>
  <bookViews>
    <workbookView xWindow="0" yWindow="0" windowWidth="29010" windowHeight="12360" tabRatio="870" firstSheet="7" activeTab="7"/>
  </bookViews>
  <sheets>
    <sheet name="1_lentelė_2 progr_4 priem" sheetId="24" r:id="rId1"/>
    <sheet name="2 lentelė_Spiecius " sheetId="22" r:id="rId2"/>
    <sheet name="3 lentelė_architekt" sheetId="13" r:id="rId3"/>
    <sheet name="4 lentelė_paveldas" sheetId="47" r:id="rId4"/>
    <sheet name="5 lentelė_008 programa" sheetId="48" r:id="rId5"/>
    <sheet name="6_ lentelė_Seniunaiciai " sheetId="49" r:id="rId6"/>
    <sheet name="7_lentelė prisidėjimas_ P_SB_ES" sheetId="50" r:id="rId7"/>
    <sheet name="8_lentelė_prisidėjimas_ P_SB" sheetId="51" r:id="rId8"/>
    <sheet name="9_ lentelė_ prisidėjimas_P_ES" sheetId="53" r:id="rId9"/>
    <sheet name="10_lentelė_prisidėjimas P_SB_ES" sheetId="54" r:id="rId10"/>
    <sheet name="11_lentele_pajamu_palyginimas" sheetId="55" r:id="rId11"/>
    <sheet name="12_lentele_valst_funkc" sheetId="56" r:id="rId12"/>
    <sheet name="13_lentele_darbo uzmokestis" sheetId="58" r:id="rId13"/>
    <sheet name="14_lentele_melioracija" sheetId="60" r:id="rId14"/>
  </sheets>
  <calcPr calcId="152511"/>
</workbook>
</file>

<file path=xl/calcChain.xml><?xml version="1.0" encoding="utf-8"?>
<calcChain xmlns="http://schemas.openxmlformats.org/spreadsheetml/2006/main">
  <c r="G38" i="55" l="1"/>
  <c r="D6" i="55" l="1"/>
  <c r="F6" i="55" l="1"/>
  <c r="D27" i="50" l="1"/>
  <c r="E27" i="50"/>
  <c r="C27" i="50"/>
  <c r="D26" i="50"/>
  <c r="G42" i="58" l="1"/>
  <c r="F42" i="58"/>
  <c r="E42" i="58"/>
  <c r="D42" i="58"/>
  <c r="C42" i="58"/>
  <c r="B42" i="58"/>
  <c r="H41" i="58"/>
  <c r="H40" i="58"/>
  <c r="H39" i="58"/>
  <c r="H38" i="58"/>
  <c r="H37" i="58"/>
  <c r="H36" i="58"/>
  <c r="H35" i="58"/>
  <c r="H34" i="58"/>
  <c r="H33" i="58"/>
  <c r="H32" i="58"/>
  <c r="H31" i="58"/>
  <c r="H30" i="58"/>
  <c r="H29" i="58"/>
  <c r="H28" i="58"/>
  <c r="H27" i="58"/>
  <c r="H26" i="58"/>
  <c r="H25" i="58"/>
  <c r="H24" i="58"/>
  <c r="H23" i="58"/>
  <c r="H22" i="58"/>
  <c r="H21" i="58"/>
  <c r="H20" i="58"/>
  <c r="H19" i="58"/>
  <c r="H18" i="58"/>
  <c r="H17" i="58"/>
  <c r="H16" i="58"/>
  <c r="H15" i="58"/>
  <c r="H14" i="58"/>
  <c r="H13" i="58"/>
  <c r="H12" i="58"/>
  <c r="H11" i="58"/>
  <c r="H10" i="58"/>
  <c r="H9" i="58"/>
  <c r="H8" i="58"/>
  <c r="H7" i="58"/>
  <c r="H6" i="58"/>
  <c r="H5" i="58"/>
  <c r="H42" i="58" l="1"/>
  <c r="Z8" i="56"/>
  <c r="Y8" i="56"/>
  <c r="X8" i="56"/>
  <c r="W8" i="56"/>
  <c r="V8" i="56"/>
  <c r="U8" i="56"/>
  <c r="T8" i="56"/>
  <c r="S8" i="56"/>
  <c r="R8" i="56"/>
  <c r="Q8" i="56"/>
  <c r="P8" i="56"/>
  <c r="O8" i="56"/>
  <c r="N8" i="56"/>
  <c r="M8" i="56"/>
  <c r="L8" i="56"/>
  <c r="K8" i="56"/>
  <c r="J8" i="56"/>
  <c r="I8" i="56"/>
  <c r="H8" i="56"/>
  <c r="G8" i="56"/>
  <c r="F8" i="56"/>
  <c r="E8" i="56"/>
  <c r="D8" i="56"/>
  <c r="C8" i="56" s="1"/>
  <c r="C7" i="56"/>
  <c r="C6" i="56"/>
  <c r="F39" i="55" l="1"/>
  <c r="C39" i="55"/>
  <c r="I39" i="55" s="1"/>
  <c r="F38" i="55"/>
  <c r="E38" i="55"/>
  <c r="C38" i="55"/>
  <c r="I37" i="55"/>
  <c r="H37" i="55"/>
  <c r="H36" i="55"/>
  <c r="I35" i="55"/>
  <c r="H35" i="55"/>
  <c r="H34" i="55"/>
  <c r="I33" i="55"/>
  <c r="H33" i="55"/>
  <c r="I32" i="55"/>
  <c r="H32" i="55"/>
  <c r="I31" i="55"/>
  <c r="H31" i="55"/>
  <c r="I30" i="55"/>
  <c r="H30" i="55"/>
  <c r="I29" i="55"/>
  <c r="H29" i="55"/>
  <c r="C28" i="55"/>
  <c r="I27" i="55"/>
  <c r="H27" i="55"/>
  <c r="D27" i="55"/>
  <c r="I26" i="55"/>
  <c r="H26" i="55"/>
  <c r="D26" i="55"/>
  <c r="I25" i="55"/>
  <c r="H25" i="55"/>
  <c r="D25" i="55"/>
  <c r="I24" i="55"/>
  <c r="H24" i="55"/>
  <c r="D24" i="55"/>
  <c r="I23" i="55"/>
  <c r="H23" i="55"/>
  <c r="D23" i="55"/>
  <c r="H22" i="55"/>
  <c r="D22" i="55"/>
  <c r="I21" i="55"/>
  <c r="H21" i="55"/>
  <c r="D21" i="55"/>
  <c r="I20" i="55"/>
  <c r="H20" i="55"/>
  <c r="I19" i="55"/>
  <c r="H19" i="55"/>
  <c r="I18" i="55"/>
  <c r="H18" i="55"/>
  <c r="I17" i="55"/>
  <c r="H17" i="55"/>
  <c r="D17" i="55"/>
  <c r="I16" i="55"/>
  <c r="H16" i="55"/>
  <c r="D16" i="55"/>
  <c r="I15" i="55"/>
  <c r="H15" i="55"/>
  <c r="D15" i="55"/>
  <c r="H14" i="55"/>
  <c r="D14" i="55"/>
  <c r="I13" i="55"/>
  <c r="H13" i="55"/>
  <c r="D13" i="55"/>
  <c r="I12" i="55"/>
  <c r="H12" i="55"/>
  <c r="D12" i="55"/>
  <c r="I11" i="55"/>
  <c r="H11" i="55"/>
  <c r="D11" i="55"/>
  <c r="I10" i="55"/>
  <c r="H10" i="55"/>
  <c r="D10" i="55"/>
  <c r="I9" i="55"/>
  <c r="H9" i="55"/>
  <c r="D9" i="55"/>
  <c r="I8" i="55"/>
  <c r="H8" i="55"/>
  <c r="D8" i="55"/>
  <c r="I7" i="55"/>
  <c r="H7" i="55"/>
  <c r="D7" i="55"/>
  <c r="G6" i="55"/>
  <c r="F28" i="55"/>
  <c r="E6" i="55"/>
  <c r="E28" i="55" s="1"/>
  <c r="C6" i="55"/>
  <c r="I38" i="55" l="1"/>
  <c r="D28" i="55"/>
  <c r="H6" i="55"/>
  <c r="H28" i="55" s="1"/>
  <c r="I6" i="55"/>
  <c r="D38" i="55"/>
  <c r="G28" i="55"/>
  <c r="I28" i="55" s="1"/>
  <c r="H38" i="55"/>
  <c r="H39" i="55"/>
  <c r="D35" i="54"/>
  <c r="E35" i="54"/>
  <c r="C30" i="54" l="1"/>
  <c r="E37" i="54"/>
  <c r="D37" i="54"/>
  <c r="D17" i="51" l="1"/>
  <c r="D28" i="50"/>
  <c r="E9" i="13" l="1"/>
  <c r="E52" i="54" l="1"/>
  <c r="D52" i="54"/>
  <c r="E51" i="54"/>
  <c r="D51" i="54"/>
  <c r="E50" i="54"/>
  <c r="D50" i="54"/>
  <c r="E49" i="54"/>
  <c r="D49" i="54"/>
  <c r="E47" i="54"/>
  <c r="D47" i="54"/>
  <c r="C46" i="54"/>
  <c r="C52" i="54" s="1"/>
  <c r="C45" i="54"/>
  <c r="C44" i="54"/>
  <c r="C43" i="54"/>
  <c r="C42" i="54"/>
  <c r="C50" i="54" s="1"/>
  <c r="D38" i="54"/>
  <c r="E38" i="54"/>
  <c r="E33" i="54"/>
  <c r="D33" i="54"/>
  <c r="C31" i="54"/>
  <c r="C37" i="54" s="1"/>
  <c r="C29" i="54"/>
  <c r="C35" i="54" s="1"/>
  <c r="C49" i="54" l="1"/>
  <c r="D53" i="54"/>
  <c r="E53" i="54"/>
  <c r="C47" i="54"/>
  <c r="C51" i="54"/>
  <c r="C33" i="54"/>
  <c r="C38" i="54"/>
  <c r="C53" i="54" l="1"/>
  <c r="E26" i="50"/>
  <c r="D24" i="50"/>
  <c r="E24" i="50"/>
  <c r="C23" i="50"/>
  <c r="E32" i="53" l="1"/>
  <c r="D32" i="53"/>
  <c r="E31" i="53"/>
  <c r="D31" i="53"/>
  <c r="E29" i="53"/>
  <c r="D29" i="53"/>
  <c r="C28" i="53"/>
  <c r="C27" i="53"/>
  <c r="C26" i="53"/>
  <c r="C25" i="53"/>
  <c r="C24" i="53"/>
  <c r="C32" i="53" s="1"/>
  <c r="C23" i="53"/>
  <c r="C31" i="53" l="1"/>
  <c r="C33" i="53" s="1"/>
  <c r="D33" i="53"/>
  <c r="E33" i="53"/>
  <c r="C29" i="53"/>
  <c r="E28" i="50"/>
  <c r="C21" i="50"/>
  <c r="C20" i="50"/>
  <c r="C28" i="50" s="1"/>
  <c r="C19" i="50"/>
  <c r="C26" i="50" l="1"/>
  <c r="C29" i="50" s="1"/>
  <c r="C24" i="50"/>
  <c r="E29" i="50"/>
  <c r="H8" i="54" s="1"/>
  <c r="D29" i="50"/>
  <c r="H7" i="54" s="1"/>
  <c r="C24" i="48" l="1"/>
  <c r="E17" i="53" l="1"/>
  <c r="D17" i="53"/>
  <c r="D18" i="22" l="1"/>
  <c r="D14" i="22"/>
  <c r="D9" i="22"/>
  <c r="D5" i="22"/>
  <c r="C18" i="22"/>
  <c r="C14" i="22"/>
  <c r="C9" i="22"/>
  <c r="C5" i="22"/>
  <c r="E21" i="54" l="1"/>
  <c r="D21" i="54"/>
  <c r="D8" i="54"/>
  <c r="D15" i="53"/>
  <c r="E15" i="51"/>
  <c r="D15" i="51"/>
  <c r="E15" i="53" l="1"/>
  <c r="E15" i="50" l="1"/>
  <c r="E16" i="50" s="1"/>
  <c r="D15" i="50"/>
  <c r="D16" i="50" s="1"/>
  <c r="E13" i="50"/>
  <c r="D13" i="50"/>
  <c r="H4" i="54" s="1"/>
  <c r="D23" i="54" l="1"/>
  <c r="E18" i="53"/>
  <c r="D18" i="53"/>
  <c r="E18" i="51"/>
  <c r="D18" i="51"/>
  <c r="E24" i="54" l="1"/>
  <c r="D24" i="54"/>
  <c r="E25" i="54" l="1"/>
  <c r="D25" i="54"/>
  <c r="E23" i="54"/>
  <c r="E17" i="51"/>
  <c r="E19" i="51" s="1"/>
  <c r="D19" i="51"/>
  <c r="E10" i="54"/>
  <c r="E11" i="54"/>
  <c r="E12" i="54"/>
  <c r="D12" i="54"/>
  <c r="D11" i="54"/>
  <c r="D10" i="54"/>
  <c r="E8" i="54"/>
  <c r="E8" i="51"/>
  <c r="E9" i="51" s="1"/>
  <c r="D8" i="51"/>
  <c r="D9" i="51" s="1"/>
  <c r="E6" i="51"/>
  <c r="D6" i="51"/>
  <c r="H5" i="54" s="1"/>
  <c r="E8" i="50"/>
  <c r="E9" i="50" s="1"/>
  <c r="D8" i="50"/>
  <c r="D9" i="50" s="1"/>
  <c r="E6" i="50"/>
  <c r="D6" i="50"/>
  <c r="D13" i="54" l="1"/>
  <c r="E19" i="53"/>
  <c r="D19" i="53"/>
  <c r="E13" i="54"/>
  <c r="H6" i="54" s="1"/>
  <c r="E26" i="54"/>
  <c r="D26" i="54"/>
  <c r="C6" i="48" l="1"/>
  <c r="B17" i="49" l="1"/>
  <c r="D16" i="49"/>
  <c r="E16" i="49" s="1"/>
  <c r="D15" i="49"/>
  <c r="E15" i="49" s="1"/>
  <c r="D14" i="49"/>
  <c r="E14" i="49" s="1"/>
  <c r="D13" i="49"/>
  <c r="E13" i="49" s="1"/>
  <c r="D12" i="49"/>
  <c r="E12" i="49" s="1"/>
  <c r="D11" i="49"/>
  <c r="E11" i="49" s="1"/>
  <c r="D10" i="49"/>
  <c r="E10" i="49" s="1"/>
  <c r="D9" i="49"/>
  <c r="E9" i="49" s="1"/>
  <c r="D8" i="49"/>
  <c r="E8" i="49" s="1"/>
  <c r="D7" i="49"/>
  <c r="E7" i="49" s="1"/>
  <c r="D6" i="49"/>
  <c r="D17" i="49" l="1"/>
  <c r="E6" i="49"/>
  <c r="E17" i="49" s="1"/>
  <c r="C27" i="48"/>
  <c r="C18" i="48" l="1"/>
  <c r="C29" i="48" s="1"/>
  <c r="C17" i="47" l="1"/>
  <c r="E17" i="13" l="1"/>
  <c r="E23" i="13" l="1"/>
  <c r="C12" i="24" l="1"/>
  <c r="D21" i="22" l="1"/>
  <c r="C6" i="24" l="1"/>
  <c r="C16" i="24" s="1"/>
</calcChain>
</file>

<file path=xl/sharedStrings.xml><?xml version="1.0" encoding="utf-8"?>
<sst xmlns="http://schemas.openxmlformats.org/spreadsheetml/2006/main" count="548" uniqueCount="367">
  <si>
    <t>Iš viso</t>
  </si>
  <si>
    <t>Iš viso:</t>
  </si>
  <si>
    <t>1.</t>
  </si>
  <si>
    <t>2.</t>
  </si>
  <si>
    <t>tūkst.Eur</t>
  </si>
  <si>
    <t>3 lentelė</t>
  </si>
  <si>
    <t>1.1.</t>
  </si>
  <si>
    <t>1.2.</t>
  </si>
  <si>
    <t>1.4.</t>
  </si>
  <si>
    <t>1.3.</t>
  </si>
  <si>
    <t>Projektinei dokumentacijai (investicijų projektų, energetinių auditų, galimybių studijų ir kitiems projektams būtiniems įgyvendinti dokumentams) Europos Sąjungos fondų, programų ir kitų finansavimo šaltinių priemonių paramai gauti parengti bei projektų bendrafinansavimui</t>
  </si>
  <si>
    <t xml:space="preserve">Sukurto turto pagal įgyvendintus ES projektus draudimas </t>
  </si>
  <si>
    <t>Eil. Nr.</t>
  </si>
  <si>
    <t>1 lentelė</t>
  </si>
  <si>
    <t>Priemonės pavadinimas/Veiklos</t>
  </si>
  <si>
    <t>Iš viso priemonėms</t>
  </si>
  <si>
    <t>Narystės mokesčiai: Plungės miesto, Plungės rajono VVG ir kt.</t>
  </si>
  <si>
    <t>Bendradarbiavimo ryšių su Lietuvos ir užsienio šalių institucijomis ir organizacijomis stiprinimas bei bendrų projektų rengimas ir įgyvendinimas</t>
  </si>
  <si>
    <t>Patalpų išlaikymas</t>
  </si>
  <si>
    <t>1.1</t>
  </si>
  <si>
    <t>Nuoma</t>
  </si>
  <si>
    <t>1.2</t>
  </si>
  <si>
    <t>1.3</t>
  </si>
  <si>
    <t>Elektra</t>
  </si>
  <si>
    <t>Paslaugos</t>
  </si>
  <si>
    <t>2.1</t>
  </si>
  <si>
    <t>Apsauga</t>
  </si>
  <si>
    <t>2.2</t>
  </si>
  <si>
    <t>Internetas</t>
  </si>
  <si>
    <t>2.3</t>
  </si>
  <si>
    <t>Valymas</t>
  </si>
  <si>
    <t>2.4</t>
  </si>
  <si>
    <t>Draudimas</t>
  </si>
  <si>
    <t>3.1</t>
  </si>
  <si>
    <t>3.2</t>
  </si>
  <si>
    <t>Kavos aparatas+vandens aparatas</t>
  </si>
  <si>
    <t>4.1</t>
  </si>
  <si>
    <t>Spiečiaus paslaugos</t>
  </si>
  <si>
    <t>5 lentelė</t>
  </si>
  <si>
    <t>Projektinės veiklos organizavimas (TP)</t>
  </si>
  <si>
    <t>1</t>
  </si>
  <si>
    <t>Plungės dekanato aptarnaujamų parapijų rėmimas (TP)</t>
  </si>
  <si>
    <t>Bendruomeninės veiklos savivaldybėje stiprinimas (PP)</t>
  </si>
  <si>
    <t>3.1.</t>
  </si>
  <si>
    <t>4.2.</t>
  </si>
  <si>
    <t>Įranga</t>
  </si>
  <si>
    <t>3.3</t>
  </si>
  <si>
    <t>Informaciniai renginiai 10 vnt.</t>
  </si>
  <si>
    <t xml:space="preserve">2024-2026 metų strateginio veiklos plano priemonės "Projektinės veiklos organizavimas (TP)", "Bendruomenių organizacijų veiklos rėmimas (TP)", "Bendruomeninės veiklos savivaldybėje stiprinimas (PP) " ir "Plungės dekanato aptarnaujamų parapijų rėmimas (TP)" 2024 metų biudžeto projekte    </t>
  </si>
  <si>
    <t>3.2.</t>
  </si>
  <si>
    <t xml:space="preserve">Prisidėjimas prie kaimo bendruomenių projektų pagal priemones:  „Vietos vertybėmis grįsto, aplinkai draugiško, sveikatai palankaus poilsio ir (arba) veiklos plėtra </t>
  </si>
  <si>
    <t xml:space="preserve"> „Sveiki, socialiai ir ekonomiškai atsakingi Plungės rajono gyventojai“  teikiant paraiškas  vietos veiklos grupei  </t>
  </si>
  <si>
    <t>Bendruomeninių organizacijų veiklos rėmimas (TP)</t>
  </si>
  <si>
    <t>Lėšos, planuojamos 2024 m. biužeto projekte strateginio plano priemonėje "Plungės rajono seniūnijų veikla (TP)" Plungės rajono savivaldybės seniūnaičių veiklai apmokėti pagal Plungės rajono savivaldybės tarybos 2023 m. spalio 26 d. sprendimą Nr.T-267  "Dėl seniūnaičių išlaidų, sisijusių su jų veikla, apmokėjimo ir atsiskaitymo tvarkos aprašo patvirtinimo"</t>
  </si>
  <si>
    <t>Seniūnija</t>
  </si>
  <si>
    <t>Išmokos dydis</t>
  </si>
  <si>
    <t>Suma  ketvirčiui</t>
  </si>
  <si>
    <t>Suma metams</t>
  </si>
  <si>
    <t>Eurai</t>
  </si>
  <si>
    <t>Plungės miesto</t>
  </si>
  <si>
    <t>Alsėdžių</t>
  </si>
  <si>
    <t>Babrungo</t>
  </si>
  <si>
    <t>Kulių</t>
  </si>
  <si>
    <t>Nausodžio</t>
  </si>
  <si>
    <t>Paukštakių</t>
  </si>
  <si>
    <t>Platelių</t>
  </si>
  <si>
    <t>Stalgėnų</t>
  </si>
  <si>
    <t>Šateikių</t>
  </si>
  <si>
    <t>Žemaičių Kalvarijos</t>
  </si>
  <si>
    <t xml:space="preserve">Žlibinų </t>
  </si>
  <si>
    <t>Seniūnaičių skaičius seniūnijoje</t>
  </si>
  <si>
    <t>Programa</t>
  </si>
  <si>
    <t>Priemonė</t>
  </si>
  <si>
    <t>Objektas</t>
  </si>
  <si>
    <t>003 Teritorijų planavimo programa</t>
  </si>
  <si>
    <t>02 Architektūros ir teritorijų planavimo proceso organizavimas (TP)</t>
  </si>
  <si>
    <t>Teritorijos, esančios Plungės m., Dariaus ir Girėno g. (buvusių kareivių teritorija) triukšmo sklaidos vertinimo ataskaitos parengimas</t>
  </si>
  <si>
    <t>Plungės miesto bendrojo plano keitimas</t>
  </si>
  <si>
    <t>Fontano skulptūrinio akcento, Plungės m., Vytauto gatvėje, idėjos sukūrimo ir įgyvendinimo paslaugos</t>
  </si>
  <si>
    <t>Vandens tiekimo ir nuotekų tvarkymo spec. Plano koregavimas</t>
  </si>
  <si>
    <t>03 Savivaldybės infrastruktūros objektų pagerinimo ir plėtros projektinės dokumentacijos rengimas (PP)</t>
  </si>
  <si>
    <t>Plungės miesto viešųjų erdvių, Palankės ir Minijos gatvių skverų, vystymo koncepcijos parengimo paslauga</t>
  </si>
  <si>
    <t>Vaikų lopšelio-darželio, Dariaus ir Girėno g. 38E, Plungės m., naujos statybos projekto parengimas</t>
  </si>
  <si>
    <t>Kultūros paskirties pastato, Plungės r. sav., Žlibinų sen., Žlibinų k., Žarėnų g. 46, kapitalinio remonto projekto parengimas, pritaikant patalpas administracinei paskirčiai</t>
  </si>
  <si>
    <t>Pėsčiųjų tilto per Babrungo upę ir pėsčiųjų tako jungčių nuo Babrungo g. iki Parko g., Plungės m., statybos techninio projekto parengimo paslauga</t>
  </si>
  <si>
    <t>Kolumbariumų įrengimo projektinė dokumentacija</t>
  </si>
  <si>
    <t>Šiaurinės Reiskių tyro dalies pritaikymo pažinimui koncepcijos parengimas</t>
  </si>
  <si>
    <t>Veiklos</t>
  </si>
  <si>
    <t>Kulių Šv. Jurgio koplytėlės atkūrimo darbai</t>
  </si>
  <si>
    <t>Plungės r. kryždirbystės objektų remontas, restauracija, atkūrimas</t>
  </si>
  <si>
    <t>Plungės r. seniūnijoms skiriamos lėšos kultūros objektų remontui, priežiūrai</t>
  </si>
  <si>
    <t>Prisidėjimas prie kultūros paveldo projektų (mokslinių tyrimų, leidybos, ekspedicijų)</t>
  </si>
  <si>
    <t>Šv. Florijono paminklo stulpo pertinkavimo darbai</t>
  </si>
  <si>
    <t>Plungės rajono istorinių gyvenviečių pastatų išorės tvarkybos darbų finansavimo programa</t>
  </si>
  <si>
    <t xml:space="preserve">Renginiai, viešinimas kultūros paveldui populiarinti </t>
  </si>
  <si>
    <t>Plungės miesto istorinio centro pastatų fasadų tvarkymo finansavimo programa</t>
  </si>
  <si>
    <t xml:space="preserve">Iš viso </t>
  </si>
  <si>
    <t xml:space="preserve">2024-2026 metų strateginio veiklos plano strateginio veiklos plano priemonė „Kultūros vertybių apsaugos organizavimas (TP)“ 2024 metų biudžeto projekte          </t>
  </si>
  <si>
    <t>Priemonės pavadinimas/Veiklos/Projektai</t>
  </si>
  <si>
    <t>Sav. infrastruktūros objektų planavimas, remontas ir priežiūra (TP)</t>
  </si>
  <si>
    <t>1.5.</t>
  </si>
  <si>
    <t>1.6.</t>
  </si>
  <si>
    <t>1.7.</t>
  </si>
  <si>
    <t>1.8.</t>
  </si>
  <si>
    <t>Savivaldybės infrastruktūros objektų plėtra (PP)</t>
  </si>
  <si>
    <t>2.1.</t>
  </si>
  <si>
    <t>2.2.</t>
  </si>
  <si>
    <t>Plungės geležinkelio stoties teritorijos, Stoties g. 29 ir prieigų, Stoties g. 29A ir Stoties g. 35, sutvarkymo pritaikant autobusų stoties veiklai, darbai</t>
  </si>
  <si>
    <t>Savivaldybės vietinės reikšmės keliams (gatvėms) tiesti, taisyti, prižiūrėti ir saugaus eismo sąlygoms užtikrinti (TP)</t>
  </si>
  <si>
    <t>Savivaldybės vietinės reikšmės kelių (gatvių) bei eismo saugumo priemonių plėtra, prisidedant prie darnaus judumo (PP)</t>
  </si>
  <si>
    <t>4.1.</t>
  </si>
  <si>
    <t>Infrastruktūros  plėtra savivaldybės ir fizinių ar juridinių asmenų jungtinės veiklos pagrindu (TP)</t>
  </si>
  <si>
    <t>5.1.</t>
  </si>
  <si>
    <t>Iš viso programai</t>
  </si>
  <si>
    <t xml:space="preserve">2024-2026 metų strateginio veiklos plano 008 programos priemonės 2024 metų biudžeto projekte    </t>
  </si>
  <si>
    <t>Plungės Babrungo  mokyklos  pastato stogo dangos, lietvamzdžių, sniego gaudyklės remonto darbai</t>
  </si>
  <si>
    <t>Plungės „Saulės“ gimnazijos merginų, vaikinų sanitarinių patalpų įrengimas pusrūsyje</t>
  </si>
  <si>
    <t>Žemaičių Kalvarijos kultūros centro  stogo remonto darbai</t>
  </si>
  <si>
    <t xml:space="preserve">Plungės rajono savivaldybės melioracijos ir hidrotechninių statinių inventorizavimas, einamasis remontas ir priežiūros darbai </t>
  </si>
  <si>
    <t>Platelių miestelio bibliotekos įkėlimas į Liepijų mokyklos patalpas</t>
  </si>
  <si>
    <t>Vykdomų projektų darbų vykdymo techninės priežiūros, projektų vykdymo priežiūros  paslaugos</t>
  </si>
  <si>
    <t>Lėšos, skirtos želdinių atkuriamajai vertei atlyginti</t>
  </si>
  <si>
    <t>Riedutininkų rampos įrengimas su projekto parengimu</t>
  </si>
  <si>
    <t>2.3.</t>
  </si>
  <si>
    <t xml:space="preserve">Prisidėjimas prie bendrai vykdomų projektų su Lietuvos automobilių kelių direkcija. Asfaltbetonio dangos tiesimas  Pušies g. ir Beržų g.  Varkalių k. Nausodžio seniūnijoje; asfaltbetonio dangos tiesimas Telšių g. (iki aplinkkelio), Laisvės g. ir Rietavo g. Plungės mieste. </t>
  </si>
  <si>
    <t>*Plungės rajono vietinės reikšmės kelių juostoje esantiems statiniams, daugiaaukščių namų kiemams, įvažiavimams, šaligatviams, kelių ir gatvių apšvietimo sistemoms, vaikų žaidimo aikštelėms bei kitiems statiniams rekonstruoti, taisyti (remontuoti). Gyventojų prisidėjimas 60 proc. prie projekto įgyvendinimo.</t>
  </si>
  <si>
    <t xml:space="preserve">* Pateiktas kvietimas iki 2024 m. sausio 1 d. teikti paraiškas. Gavus paraiškas, bus skelbiami viešieji pirkimai šiose  paraiškose numatytiems darbams vykdyti. Dalis gautų paraiškų neįgyvendinamos dėl per didelės finansinės naštos gyventojams. </t>
  </si>
  <si>
    <t>2 lentelė</t>
  </si>
  <si>
    <t>7 lentelė</t>
  </si>
  <si>
    <t>Eil.Nr.</t>
  </si>
  <si>
    <t>Projekto pavadinimas</t>
  </si>
  <si>
    <t>Finansavimo priemonė, 
projekto numeris,
tarybos sprendimas</t>
  </si>
  <si>
    <t>iš jų tinkamos finansuoti išlaidos</t>
  </si>
  <si>
    <t>2019 m. spalio 31 Nr.T1-270</t>
  </si>
  <si>
    <t>3.</t>
  </si>
  <si>
    <t>4.</t>
  </si>
  <si>
    <t>5.</t>
  </si>
  <si>
    <t>Asignavimų valdytojai</t>
  </si>
  <si>
    <t>Savivaldybės administracija</t>
  </si>
  <si>
    <t xml:space="preserve">2024-2026 metų strateginio veiklos plano priemonė "Investicijų ir kitų projektų skirtų 2014-2020 m. nacionalinei pažangos programai/ ES fondų investicijų programai, vykdymas (TE)" 2024 metų biudžeto projekte     </t>
  </si>
  <si>
    <t xml:space="preserve">Paslaugų centro vaikams įkūrimas Plungės mieste (asignavimų valdytojas - Specialiojo ugdymo  centras)  </t>
  </si>
  <si>
    <t>Universalaus sporto ir sveikatingumo komplekso Plungėje, Mendeno g. 1 C , statyba  (II etapas)</t>
  </si>
  <si>
    <t>2021 m. gruodžio 27 d. sprendimas Nr.T1-311</t>
  </si>
  <si>
    <t>Plungės specialiojo ugdymo centras</t>
  </si>
  <si>
    <t xml:space="preserve"> Sprendimas 2022 - 02-10 Nr.T1-17</t>
  </si>
  <si>
    <t xml:space="preserve">2024-2026 metų strateginio veiklos plano priemonė "Tęstinių investicijų ir kitų projektų vykdymas (pereinamojo laikotarpio) (TI)" 2024 metų biudžeto projekte     </t>
  </si>
  <si>
    <t>8 lentelė</t>
  </si>
  <si>
    <t>9 lentelė</t>
  </si>
  <si>
    <t>Sporto paskirties pastatų - irklavimo bazės,Plungės m.,V.Mačernio g.42A, -  rekonstravimas  (Plungės sporto reakreacijos centras)</t>
  </si>
  <si>
    <t>Plungės sporto ir rekreacijos centras</t>
  </si>
  <si>
    <t xml:space="preserve">2024-2026 metų strateginio veiklos plano priemonė "Investicijų  projektų, numatytų 2022-2030 m. Telšių regiono plėtros plane, vykdymas" 2024 metų biudžeto projekte     </t>
  </si>
  <si>
    <t>10 lentelė</t>
  </si>
  <si>
    <t>Ikimokyklinio ugdymo infrastruktūros plėtra Plungės lopšelyje-darželyje "Raudonkepuraitė" ir skyriuje "Vėrinėlis"</t>
  </si>
  <si>
    <t>2021-2027 m.Europos Sąjungos fondų investicijų programa</t>
  </si>
  <si>
    <t>Protokoliniai: 2023 09 19 Vietos ūkio ir ekologijos komiteto išrašas Nr. TK-83 ir 2023 09 20 Ekonomikos, finansų ir biudžeto Nr. TK-86</t>
  </si>
  <si>
    <t>Žemaičių dailės muziejus</t>
  </si>
  <si>
    <t xml:space="preserve">2024-2026 metų strateginio veiklos plano priemonė "Investicijų ir kitų projektų vykdymas (naujo finansavimo  periodo  (PP)" 2024 metų biudžeto projekte     </t>
  </si>
  <si>
    <t xml:space="preserve">Valstybinių melioracijos statinių rekonstravimas Plungės rajone </t>
  </si>
  <si>
    <t>2022 m. balandžio 28 d. sprendimas Nr.T1-104</t>
  </si>
  <si>
    <t>Plungės M. Oginskio dvaro pastato- žirgyno pritaikymas visuomenės kultūros reikmėms (III etapas)</t>
  </si>
  <si>
    <t>2023 m. vasario 23 d.
sprendimas Nr. T1-52</t>
  </si>
  <si>
    <t xml:space="preserve">Daugiabučių namų atnaujinimo (modernizavimas) programa </t>
  </si>
  <si>
    <t>2013 m. liepos  25  d. sprendimas T1-192</t>
  </si>
  <si>
    <t>2023 m. rugsėjo 28 d. sprendimas Nr. T1-233</t>
  </si>
  <si>
    <t>Iš viso 
(P)</t>
  </si>
  <si>
    <t>Iš viso
(SB)</t>
  </si>
  <si>
    <t>Iš viso
(P)</t>
  </si>
  <si>
    <t>Skatinti rūšiuojamąjį atliekų surinkimą Telšių regione</t>
  </si>
  <si>
    <t xml:space="preserve">Plungės rajono savivaldybės gyventojų sveikatos raštingumo didinimas </t>
  </si>
  <si>
    <t>Plungės rajono savivaldybės visuomenės sveikatos biuras</t>
  </si>
  <si>
    <t>Grupinio gyvenimo namų infrastruktūros plėtra Plungės rajono savivaldybėje</t>
  </si>
  <si>
    <t>Apsaugoto būsto infrastruktūros plėtra Plungės rajono savivaldybėje</t>
  </si>
  <si>
    <t>Socialinių paslaugų infrastruktūros ir paslaugų modernizavimas bei plėtra Plungės rajono savivaldybėje</t>
  </si>
  <si>
    <t xml:space="preserve">Plungės geležinkelio stoties privažiavimo kelio Nr. 17 kapitalinis remontas, kuriant investicijoms palankią aplinką </t>
  </si>
  <si>
    <t xml:space="preserve">Plungės Senamiesčio mokyklos, esančios adresu Minijos g. 5, Plungė, sporto aikštyno atnaujinimo darbai </t>
  </si>
  <si>
    <t>2021 m. gruodžio 27 d. Nr. T1-315</t>
  </si>
  <si>
    <t>Švietimo ministerijos aikštynų programa</t>
  </si>
  <si>
    <t>Visuomeninės paskirties pastato, esančio Telšių g. 3, Alsėdžiuose, atnaujinimas ir pritaikymas kaimo bendruomenės poreikiams, socialinei ir kultūrinei veiklai, II etapas</t>
  </si>
  <si>
    <t>Šeirės stovyklavietės, Plateliuose, sutvarkymas</t>
  </si>
  <si>
    <t>Platelių paplūdimio, adresais Šventorkalnio g. 10 ir Šventorkalnio g. 5, Plateliai, Plungės r. bei laisvoje Valstybinėje žemėje, infrastruktūros gerinimas ir pritaikymas lankymui</t>
  </si>
  <si>
    <t>2019 m. spalio 31 d. sprendimas Nr. T1-270</t>
  </si>
  <si>
    <t>metai</t>
  </si>
  <si>
    <t>mėnuo/vnt.</t>
  </si>
  <si>
    <t>Šildymas (6 mėn.)</t>
  </si>
  <si>
    <t>Spausdintuvo dažų kasetės (5 vnt.)</t>
  </si>
  <si>
    <t>Sulankstomi stalai (10 vnt.)</t>
  </si>
  <si>
    <t>Akseleravimo programa 1 vnt. 4 mėn.</t>
  </si>
  <si>
    <t>Iš viso prisidėjimas iš skolintų lėšų</t>
  </si>
  <si>
    <t>iš jų asignavimai, skirti ES ir kt. tarptautinei finansinei paramai bendrai finansuoti, įskaitant tinkamą finansuoti išlaidų daliai tenkantį pridėtinės vertės mokestį, išskyrus iš valstybės biudžeto gautus asignavimus, skirtus ES ir kitai tarptautinei finansinei paramai bendrai finansuoti</t>
  </si>
  <si>
    <t>Vandentiekio g. Plungė šaligatvio remonto įrengimo darbai</t>
  </si>
  <si>
    <t>S. Nėries g. atkarpoje nuo Telšių skg. iki Vandentiekio g. šaligatvio remonto įrengimo darbai</t>
  </si>
  <si>
    <t>Žlibinų kultūros centro pastato patalpų   vidaus remonto darbai, įrengiant seniūnijos ir bibliotekos patalpas</t>
  </si>
  <si>
    <t>6 lentelė</t>
  </si>
  <si>
    <t>4  lentelė</t>
  </si>
  <si>
    <t>Iš viso
SB (VB)</t>
  </si>
  <si>
    <t>Poreikis 2024 m. 
SB (VB)</t>
  </si>
  <si>
    <t>Likutis iš 2023 m.
SB (VB)</t>
  </si>
  <si>
    <t>Iš viso
ES</t>
  </si>
  <si>
    <t>Poreikis 2024 m. 
ES</t>
  </si>
  <si>
    <t>Likutis iš 2023 m.
ES</t>
  </si>
  <si>
    <t xml:space="preserve">Plungės rajono savivaldybės gatvių apšvietimo kokybės gerinimas II etapas </t>
  </si>
  <si>
    <t xml:space="preserve">Plungės M. Oginskio dvaro sodybos pastato–žirgyno pritaikymas visuomenės kultūros ir rekreacijos reikmėms (I etapas) </t>
  </si>
  <si>
    <t>Vandens tiekimo ir nuotekų tvarkymo infrastruktūros plėtra ir rekonstrukcija Plungės rajone</t>
  </si>
  <si>
    <t>Plungės rajono savivaldybės gyventojų sveikatos raštingumo didinimas</t>
  </si>
  <si>
    <t>6.</t>
  </si>
  <si>
    <t xml:space="preserve">Investicijos į ambulatorines slaugos paslaugas namuose, įsigyjant transporto priemonę ir įrangą Plungės rajono savivaldybėje </t>
  </si>
  <si>
    <t xml:space="preserve">Poreikis 2024 m. </t>
  </si>
  <si>
    <t>Likutis iš 2023 m.</t>
  </si>
  <si>
    <t>Iš viso
(ES)</t>
  </si>
  <si>
    <t>Gandingos komplekso (Gandingos piliakalnis su papiliu ir gyvenviete (23967) ir Varkalių piliakalnis su gyvenviete (24011))  ir Varkalių, Nausodžio piliakalnių komplekso (Nausodžio, Varkalių piliakalnis su gyvenviete (23971) ir Nausodžio, Varkalių piliakalnis II, vad. Pilale (5472)) pritaikymas lankymui, įrengiant pėsčiųjų/dviračių taką nuo J.Tumo-Vaižganto g./Medelyno g. sankryžos iki Noriškių tilto ir nuo Noriškių tilto iki Nausodžio, Varkalių piliakalnio II, vad. Pilale (5472), bei sujungiant Gandingos ir Varkalių, Nausodžio piliakalnių kompleksus (mažosios architektūros ir inžinerinės infrastruktūros įrengimas)</t>
  </si>
  <si>
    <t>Iš viso prisidėjimas iš savivaldybės biudžeto</t>
  </si>
  <si>
    <t xml:space="preserve">Bendruomeninių apgyvendinimo bei užimtumo paslaugų asmenims su proto ir psichikos negalia plėtra Plungės rajone </t>
  </si>
  <si>
    <t>Tūkstantmečio mokyklos</t>
  </si>
  <si>
    <t>Žemaičių Kalvarijos kultūros centro šilumos punkto ir šildymo sistemų atnaujinimo projekto parengimas</t>
  </si>
  <si>
    <t>1.9.</t>
  </si>
  <si>
    <t>Plungės miesto seniūnijos Vytauto g. 7-14 pastato šilumos punkto ir šildymo sistemos atnaujinimo darbai</t>
  </si>
  <si>
    <t>Administracijos pastato esančio Vytauto g. 12, Plungė  išsiplėtimo indo keitimo darbai šilumos punkte</t>
  </si>
  <si>
    <t>1.10.</t>
  </si>
  <si>
    <t>1.11.</t>
  </si>
  <si>
    <t>Kaimiškųjų seniūnijų kelių priežiūra (sniego valymas, slidžių ruožų barstymas, smulkus kelių remontas, greideriavimas).</t>
  </si>
  <si>
    <t>Europos Sąjungos lėšos 2024 m.</t>
  </si>
  <si>
    <t>ES likutis iš 2023 m.</t>
  </si>
  <si>
    <t xml:space="preserve">Kompleksinės paslaugos (KOPA) </t>
  </si>
  <si>
    <t>Plungės krizių centras</t>
  </si>
  <si>
    <t>Integralios pagalbos teikimas ir plėtra Lietuvos savivaldybėse</t>
  </si>
  <si>
    <t>7.</t>
  </si>
  <si>
    <t>Plungės socialinių paslaugų centras</t>
  </si>
  <si>
    <t>Plungės rajono bendrojo plano keitimas</t>
  </si>
  <si>
    <t>Žemės sklypo, esančio Plungės m., Dariaus ir Girėno g. (buvusių kareivinių teritorija), detaliojo plano koregavimas</t>
  </si>
  <si>
    <t>Savivaldybės pastato interjero projektas pritaikant neįgaliesiems (Tarybos salė, holų/laiptinės, metrikacijų salės)</t>
  </si>
  <si>
    <t>Miesto partnerių įprasminimas prie savivaldybės</t>
  </si>
  <si>
    <t xml:space="preserve">Paslaugų centro vaikams įkūrimas Plungės mieste </t>
  </si>
  <si>
    <t>Plungės rajono savivaldybės biudžeto 2023 m. pajamos ir 2024 m. prognozuojamų pajamų palyginimas</t>
  </si>
  <si>
    <t>Eil.Nr</t>
  </si>
  <si>
    <t>Pajamų pavadinimas</t>
  </si>
  <si>
    <t>2023 m. biudžeto planas metų pradžioje</t>
  </si>
  <si>
    <t xml:space="preserve">2023 metų pakeitimai </t>
  </si>
  <si>
    <t xml:space="preserve">2023 m. patikslintas planas </t>
  </si>
  <si>
    <t>2023 m. įvykdymas</t>
  </si>
  <si>
    <t xml:space="preserve">2024 m. biudžeto projektas </t>
  </si>
  <si>
    <t>2024 biudž. proj.    su 2023 m. planu metų pradžioje</t>
  </si>
  <si>
    <t>2024 biudž. proj. su 2023 metų pradžia (didėjimas, mažėjimas)</t>
  </si>
  <si>
    <t>proc.</t>
  </si>
  <si>
    <t>Pajamos be dotacijų</t>
  </si>
  <si>
    <t>Gyventojų pajamų mokestis                                  (2023 m. 50,88 proc.; 1,1038 proc.;                        2024 m. 51,11 proc.; 1,0849 proc.)</t>
  </si>
  <si>
    <t>GPM iš fiksuoto pajamų mokesčio už veiklas, kuriomis verčiamasi, turint verslo liudijimą</t>
  </si>
  <si>
    <t>Žemės mokestis</t>
  </si>
  <si>
    <t>Paveldimo turto mokestis</t>
  </si>
  <si>
    <t>Nekilonojamojo turto mokestis</t>
  </si>
  <si>
    <t>Mokestis už aplinkos teršimą</t>
  </si>
  <si>
    <t>Palūkanos</t>
  </si>
  <si>
    <t>Dividendai ir kitos pelno  įmokos</t>
  </si>
  <si>
    <t>Nuomos mokestis už valstybinę žemę</t>
  </si>
  <si>
    <t>Mokesčiai už medžiojamųjų gyvūnų išteklius</t>
  </si>
  <si>
    <t>Kiti mokesčiai už valstybinius gamtos išteklius</t>
  </si>
  <si>
    <t>Biudžetinių įstaigų pajamos už prekes ir paslaugas</t>
  </si>
  <si>
    <t>Pajamos už ilgalaikio ir trumpalaikio materialiojo turto nuomą</t>
  </si>
  <si>
    <t>Įmokos už išlaikymą švietimo, socialinės apsaugos ir kitose įstaigose</t>
  </si>
  <si>
    <t>Valstybės  rinkliava</t>
  </si>
  <si>
    <t>Vietinė rinkliava ( be atliekų)</t>
  </si>
  <si>
    <t>Vietinė rinkliava už atliekų tvarkymą</t>
  </si>
  <si>
    <t>Pajamos iš baudų, konfiskuoto turto ir kitų netesybų</t>
  </si>
  <si>
    <t>Kitos neišvardytos pajamos</t>
  </si>
  <si>
    <t xml:space="preserve">Materialiojo ir nematerialiojo turto realizavimo pajamos </t>
  </si>
  <si>
    <t>Dotacijos</t>
  </si>
  <si>
    <t>IŠ VISO (2+23 eil.)</t>
  </si>
  <si>
    <t>Likutis Aplinkos apsaugos rėmimo programos</t>
  </si>
  <si>
    <t xml:space="preserve">Likutis už parduotą žemę </t>
  </si>
  <si>
    <t xml:space="preserve">Likutis už parduotą socialinį būstą </t>
  </si>
  <si>
    <t>Likutis  vietinės rinkliavos už atliekų tvarkymą</t>
  </si>
  <si>
    <t xml:space="preserve">Likutis savivaldybės infrastruktūros plėtrai </t>
  </si>
  <si>
    <t xml:space="preserve">Likutis įstaigų pajamų </t>
  </si>
  <si>
    <t>Likutis ES lėšų</t>
  </si>
  <si>
    <t xml:space="preserve">Likutis TRAC dotacijos </t>
  </si>
  <si>
    <t>Laisvi likučiai perskirstymui</t>
  </si>
  <si>
    <t>Savarankiškosioms funkcijoms  be dotacijų ir likučių</t>
  </si>
  <si>
    <t>Iš viso likučių</t>
  </si>
  <si>
    <t>11 lentelė</t>
  </si>
  <si>
    <t>12 lentelė</t>
  </si>
  <si>
    <t xml:space="preserve">2023-2024 metų valstybės funkcijoms (perduotoms savivaldybei) vykdyti skirtų lėšų paskirstymas                                               </t>
  </si>
  <si>
    <t>Valstybės funkcijos</t>
  </si>
  <si>
    <t>Socialinėms išmokoms ir kompensacijoms skaičiuoti ir mokėti</t>
  </si>
  <si>
    <t xml:space="preserve">Socialinei paramai mokiniams </t>
  </si>
  <si>
    <t xml:space="preserve">Socialinėms paslaugoms           </t>
  </si>
  <si>
    <t>Būsto nuomos mokesčio daliai kompensuoti</t>
  </si>
  <si>
    <t xml:space="preserve"> Jaunimo teisių apsaugai</t>
  </si>
  <si>
    <t>Savivaldybės patvirtintai užimtumo didinimo programai įgyvendinti</t>
  </si>
  <si>
    <t>Visuomenės sveikatos priežiūros funkcijoms  vykdyti</t>
  </si>
  <si>
    <t>Neveiksnių asmenų būklės peržiūrėjimui užtikrinti</t>
  </si>
  <si>
    <t>Priešgaisrinei saugai</t>
  </si>
  <si>
    <r>
      <rPr>
        <sz val="9"/>
        <color indexed="10"/>
        <rFont val="Times New Roman"/>
        <family val="1"/>
      </rPr>
      <t xml:space="preserve"> </t>
    </r>
    <r>
      <rPr>
        <sz val="9"/>
        <rFont val="Times New Roman"/>
        <family val="1"/>
        <charset val="186"/>
      </rPr>
      <t>Civilinei saugai</t>
    </r>
  </si>
  <si>
    <t>Žemės ūkio funkcijoms atlikti</t>
  </si>
  <si>
    <t>Valstybei nuosavybės teise priklausančių melioracijos ir hidrotechnikos statinių valdymui ir naudojimui  patikėjimo teise užtikrinti</t>
  </si>
  <si>
    <t>Savivaldybės priskirtų geodezijos ir kartografijos darbams (savivaldybės erdvinių duomenų rinkiniams tvarkyti) organizuoti ir vykdyti</t>
  </si>
  <si>
    <t>Valstybinės kalbos vartojimo ir taisyklingumo kontrolei</t>
  </si>
  <si>
    <t>Savivaldybės priskirtiems archyviniams dokumenams tvarkyti</t>
  </si>
  <si>
    <t>Dalyvauti rengiant ir vykdant mobilizaciją, demobilizaciją, priimančiosios šakies paramą</t>
  </si>
  <si>
    <t>Duomenims į suiteiktos valstybės pagalbos ir nereikšmingos pagalbos registrą teikti</t>
  </si>
  <si>
    <t>Valstybės garantuojamai pirminei teisinei pagalbai teikti</t>
  </si>
  <si>
    <t>Civilinės būklės aktams registruoti</t>
  </si>
  <si>
    <t xml:space="preserve">Gyventojų registrui tvarkyti ir duomenims valstybės registrui teikti </t>
  </si>
  <si>
    <t>Gyvenamosios vietos deklaravimo duomenų ir gyvenamosio vietos neturinčių asmenų apskaitos duomenims tvarkyti</t>
  </si>
  <si>
    <t>Koordinuotai teikiamų paslaugų vaikams nuo gimimo iki 18 metų (turintiems didelių ir labai didelių specialiųjų ugdymosi poreikių – iki 21 metų) ir vaiko atstovams koordinavimui finansuoti</t>
  </si>
  <si>
    <t>savivaldybei priskirtos ir perduotos valstybinės žemės miestų ir miestelių administracinėse ribose valdymui, naudojimui ir disponavimui ja patikėjimo teise užtikrinti</t>
  </si>
  <si>
    <t>2023 m. patikslintas planas</t>
  </si>
  <si>
    <t>2024 m. proj.</t>
  </si>
  <si>
    <t>2024 m. palyginimas su 2023 m</t>
  </si>
  <si>
    <t xml:space="preserve">2024-2026 metų strateginio veiklos plano priemonės "Architektūros ir teritorijų planavimo proceso organizavimas(TP)"  ir  "Savivaldybės infrastruktūros objektų pagerinimo ir plėtros projektinės dokumentacijos rengimas (PP)" 2024 metų biudžeto projekte          </t>
  </si>
  <si>
    <t>Objekto planuojama suma</t>
  </si>
  <si>
    <t>Plungės dvaro sodybos Mykolo Oginskio rūmų rekonstravimas ir modernizavimas, kuriant aukštesnę kultūros paslaugų kokybę</t>
  </si>
  <si>
    <t xml:space="preserve">„Bendradarbiaujantis Kvarelis: stipresnių ryšių tarp viešojo, privataus ir nevyriausybinio sektorių kūrimas“ </t>
  </si>
  <si>
    <t>13 lentelė</t>
  </si>
  <si>
    <t>Darbo užmokestis 2024 metų biudžeto Tarybos sprendimo projekte</t>
  </si>
  <si>
    <t>tūkst. eurų</t>
  </si>
  <si>
    <t>Įstaigos pavadinimas</t>
  </si>
  <si>
    <t>Savarankiškosioms savivaldybės  funkcijos  vykdyti               Nr. 3 priedas</t>
  </si>
  <si>
    <t>Specialiosios tikslinės dotacijos,  skiriamos valstybinėms perduotoms savivaldybėms funkcijoms atlikti Nr. 4 priedas</t>
  </si>
  <si>
    <t>Dotacija, ugdymo reikmėms finansuoti Nr. 5 priedas</t>
  </si>
  <si>
    <t>Kitų dotacijų paskirstymas          Nr. 6 priedas</t>
  </si>
  <si>
    <t>Biudžetinių įstaigų gaunamų lėšų ir pajamų paskirstymas      Nr. 7 priedas</t>
  </si>
  <si>
    <t>Nepanaudotų biudžeto lėšų paskirstymas Nr. 8 priedas</t>
  </si>
  <si>
    <t>Viso</t>
  </si>
  <si>
    <t>Alsėdžių Stanislovo Narutavičiaus gimnazija</t>
  </si>
  <si>
    <r>
      <t xml:space="preserve">„ </t>
    </r>
    <r>
      <rPr>
        <sz val="10"/>
        <rFont val="Times New Roman Baltic"/>
        <charset val="186"/>
      </rPr>
      <t>Babrungo“ progimnazija</t>
    </r>
  </si>
  <si>
    <t>Akademiko Adolfo Jucio progimnazija</t>
  </si>
  <si>
    <t>Kulių gimnazija</t>
  </si>
  <si>
    <t>Liepijų mokykla</t>
  </si>
  <si>
    <t>„ Ryto“ pagrindinė mokykla</t>
  </si>
  <si>
    <t>„ Saulės“ gimnazija</t>
  </si>
  <si>
    <t>Senamiesčio mokykla</t>
  </si>
  <si>
    <t>Specialiojo ugdymo centras</t>
  </si>
  <si>
    <t>Žemaičių Kalvarijos M. Valančiaus gimnazija</t>
  </si>
  <si>
    <t>Lopšelis-darželis „ Nykštukas“</t>
  </si>
  <si>
    <t>Lopšelis-darželis „ Pasaka“</t>
  </si>
  <si>
    <t>Lopšelis-darželis „ Raudonkepuraitė“</t>
  </si>
  <si>
    <t>Lopšelis-darželis „ Rūtelė“</t>
  </si>
  <si>
    <t>Lopšelis-darželis „ Saulutė“</t>
  </si>
  <si>
    <t>Lopšelis - darželis „ Vyturėlis“</t>
  </si>
  <si>
    <t>M. Oginskio meno mokykla</t>
  </si>
  <si>
    <t>Platelių meno mokykla</t>
  </si>
  <si>
    <t>Sporto ir rekreacijos centras</t>
  </si>
  <si>
    <t>Sporto ir rekreacijos centras (Baseinas)</t>
  </si>
  <si>
    <t>Krizių centras</t>
  </si>
  <si>
    <t>Socialinių paslaugų centras</t>
  </si>
  <si>
    <t>Visuomenės sveikatos biuro veikla</t>
  </si>
  <si>
    <t>Priklausomybių mažinimo programos įgyvendinimas</t>
  </si>
  <si>
    <t>Savivaldybės viešoji biblioteka</t>
  </si>
  <si>
    <t>Turizmo informacijos centras</t>
  </si>
  <si>
    <t>Plungės rajono savivaldybės kultūros centras</t>
  </si>
  <si>
    <t>Kulių kultūros centras</t>
  </si>
  <si>
    <t>Šateikių kultūros centras</t>
  </si>
  <si>
    <t>Žemaičių Kalvarijos kultūros centras</t>
  </si>
  <si>
    <t>Žlibinų kultūros centras</t>
  </si>
  <si>
    <t>Paslaugų ir švietimo pagalbos centras</t>
  </si>
  <si>
    <t>Plungės priešgaisrinės apsaugos tarnyba</t>
  </si>
  <si>
    <t>Savivaldybės Kontrolė ir audito tarnyba</t>
  </si>
  <si>
    <t>Savivaldybės tarybos veikla</t>
  </si>
  <si>
    <t>Savivaldybės administracijos veikla</t>
  </si>
  <si>
    <t xml:space="preserve">IŠ VISO </t>
  </si>
  <si>
    <t xml:space="preserve">1. </t>
  </si>
  <si>
    <t>Melioruotos žemės ir melioracijos statinių apskaitos duomenų banko funkcijų vykdymas</t>
  </si>
  <si>
    <t>Valstybei priklausančių melioracijos griovių ir jų statinių remonto ir priežiūros darbai</t>
  </si>
  <si>
    <t>Avarinių valstybei nuosavybės teise priklausančių melioracijos statinių gedimų remonto darbai (15-20 vnt.)</t>
  </si>
  <si>
    <t>Suma</t>
  </si>
  <si>
    <t>14 lentelė</t>
  </si>
  <si>
    <t xml:space="preserve">2024-2026 metų strateginio veiklos plano priemonė "Bendradarbystės centro "Spiečius" veiklos organizavimas (TP)" 2024 metų biudžeto projekte       </t>
  </si>
  <si>
    <t xml:space="preserve">2024-2026 metų strateginio veiklos plano priemonė -Valstybei nuosavybės teise priklausančių melioracijos ir hidrotechnikos  statinių valdymui ir naudojimui patikėjimo teise užtikrinti -  2024 metų biudžeto projekte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</si>
</sst>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10427]#0.00"/>
    <numFmt numFmtId="166" formatCode="#,##0.000"/>
    <numFmt numFmtId="167" formatCode="0.000"/>
    <numFmt numFmtId="168" formatCode="#,##0.0"/>
  </numFmts>
  <fonts count="43"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0"/>
      <name val="Arial"/>
      <family val="2"/>
      <charset val="186"/>
    </font>
    <font>
      <sz val="12"/>
      <color theme="1"/>
      <name val="Times New Roman"/>
      <family val="1"/>
      <charset val="186"/>
    </font>
    <font>
      <sz val="11"/>
      <color theme="1"/>
      <name val="Times New Roman"/>
      <family val="1"/>
    </font>
    <font>
      <b/>
      <sz val="12"/>
      <name val="Times New Roman"/>
      <family val="1"/>
    </font>
    <font>
      <sz val="11"/>
      <name val="Times New Roman"/>
      <family val="1"/>
    </font>
    <font>
      <sz val="11"/>
      <name val="Times New Roman"/>
      <family val="1"/>
      <charset val="186"/>
    </font>
    <font>
      <b/>
      <sz val="11"/>
      <name val="Times New Roman"/>
      <family val="1"/>
      <charset val="186"/>
    </font>
    <font>
      <b/>
      <sz val="11"/>
      <name val="Times New Roman"/>
      <family val="1"/>
    </font>
    <font>
      <b/>
      <sz val="11"/>
      <color theme="1"/>
      <name val="Times New Roman"/>
      <family val="1"/>
      <charset val="186"/>
    </font>
    <font>
      <sz val="11"/>
      <color theme="1"/>
      <name val="Times New Roman"/>
      <family val="1"/>
      <charset val="186"/>
    </font>
    <font>
      <b/>
      <sz val="12"/>
      <color theme="1"/>
      <name val="Times New Roman"/>
      <family val="1"/>
      <charset val="186"/>
    </font>
    <font>
      <sz val="12"/>
      <name val="Times New Roman"/>
      <family val="1"/>
      <charset val="186"/>
    </font>
    <font>
      <b/>
      <sz val="12"/>
      <name val="Times New Roman"/>
      <family val="1"/>
      <charset val="186"/>
    </font>
    <font>
      <b/>
      <sz val="12"/>
      <color rgb="FF000000"/>
      <name val="Times New Roman"/>
      <family val="1"/>
      <charset val="186"/>
    </font>
    <font>
      <sz val="12"/>
      <color theme="1"/>
      <name val="Times New Roman"/>
      <family val="1"/>
    </font>
    <font>
      <sz val="12"/>
      <name val="Times New Roman"/>
      <family val="1"/>
    </font>
    <font>
      <sz val="11"/>
      <color rgb="FFFF0000"/>
      <name val="Times New Roman"/>
      <family val="1"/>
      <charset val="186"/>
    </font>
    <font>
      <sz val="10"/>
      <name val="Times New Roman"/>
      <family val="1"/>
      <charset val="186"/>
    </font>
    <font>
      <b/>
      <sz val="11"/>
      <color theme="1"/>
      <name val="Calibri"/>
      <family val="2"/>
      <charset val="186"/>
      <scheme val="minor"/>
    </font>
    <font>
      <b/>
      <sz val="11"/>
      <color theme="1"/>
      <name val="Calibri"/>
      <family val="2"/>
      <scheme val="minor"/>
    </font>
    <font>
      <b/>
      <sz val="11"/>
      <color theme="1"/>
      <name val="Times New Roman"/>
      <family val="1"/>
    </font>
    <font>
      <sz val="11"/>
      <color rgb="FF000000"/>
      <name val="Times New Roman"/>
      <family val="1"/>
      <charset val="186"/>
    </font>
    <font>
      <sz val="10"/>
      <name val="Arial"/>
      <family val="2"/>
      <charset val="186"/>
    </font>
    <font>
      <b/>
      <sz val="8"/>
      <color theme="1"/>
      <name val="Times New Roman"/>
      <family val="1"/>
      <charset val="186"/>
    </font>
    <font>
      <sz val="9"/>
      <name val="Times New Roman"/>
      <family val="1"/>
      <charset val="186"/>
    </font>
    <font>
      <sz val="9"/>
      <name val="Times New Roman"/>
      <family val="1"/>
    </font>
    <font>
      <sz val="9"/>
      <color indexed="10"/>
      <name val="Times New Roman"/>
      <family val="1"/>
    </font>
    <font>
      <b/>
      <sz val="10"/>
      <name val="Times New Roman Baltic"/>
      <charset val="186"/>
    </font>
    <font>
      <sz val="12"/>
      <name val="Times New Roman Baltic"/>
      <charset val="186"/>
    </font>
    <font>
      <sz val="11"/>
      <name val="Times New Roman Baltic"/>
      <charset val="186"/>
    </font>
    <font>
      <b/>
      <sz val="11"/>
      <name val="Times New Roman Baltic"/>
      <charset val="186"/>
    </font>
    <font>
      <sz val="10"/>
      <name val="Times New Roman Baltic"/>
      <charset val="186"/>
    </font>
    <font>
      <sz val="10"/>
      <color theme="1"/>
      <name val="Times New Roman"/>
      <family val="1"/>
      <charset val="186"/>
    </font>
    <font>
      <sz val="12"/>
      <color theme="1"/>
      <name val="Times New Roman Baltic"/>
      <charset val="186"/>
    </font>
    <font>
      <sz val="10"/>
      <color rgb="FFFF0000"/>
      <name val="Times New Roman Baltic"/>
      <charset val="186"/>
    </font>
    <font>
      <b/>
      <sz val="12"/>
      <name val="Times New Roman Baltic"/>
      <charset val="186"/>
    </font>
    <font>
      <sz val="12"/>
      <color rgb="FF00000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FF"/>
        <bgColor indexed="64"/>
      </patternFill>
    </fill>
    <fill>
      <patternFill patternType="solid">
        <fgColor rgb="FFFFFF00"/>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11">
    <xf numFmtId="0" fontId="0" fillId="0" borderId="0"/>
    <xf numFmtId="0" fontId="5"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28" fillId="0" borderId="0"/>
  </cellStyleXfs>
  <cellXfs count="436">
    <xf numFmtId="0" fontId="0" fillId="0" borderId="0" xfId="0"/>
    <xf numFmtId="0" fontId="8" fillId="0" borderId="0" xfId="0" applyFont="1" applyFill="1"/>
    <xf numFmtId="164" fontId="8" fillId="0" borderId="0" xfId="0" applyNumberFormat="1" applyFont="1" applyFill="1" applyBorder="1" applyAlignment="1">
      <alignment horizontal="center" vertical="center"/>
    </xf>
    <xf numFmtId="0" fontId="8" fillId="0" borderId="0" xfId="0" applyFont="1" applyFill="1" applyBorder="1"/>
    <xf numFmtId="0" fontId="11" fillId="0" borderId="1" xfId="1" applyFont="1" applyFill="1" applyBorder="1" applyAlignment="1">
      <alignment horizontal="left" vertical="center" wrapText="1"/>
    </xf>
    <xf numFmtId="0" fontId="14" fillId="0" borderId="0" xfId="0" applyFont="1" applyFill="1" applyAlignment="1">
      <alignment vertical="center"/>
    </xf>
    <xf numFmtId="0" fontId="15" fillId="0" borderId="0" xfId="0" applyFont="1" applyFill="1"/>
    <xf numFmtId="164" fontId="11" fillId="0" borderId="12"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0" xfId="0" applyFont="1"/>
    <xf numFmtId="0" fontId="15" fillId="0" borderId="0" xfId="0" applyFont="1" applyAlignment="1"/>
    <xf numFmtId="0" fontId="14" fillId="0" borderId="0" xfId="0" applyFont="1" applyFill="1" applyBorder="1" applyAlignment="1">
      <alignment horizontal="center" wrapText="1"/>
    </xf>
    <xf numFmtId="0" fontId="15" fillId="0" borderId="0" xfId="0" applyFont="1" applyFill="1" applyBorder="1" applyAlignment="1">
      <alignment horizontal="center" wrapText="1"/>
    </xf>
    <xf numFmtId="0" fontId="8" fillId="0" borderId="7" xfId="0" applyFont="1" applyFill="1" applyBorder="1" applyAlignment="1">
      <alignment horizontal="center" vertical="center"/>
    </xf>
    <xf numFmtId="0" fontId="10" fillId="0" borderId="1" xfId="1" applyFont="1" applyFill="1" applyBorder="1" applyAlignment="1">
      <alignment horizontal="left" vertical="center" wrapText="1"/>
    </xf>
    <xf numFmtId="0" fontId="10" fillId="0" borderId="6" xfId="1" applyFont="1" applyFill="1" applyBorder="1" applyAlignment="1">
      <alignment horizontal="left" vertical="top" wrapText="1"/>
    </xf>
    <xf numFmtId="1" fontId="14" fillId="0" borderId="19" xfId="0" applyNumberFormat="1" applyFont="1" applyFill="1" applyBorder="1" applyAlignment="1">
      <alignment horizontal="center" vertical="center" wrapText="1"/>
    </xf>
    <xf numFmtId="164" fontId="12" fillId="0" borderId="13" xfId="1" applyNumberFormat="1" applyFont="1" applyFill="1" applyBorder="1" applyAlignment="1">
      <alignment horizontal="center" vertical="center" wrapText="1"/>
    </xf>
    <xf numFmtId="164" fontId="12" fillId="0" borderId="14" xfId="1" applyNumberFormat="1" applyFont="1" applyFill="1" applyBorder="1" applyAlignment="1">
      <alignment horizontal="center" vertical="center" wrapText="1"/>
    </xf>
    <xf numFmtId="164" fontId="14" fillId="0" borderId="0" xfId="0" applyNumberFormat="1" applyFont="1" applyFill="1" applyAlignment="1">
      <alignment horizontal="center"/>
    </xf>
    <xf numFmtId="164" fontId="12" fillId="0" borderId="13" xfId="1" applyNumberFormat="1" applyFont="1" applyFill="1" applyBorder="1" applyAlignment="1">
      <alignment vertical="center" wrapText="1"/>
    </xf>
    <xf numFmtId="0" fontId="8" fillId="0" borderId="0" xfId="0" applyFont="1" applyFill="1" applyAlignment="1">
      <alignment horizontal="right"/>
    </xf>
    <xf numFmtId="0" fontId="8" fillId="0" borderId="21" xfId="0" applyFont="1" applyFill="1" applyBorder="1" applyAlignment="1">
      <alignment horizontal="center" vertical="center"/>
    </xf>
    <xf numFmtId="0" fontId="8" fillId="0" borderId="4" xfId="0" applyFont="1" applyFill="1" applyBorder="1" applyAlignment="1">
      <alignment horizontal="center" vertical="center"/>
    </xf>
    <xf numFmtId="0" fontId="10" fillId="0" borderId="1" xfId="1" applyFont="1" applyFill="1" applyBorder="1" applyAlignment="1">
      <alignment vertical="top" wrapText="1"/>
    </xf>
    <xf numFmtId="0" fontId="8" fillId="0" borderId="0" xfId="0" applyFont="1" applyFill="1"/>
    <xf numFmtId="0" fontId="10" fillId="0" borderId="3" xfId="1" applyFont="1" applyFill="1" applyBorder="1" applyAlignment="1">
      <alignment horizontal="left" vertical="top" wrapText="1"/>
    </xf>
    <xf numFmtId="49" fontId="15" fillId="0" borderId="1" xfId="0" applyNumberFormat="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7" fillId="0" borderId="12" xfId="0" applyFont="1" applyBorder="1" applyAlignment="1">
      <alignment horizontal="justify" vertical="center" wrapText="1"/>
    </xf>
    <xf numFmtId="49" fontId="14" fillId="0" borderId="19" xfId="0" applyNumberFormat="1" applyFont="1" applyFill="1" applyBorder="1" applyAlignment="1">
      <alignment horizontal="center" vertical="center" wrapText="1"/>
    </xf>
    <xf numFmtId="0" fontId="12" fillId="0" borderId="13" xfId="1" applyFont="1" applyFill="1" applyBorder="1" applyAlignment="1">
      <alignment horizontal="left" vertical="center" wrapText="1"/>
    </xf>
    <xf numFmtId="49" fontId="15" fillId="0" borderId="3" xfId="0" applyNumberFormat="1" applyFont="1" applyFill="1" applyBorder="1" applyAlignment="1">
      <alignment horizontal="center" vertical="center" wrapText="1"/>
    </xf>
    <xf numFmtId="0" fontId="15" fillId="0" borderId="3" xfId="0" applyFont="1" applyFill="1" applyBorder="1" applyAlignment="1">
      <alignment horizontal="justify" vertical="center" wrapText="1"/>
    </xf>
    <xf numFmtId="164" fontId="11" fillId="0" borderId="3" xfId="1" applyNumberFormat="1" applyFont="1" applyFill="1" applyBorder="1" applyAlignment="1">
      <alignment horizontal="center" vertical="center" wrapText="1"/>
    </xf>
    <xf numFmtId="0" fontId="14" fillId="0" borderId="19" xfId="0" applyFont="1" applyFill="1" applyBorder="1" applyAlignment="1">
      <alignment horizontal="center" vertical="center"/>
    </xf>
    <xf numFmtId="1" fontId="14" fillId="0" borderId="19" xfId="0" applyNumberFormat="1" applyFont="1" applyFill="1" applyBorder="1" applyAlignment="1">
      <alignment horizontal="center" vertical="center"/>
    </xf>
    <xf numFmtId="164" fontId="14" fillId="0" borderId="13" xfId="0" applyNumberFormat="1" applyFont="1" applyBorder="1" applyAlignment="1">
      <alignment vertical="center"/>
    </xf>
    <xf numFmtId="164" fontId="14" fillId="0" borderId="13" xfId="0" applyNumberFormat="1" applyFont="1" applyFill="1" applyBorder="1" applyAlignment="1">
      <alignment horizontal="center"/>
    </xf>
    <xf numFmtId="0" fontId="7" fillId="0" borderId="0" xfId="0" applyFont="1"/>
    <xf numFmtId="0" fontId="11" fillId="0" borderId="1" xfId="1" applyFont="1" applyFill="1" applyBorder="1" applyAlignment="1">
      <alignment horizontal="left" vertical="top" wrapText="1"/>
    </xf>
    <xf numFmtId="0" fontId="15" fillId="0" borderId="21" xfId="0" applyFont="1" applyFill="1" applyBorder="1" applyAlignment="1">
      <alignment horizontal="center" vertical="center"/>
    </xf>
    <xf numFmtId="0" fontId="14" fillId="0" borderId="0" xfId="0" applyFont="1" applyFill="1"/>
    <xf numFmtId="0" fontId="10" fillId="0" borderId="0" xfId="0" applyFont="1" applyFill="1"/>
    <xf numFmtId="0" fontId="8" fillId="0" borderId="22"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1" fillId="0" borderId="12" xfId="1" applyFont="1" applyFill="1" applyBorder="1" applyAlignment="1">
      <alignment horizontal="left" vertical="center" wrapText="1"/>
    </xf>
    <xf numFmtId="0" fontId="12" fillId="0" borderId="15" xfId="0" applyFont="1" applyFill="1" applyBorder="1" applyAlignment="1">
      <alignment horizontal="center" vertical="center" wrapText="1"/>
    </xf>
    <xf numFmtId="4" fontId="12" fillId="0" borderId="14" xfId="0" applyNumberFormat="1" applyFont="1" applyFill="1" applyBorder="1" applyAlignment="1">
      <alignment horizontal="center" vertical="center" wrapText="1"/>
    </xf>
    <xf numFmtId="0" fontId="15" fillId="0" borderId="7" xfId="0" applyFont="1" applyFill="1" applyBorder="1" applyAlignment="1">
      <alignment horizontal="center" vertical="center"/>
    </xf>
    <xf numFmtId="0" fontId="11" fillId="0" borderId="3" xfId="1" applyFont="1" applyFill="1" applyBorder="1" applyAlignment="1">
      <alignment horizontal="left" vertical="top" wrapText="1"/>
    </xf>
    <xf numFmtId="0" fontId="11" fillId="0" borderId="12" xfId="1" applyFont="1" applyFill="1" applyBorder="1" applyAlignment="1">
      <alignment horizontal="left" vertical="top" wrapText="1"/>
    </xf>
    <xf numFmtId="0" fontId="12" fillId="0" borderId="13" xfId="1" applyFont="1" applyFill="1" applyBorder="1" applyAlignment="1">
      <alignment horizontal="left" vertical="top" wrapText="1"/>
    </xf>
    <xf numFmtId="164" fontId="14" fillId="0" borderId="14" xfId="0" applyNumberFormat="1" applyFont="1" applyFill="1" applyBorder="1" applyAlignment="1">
      <alignment horizontal="center" vertical="center"/>
    </xf>
    <xf numFmtId="0" fontId="10" fillId="0" borderId="29" xfId="1" applyFont="1" applyFill="1" applyBorder="1" applyAlignment="1">
      <alignment vertical="top" wrapText="1"/>
    </xf>
    <xf numFmtId="0" fontId="12" fillId="0" borderId="13" xfId="1" applyFont="1" applyFill="1" applyBorder="1" applyAlignment="1">
      <alignment vertical="top" wrapText="1"/>
    </xf>
    <xf numFmtId="0" fontId="11" fillId="0" borderId="3" xfId="1" applyFont="1" applyFill="1" applyBorder="1" applyAlignment="1">
      <alignment vertical="top" wrapText="1"/>
    </xf>
    <xf numFmtId="0" fontId="12" fillId="0" borderId="16" xfId="1" applyFont="1" applyFill="1" applyBorder="1" applyAlignment="1">
      <alignment vertical="top" wrapText="1"/>
    </xf>
    <xf numFmtId="164" fontId="8" fillId="0" borderId="0" xfId="0" applyNumberFormat="1" applyFont="1" applyFill="1"/>
    <xf numFmtId="0" fontId="10" fillId="0" borderId="3" xfId="1" applyFont="1" applyFill="1" applyBorder="1" applyAlignment="1">
      <alignment vertical="top" wrapText="1"/>
    </xf>
    <xf numFmtId="0" fontId="11" fillId="0" borderId="12" xfId="1" applyFont="1" applyFill="1" applyBorder="1" applyAlignment="1">
      <alignment vertical="top" wrapText="1"/>
    </xf>
    <xf numFmtId="4" fontId="14" fillId="0" borderId="14"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7" fillId="0" borderId="3" xfId="0" applyFont="1" applyBorder="1" applyAlignment="1">
      <alignment wrapText="1"/>
    </xf>
    <xf numFmtId="164" fontId="15" fillId="0" borderId="3" xfId="0" applyNumberFormat="1" applyFont="1" applyFill="1" applyBorder="1" applyAlignment="1">
      <alignment horizontal="center" vertical="center"/>
    </xf>
    <xf numFmtId="0" fontId="15" fillId="0" borderId="12" xfId="0" applyFont="1" applyFill="1" applyBorder="1" applyAlignment="1">
      <alignment horizontal="center" vertical="center"/>
    </xf>
    <xf numFmtId="0" fontId="7" fillId="0" borderId="12" xfId="0" applyFont="1" applyBorder="1" applyAlignment="1">
      <alignment wrapText="1"/>
    </xf>
    <xf numFmtId="164" fontId="15" fillId="0" borderId="12" xfId="0" applyNumberFormat="1" applyFont="1" applyFill="1" applyBorder="1" applyAlignment="1">
      <alignment horizontal="center" vertical="center"/>
    </xf>
    <xf numFmtId="0" fontId="16" fillId="0" borderId="13" xfId="0" applyFont="1" applyBorder="1" applyAlignment="1">
      <alignment vertical="center" wrapText="1"/>
    </xf>
    <xf numFmtId="164" fontId="14" fillId="0" borderId="13" xfId="0" applyNumberFormat="1" applyFont="1" applyFill="1" applyBorder="1" applyAlignment="1">
      <alignment horizontal="center" vertical="center"/>
    </xf>
    <xf numFmtId="0" fontId="20" fillId="0" borderId="0" xfId="0" applyFont="1" applyFill="1"/>
    <xf numFmtId="0" fontId="20" fillId="0" borderId="1" xfId="0" applyFont="1" applyFill="1" applyBorder="1" applyAlignment="1">
      <alignment horizontal="center"/>
    </xf>
    <xf numFmtId="0" fontId="16" fillId="0" borderId="13" xfId="0" applyFont="1" applyFill="1" applyBorder="1" applyAlignment="1">
      <alignment horizontal="center"/>
    </xf>
    <xf numFmtId="0" fontId="20" fillId="0" borderId="12" xfId="0" applyFont="1" applyFill="1" applyBorder="1" applyAlignment="1">
      <alignment horizontal="center"/>
    </xf>
    <xf numFmtId="0" fontId="20" fillId="0" borderId="3" xfId="0" applyFont="1" applyFill="1" applyBorder="1" applyAlignment="1">
      <alignment horizontal="center"/>
    </xf>
    <xf numFmtId="0" fontId="20" fillId="0" borderId="1" xfId="0" applyFont="1" applyFill="1" applyBorder="1" applyAlignment="1">
      <alignment horizontal="left"/>
    </xf>
    <xf numFmtId="0" fontId="20" fillId="0" borderId="1" xfId="0" applyFont="1" applyFill="1" applyBorder="1" applyAlignment="1">
      <alignment horizontal="center" wrapText="1"/>
    </xf>
    <xf numFmtId="164" fontId="20" fillId="0" borderId="1" xfId="0" applyNumberFormat="1" applyFont="1" applyFill="1" applyBorder="1" applyAlignment="1">
      <alignment horizontal="center"/>
    </xf>
    <xf numFmtId="0" fontId="7" fillId="0" borderId="3" xfId="0" applyFont="1" applyFill="1" applyBorder="1" applyAlignment="1">
      <alignment horizontal="left"/>
    </xf>
    <xf numFmtId="0" fontId="7" fillId="0" borderId="3" xfId="0" applyFont="1" applyFill="1" applyBorder="1" applyAlignment="1">
      <alignment horizontal="center"/>
    </xf>
    <xf numFmtId="164" fontId="7" fillId="0" borderId="3" xfId="0" applyNumberFormat="1" applyFont="1" applyFill="1" applyBorder="1" applyAlignment="1">
      <alignment horizontal="center"/>
    </xf>
    <xf numFmtId="0" fontId="16" fillId="0" borderId="19" xfId="0" applyFont="1" applyFill="1" applyBorder="1"/>
    <xf numFmtId="0" fontId="16" fillId="0" borderId="14" xfId="0" applyFont="1" applyFill="1" applyBorder="1" applyAlignment="1">
      <alignment horizontal="center"/>
    </xf>
    <xf numFmtId="0" fontId="20" fillId="0" borderId="12" xfId="0" applyFont="1" applyFill="1" applyBorder="1" applyAlignment="1">
      <alignment horizontal="left"/>
    </xf>
    <xf numFmtId="0" fontId="20" fillId="0" borderId="12" xfId="0" applyFont="1" applyFill="1" applyBorder="1" applyAlignment="1">
      <alignment horizontal="center" wrapText="1"/>
    </xf>
    <xf numFmtId="164" fontId="20" fillId="0" borderId="12" xfId="0" applyNumberFormat="1" applyFont="1" applyFill="1" applyBorder="1" applyAlignment="1">
      <alignment horizontal="center"/>
    </xf>
    <xf numFmtId="0" fontId="16" fillId="0" borderId="8" xfId="0" applyFont="1" applyFill="1" applyBorder="1"/>
    <xf numFmtId="0" fontId="16" fillId="0" borderId="11" xfId="0" applyFont="1" applyFill="1" applyBorder="1"/>
    <xf numFmtId="0" fontId="22" fillId="0" borderId="0" xfId="0" applyFont="1"/>
    <xf numFmtId="3" fontId="15" fillId="0" borderId="0" xfId="0" applyNumberFormat="1" applyFont="1"/>
    <xf numFmtId="0" fontId="15" fillId="0" borderId="0" xfId="0" applyFont="1" applyAlignment="1">
      <alignment horizontal="right"/>
    </xf>
    <xf numFmtId="0" fontId="7" fillId="0" borderId="0" xfId="0" applyFont="1" applyFill="1"/>
    <xf numFmtId="3" fontId="7" fillId="0" borderId="0" xfId="0" applyNumberFormat="1" applyFont="1" applyFill="1"/>
    <xf numFmtId="0" fontId="22" fillId="0" borderId="0" xfId="0" applyFont="1" applyFill="1"/>
    <xf numFmtId="3" fontId="22" fillId="0" borderId="0" xfId="0" applyNumberFormat="1" applyFont="1" applyFill="1"/>
    <xf numFmtId="0" fontId="18" fillId="0" borderId="0" xfId="0" applyFont="1" applyFill="1" applyBorder="1" applyAlignment="1" applyProtection="1">
      <alignment vertical="center" wrapText="1" readingOrder="1"/>
      <protection locked="0"/>
    </xf>
    <xf numFmtId="0" fontId="17" fillId="0" borderId="4" xfId="0" applyFont="1" applyBorder="1" applyAlignment="1">
      <alignment vertical="center" wrapText="1"/>
    </xf>
    <xf numFmtId="0" fontId="17" fillId="0" borderId="4" xfId="0" applyFont="1" applyFill="1" applyBorder="1" applyAlignment="1">
      <alignment vertical="center" wrapText="1"/>
    </xf>
    <xf numFmtId="0" fontId="17" fillId="0" borderId="9" xfId="0" applyFont="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164" fontId="15" fillId="0" borderId="1"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left" vertical="center" wrapText="1"/>
    </xf>
    <xf numFmtId="0" fontId="15" fillId="0" borderId="0" xfId="0" applyFont="1" applyAlignment="1">
      <alignment horizontal="center"/>
    </xf>
    <xf numFmtId="164" fontId="15" fillId="0" borderId="1" xfId="0" applyNumberFormat="1" applyFont="1" applyBorder="1" applyAlignment="1">
      <alignment horizontal="center"/>
    </xf>
    <xf numFmtId="164" fontId="14" fillId="0" borderId="1" xfId="0" applyNumberFormat="1" applyFont="1" applyFill="1" applyBorder="1" applyAlignment="1">
      <alignment horizontal="center" vertical="center" wrapText="1"/>
    </xf>
    <xf numFmtId="164" fontId="15" fillId="0" borderId="0" xfId="0" applyNumberFormat="1" applyFont="1" applyFill="1"/>
    <xf numFmtId="164" fontId="12" fillId="0" borderId="1" xfId="1" applyNumberFormat="1" applyFont="1" applyFill="1" applyBorder="1" applyAlignment="1">
      <alignment horizontal="center" vertical="center" wrapText="1"/>
    </xf>
    <xf numFmtId="0" fontId="17" fillId="0" borderId="1" xfId="1" applyFont="1" applyFill="1" applyBorder="1" applyAlignment="1">
      <alignment horizontal="left" vertical="center" wrapText="1"/>
    </xf>
    <xf numFmtId="0" fontId="7" fillId="0" borderId="1" xfId="0" applyFont="1" applyFill="1" applyBorder="1" applyAlignment="1">
      <alignment horizontal="justify" vertical="center" wrapText="1"/>
    </xf>
    <xf numFmtId="1" fontId="14" fillId="0" borderId="1" xfId="0" applyNumberFormat="1" applyFont="1" applyFill="1" applyBorder="1" applyAlignment="1">
      <alignment horizontal="center" vertical="center" wrapText="1"/>
    </xf>
    <xf numFmtId="164" fontId="12" fillId="0" borderId="1" xfId="1" applyNumberFormat="1" applyFont="1" applyFill="1" applyBorder="1" applyAlignment="1">
      <alignment vertical="center" wrapText="1"/>
    </xf>
    <xf numFmtId="1" fontId="15" fillId="0" borderId="1" xfId="0" applyNumberFormat="1" applyFont="1" applyFill="1" applyBorder="1" applyAlignment="1">
      <alignment horizontal="center" vertical="center" wrapText="1"/>
    </xf>
    <xf numFmtId="164" fontId="17" fillId="0" borderId="1" xfId="1" applyNumberFormat="1" applyFont="1" applyFill="1" applyBorder="1" applyAlignment="1">
      <alignment vertical="center" wrapText="1"/>
    </xf>
    <xf numFmtId="0" fontId="14" fillId="0" borderId="1" xfId="0" applyFont="1" applyFill="1" applyBorder="1" applyAlignment="1">
      <alignment horizontal="center" vertical="center"/>
    </xf>
    <xf numFmtId="164"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164" fontId="15" fillId="0" borderId="1" xfId="0" applyNumberFormat="1" applyFont="1" applyFill="1" applyBorder="1" applyAlignment="1">
      <alignment horizontal="center" vertical="center"/>
    </xf>
    <xf numFmtId="0" fontId="15" fillId="0" borderId="0" xfId="0" applyFont="1" applyFill="1" applyAlignment="1">
      <alignment wrapText="1"/>
    </xf>
    <xf numFmtId="0" fontId="16" fillId="0" borderId="8" xfId="0" applyFont="1" applyFill="1" applyBorder="1" applyAlignment="1">
      <alignment horizontal="center" wrapText="1"/>
    </xf>
    <xf numFmtId="0" fontId="15" fillId="0" borderId="0" xfId="0" applyFont="1" applyFill="1" applyBorder="1" applyAlignment="1"/>
    <xf numFmtId="0" fontId="15" fillId="0" borderId="0" xfId="0" applyFont="1" applyFill="1" applyAlignment="1"/>
    <xf numFmtId="49" fontId="8" fillId="0" borderId="1" xfId="0" applyNumberFormat="1" applyFont="1" applyFill="1" applyBorder="1" applyAlignment="1">
      <alignment horizontal="center" vertical="center" wrapText="1"/>
    </xf>
    <xf numFmtId="0" fontId="0" fillId="0" borderId="0" xfId="0" applyFill="1"/>
    <xf numFmtId="0" fontId="23" fillId="0" borderId="0" xfId="1" applyFont="1" applyFill="1" applyBorder="1" applyAlignment="1">
      <alignment vertical="top" wrapText="1"/>
    </xf>
    <xf numFmtId="0" fontId="18" fillId="0" borderId="0" xfId="1" applyFont="1" applyFill="1" applyAlignment="1">
      <alignment vertical="top" wrapText="1"/>
    </xf>
    <xf numFmtId="2" fontId="12" fillId="0" borderId="16" xfId="0" applyNumberFormat="1" applyFont="1" applyFill="1" applyBorder="1" applyAlignment="1">
      <alignment horizontal="center" vertical="center" wrapText="1"/>
    </xf>
    <xf numFmtId="2" fontId="11" fillId="0" borderId="12" xfId="1" applyNumberFormat="1" applyFont="1" applyFill="1" applyBorder="1" applyAlignment="1">
      <alignment horizontal="center" vertical="center" wrapText="1"/>
    </xf>
    <xf numFmtId="2" fontId="11" fillId="0" borderId="6" xfId="1" applyNumberFormat="1" applyFont="1" applyFill="1" applyBorder="1" applyAlignment="1">
      <alignment horizontal="center" vertical="center" wrapText="1"/>
    </xf>
    <xf numFmtId="2" fontId="12" fillId="0" borderId="13" xfId="1" applyNumberFormat="1" applyFont="1" applyFill="1" applyBorder="1" applyAlignment="1">
      <alignment horizontal="center" vertical="center" wrapText="1"/>
    </xf>
    <xf numFmtId="2" fontId="10" fillId="0" borderId="12" xfId="1" applyNumberFormat="1" applyFont="1" applyFill="1" applyBorder="1" applyAlignment="1">
      <alignment horizontal="center" vertical="center" wrapText="1"/>
    </xf>
    <xf numFmtId="2" fontId="10" fillId="0" borderId="6" xfId="1" applyNumberFormat="1" applyFont="1" applyFill="1" applyBorder="1" applyAlignment="1">
      <alignment horizontal="center" vertical="center" wrapText="1"/>
    </xf>
    <xf numFmtId="2" fontId="11" fillId="0" borderId="17" xfId="1" applyNumberFormat="1" applyFont="1" applyFill="1" applyBorder="1" applyAlignment="1">
      <alignment horizontal="center" vertical="center" wrapText="1"/>
    </xf>
    <xf numFmtId="2" fontId="15" fillId="0" borderId="5" xfId="0" applyNumberFormat="1" applyFont="1" applyFill="1" applyBorder="1" applyAlignment="1">
      <alignment horizontal="center" vertical="center"/>
    </xf>
    <xf numFmtId="2" fontId="8" fillId="0" borderId="18" xfId="0" applyNumberFormat="1" applyFont="1" applyFill="1" applyBorder="1" applyAlignment="1">
      <alignment horizontal="center" vertical="center"/>
    </xf>
    <xf numFmtId="2" fontId="8" fillId="0" borderId="5" xfId="0" applyNumberFormat="1" applyFont="1" applyFill="1" applyBorder="1" applyAlignment="1">
      <alignment horizontal="center" vertical="center"/>
    </xf>
    <xf numFmtId="2" fontId="10" fillId="0" borderId="18" xfId="1" applyNumberFormat="1" applyFont="1" applyFill="1" applyBorder="1" applyAlignment="1">
      <alignment horizontal="center" vertical="center" wrapText="1"/>
    </xf>
    <xf numFmtId="2" fontId="8" fillId="0" borderId="17" xfId="0" applyNumberFormat="1" applyFont="1" applyFill="1" applyBorder="1" applyAlignment="1">
      <alignment horizontal="center" vertical="center"/>
    </xf>
    <xf numFmtId="2" fontId="14" fillId="0" borderId="14" xfId="0" applyNumberFormat="1" applyFont="1" applyFill="1" applyBorder="1" applyAlignment="1">
      <alignment horizontal="center" vertical="center"/>
    </xf>
    <xf numFmtId="0" fontId="15" fillId="0" borderId="1" xfId="0" applyFont="1" applyBorder="1" applyAlignment="1">
      <alignment horizontal="center" vertical="center"/>
    </xf>
    <xf numFmtId="164" fontId="14" fillId="0" borderId="1" xfId="0" applyNumberFormat="1" applyFont="1" applyBorder="1" applyAlignment="1">
      <alignment horizontal="center" vertical="center"/>
    </xf>
    <xf numFmtId="0" fontId="15" fillId="0" borderId="0" xfId="0" applyFont="1" applyAlignment="1">
      <alignment horizontal="center" vertical="center"/>
    </xf>
    <xf numFmtId="167" fontId="15" fillId="0" borderId="0" xfId="0" applyNumberFormat="1" applyFont="1" applyAlignment="1">
      <alignment horizontal="center" vertical="center"/>
    </xf>
    <xf numFmtId="0" fontId="15" fillId="0" borderId="1" xfId="0" applyFont="1" applyBorder="1" applyAlignment="1">
      <alignment horizontal="center" vertical="center" wrapText="1"/>
    </xf>
    <xf numFmtId="0" fontId="11" fillId="0" borderId="1" xfId="1" applyFont="1" applyBorder="1" applyAlignment="1">
      <alignment horizontal="center" vertical="center" wrapText="1"/>
    </xf>
    <xf numFmtId="2" fontId="15" fillId="0" borderId="1" xfId="0" applyNumberFormat="1" applyFont="1" applyFill="1" applyBorder="1" applyAlignment="1">
      <alignment horizontal="center" vertical="center"/>
    </xf>
    <xf numFmtId="164" fontId="12" fillId="0" borderId="1" xfId="1" applyNumberFormat="1" applyFont="1" applyBorder="1" applyAlignment="1">
      <alignment horizontal="center" vertical="center" wrapText="1"/>
    </xf>
    <xf numFmtId="164" fontId="15" fillId="0" borderId="1" xfId="0" applyNumberFormat="1" applyFont="1" applyBorder="1" applyAlignment="1">
      <alignment horizontal="center" vertical="center"/>
    </xf>
    <xf numFmtId="0" fontId="15" fillId="0" borderId="0" xfId="0" applyFont="1" applyBorder="1" applyAlignment="1">
      <alignment horizontal="center" vertical="center"/>
    </xf>
    <xf numFmtId="164" fontId="14" fillId="0" borderId="1" xfId="0" applyNumberFormat="1" applyFont="1" applyBorder="1" applyAlignment="1">
      <alignment horizontal="center"/>
    </xf>
    <xf numFmtId="0" fontId="11" fillId="0" borderId="3" xfId="1" applyFont="1" applyFill="1" applyBorder="1" applyAlignment="1">
      <alignment horizontal="left" vertical="center" wrapText="1"/>
    </xf>
    <xf numFmtId="0" fontId="15" fillId="0" borderId="0" xfId="0" applyFont="1" applyBorder="1"/>
    <xf numFmtId="164" fontId="14" fillId="0" borderId="30" xfId="0" applyNumberFormat="1" applyFont="1" applyBorder="1" applyAlignment="1">
      <alignment horizontal="center"/>
    </xf>
    <xf numFmtId="0" fontId="11" fillId="2" borderId="1" xfId="1" applyFont="1" applyFill="1" applyBorder="1" applyAlignment="1">
      <alignment horizontal="left" vertical="center" wrapText="1"/>
    </xf>
    <xf numFmtId="0" fontId="23" fillId="0" borderId="0" xfId="1" applyFont="1" applyFill="1" applyBorder="1" applyAlignment="1">
      <alignment horizontal="right" vertical="top" wrapText="1"/>
    </xf>
    <xf numFmtId="166" fontId="15"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5" fillId="0" borderId="1" xfId="0" applyNumberFormat="1" applyFont="1" applyFill="1" applyBorder="1" applyAlignment="1">
      <alignment horizontal="center" vertical="center"/>
    </xf>
    <xf numFmtId="166" fontId="11" fillId="0" borderId="1" xfId="1"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64" fontId="12" fillId="0" borderId="30" xfId="1" applyNumberFormat="1" applyFont="1" applyBorder="1" applyAlignment="1">
      <alignment horizontal="center" vertical="center" wrapText="1"/>
    </xf>
    <xf numFmtId="0" fontId="11" fillId="0"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23" xfId="1" applyFont="1" applyFill="1" applyBorder="1" applyAlignment="1">
      <alignment horizontal="left" vertical="center" wrapText="1"/>
    </xf>
    <xf numFmtId="0" fontId="12" fillId="3" borderId="1" xfId="1" applyFont="1" applyFill="1" applyBorder="1" applyAlignment="1">
      <alignment horizontal="center" vertical="center" wrapText="1"/>
    </xf>
    <xf numFmtId="0" fontId="15" fillId="3" borderId="1" xfId="0" applyFont="1" applyFill="1" applyBorder="1" applyAlignment="1">
      <alignment horizontal="center" vertical="center"/>
    </xf>
    <xf numFmtId="164" fontId="14" fillId="3" borderId="1" xfId="0" applyNumberFormat="1" applyFont="1" applyFill="1" applyBorder="1" applyAlignment="1">
      <alignment horizontal="center" vertical="center"/>
    </xf>
    <xf numFmtId="0" fontId="24" fillId="3" borderId="1" xfId="0" applyFont="1" applyFill="1" applyBorder="1" applyAlignment="1">
      <alignment horizontal="center" vertical="center"/>
    </xf>
    <xf numFmtId="0" fontId="0" fillId="3" borderId="1" xfId="0" applyFont="1" applyFill="1" applyBorder="1" applyAlignment="1">
      <alignment horizontal="center" vertical="center"/>
    </xf>
    <xf numFmtId="164" fontId="0" fillId="3" borderId="1" xfId="0" applyNumberFormat="1" applyFont="1" applyFill="1" applyBorder="1" applyAlignment="1">
      <alignment horizontal="center" vertical="center"/>
    </xf>
    <xf numFmtId="164" fontId="25" fillId="3" borderId="1" xfId="0" applyNumberFormat="1" applyFont="1" applyFill="1" applyBorder="1" applyAlignment="1">
      <alignment horizontal="center" vertical="center"/>
    </xf>
    <xf numFmtId="164" fontId="24" fillId="3" borderId="1" xfId="0" applyNumberFormat="1" applyFont="1" applyFill="1" applyBorder="1" applyAlignment="1">
      <alignment horizontal="center" vertical="center"/>
    </xf>
    <xf numFmtId="0" fontId="24" fillId="3" borderId="30" xfId="0" applyFont="1" applyFill="1" applyBorder="1" applyAlignment="1">
      <alignment horizontal="center" vertical="center"/>
    </xf>
    <xf numFmtId="164" fontId="0" fillId="3" borderId="30" xfId="0" applyNumberFormat="1" applyFont="1" applyFill="1" applyBorder="1" applyAlignment="1">
      <alignment horizontal="center" vertical="center"/>
    </xf>
    <xf numFmtId="164" fontId="25" fillId="3" borderId="30" xfId="0" applyNumberFormat="1" applyFont="1" applyFill="1" applyBorder="1" applyAlignment="1">
      <alignment horizontal="center" vertical="center"/>
    </xf>
    <xf numFmtId="0" fontId="15" fillId="3" borderId="30" xfId="0" applyFont="1" applyFill="1" applyBorder="1" applyAlignment="1">
      <alignment horizontal="center"/>
    </xf>
    <xf numFmtId="0" fontId="15" fillId="3" borderId="1" xfId="0" applyFont="1" applyFill="1" applyBorder="1" applyAlignment="1">
      <alignment horizontal="center"/>
    </xf>
    <xf numFmtId="164" fontId="15" fillId="3" borderId="30" xfId="0" applyNumberFormat="1" applyFont="1" applyFill="1" applyBorder="1" applyAlignment="1">
      <alignment horizontal="center"/>
    </xf>
    <xf numFmtId="164" fontId="15" fillId="3" borderId="1" xfId="0" applyNumberFormat="1" applyFont="1" applyFill="1" applyBorder="1" applyAlignment="1">
      <alignment horizontal="center"/>
    </xf>
    <xf numFmtId="164" fontId="14" fillId="3" borderId="1" xfId="0" applyNumberFormat="1" applyFont="1" applyFill="1" applyBorder="1" applyAlignment="1">
      <alignment horizontal="center"/>
    </xf>
    <xf numFmtId="0" fontId="14" fillId="3" borderId="1" xfId="1" applyFont="1" applyFill="1" applyBorder="1" applyAlignment="1">
      <alignment horizontal="center" vertical="center" wrapText="1"/>
    </xf>
    <xf numFmtId="0" fontId="14" fillId="3" borderId="1" xfId="0" applyFont="1" applyFill="1" applyBorder="1" applyAlignment="1">
      <alignment horizontal="center" vertical="center"/>
    </xf>
    <xf numFmtId="0" fontId="15" fillId="0" borderId="0" xfId="0" applyFont="1" applyFill="1" applyAlignment="1">
      <alignment horizontal="center" vertical="center"/>
    </xf>
    <xf numFmtId="0" fontId="15" fillId="0" borderId="0" xfId="0" applyFont="1" applyBorder="1" applyAlignment="1">
      <alignment horizontal="right"/>
    </xf>
    <xf numFmtId="164" fontId="15" fillId="0" borderId="0" xfId="0" applyNumberFormat="1" applyFont="1" applyBorder="1"/>
    <xf numFmtId="0" fontId="15" fillId="0" borderId="0" xfId="0" applyFont="1" applyFill="1" applyBorder="1" applyAlignment="1">
      <alignment wrapText="1"/>
    </xf>
    <xf numFmtId="164" fontId="14" fillId="0" borderId="0" xfId="0" applyNumberFormat="1" applyFont="1" applyFill="1" applyBorder="1"/>
    <xf numFmtId="0" fontId="14" fillId="3" borderId="1" xfId="0" applyFont="1" applyFill="1" applyBorder="1" applyAlignment="1">
      <alignment horizontal="center"/>
    </xf>
    <xf numFmtId="0" fontId="27" fillId="0" borderId="1" xfId="0" applyFont="1" applyBorder="1"/>
    <xf numFmtId="168" fontId="16" fillId="0" borderId="27" xfId="0" applyNumberFormat="1" applyFont="1" applyFill="1" applyBorder="1" applyAlignment="1">
      <alignment horizontal="center" vertical="center"/>
    </xf>
    <xf numFmtId="0" fontId="19" fillId="0" borderId="26" xfId="0" applyFont="1" applyFill="1" applyBorder="1" applyAlignment="1" applyProtection="1">
      <alignment vertical="center" wrapText="1" readingOrder="1"/>
      <protection locked="0"/>
    </xf>
    <xf numFmtId="165" fontId="17" fillId="0" borderId="2" xfId="0" applyNumberFormat="1" applyFont="1" applyFill="1" applyBorder="1" applyAlignment="1" applyProtection="1">
      <alignment vertical="center" wrapText="1" readingOrder="1"/>
      <protection locked="0"/>
    </xf>
    <xf numFmtId="164" fontId="10" fillId="0" borderId="1" xfId="1"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7" fillId="0" borderId="1" xfId="0" applyFont="1" applyFill="1" applyBorder="1" applyAlignment="1">
      <alignment vertical="center" wrapText="1"/>
    </xf>
    <xf numFmtId="0" fontId="0" fillId="0" borderId="0" xfId="0" applyFill="1" applyAlignment="1">
      <alignment wrapText="1"/>
    </xf>
    <xf numFmtId="0" fontId="15" fillId="0" borderId="0" xfId="0" applyFont="1" applyAlignment="1">
      <alignment horizontal="right" vertical="center"/>
    </xf>
    <xf numFmtId="2" fontId="14" fillId="3" borderId="1" xfId="0" applyNumberFormat="1" applyFont="1" applyFill="1" applyBorder="1" applyAlignment="1">
      <alignment horizontal="center"/>
    </xf>
    <xf numFmtId="164" fontId="15" fillId="3" borderId="1" xfId="0" applyNumberFormat="1" applyFont="1" applyFill="1" applyBorder="1" applyAlignment="1">
      <alignment horizontal="center" vertical="center"/>
    </xf>
    <xf numFmtId="0" fontId="15" fillId="0" borderId="0" xfId="0" applyFont="1" applyAlignment="1">
      <alignment horizontal="right"/>
    </xf>
    <xf numFmtId="164" fontId="15" fillId="0" borderId="0" xfId="0" applyNumberFormat="1" applyFont="1" applyAlignment="1">
      <alignment horizontal="center" vertical="center"/>
    </xf>
    <xf numFmtId="0" fontId="11" fillId="2" borderId="0" xfId="0" applyFont="1" applyFill="1"/>
    <xf numFmtId="0" fontId="11"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11" fillId="2" borderId="1" xfId="0" applyFont="1" applyFill="1" applyBorder="1" applyAlignment="1">
      <alignment horizontal="center" vertical="center"/>
    </xf>
    <xf numFmtId="1" fontId="11" fillId="2" borderId="1" xfId="0" applyNumberFormat="1" applyFont="1" applyFill="1" applyBorder="1" applyAlignment="1">
      <alignment horizontal="center" wrapText="1"/>
    </xf>
    <xf numFmtId="0" fontId="11" fillId="4" borderId="1" xfId="0" applyFont="1" applyFill="1" applyBorder="1" applyAlignment="1">
      <alignment horizontal="center" wrapText="1"/>
    </xf>
    <xf numFmtId="0" fontId="12" fillId="4" borderId="1" xfId="0" applyNumberFormat="1" applyFont="1" applyFill="1" applyBorder="1" applyAlignment="1">
      <alignment wrapText="1"/>
    </xf>
    <xf numFmtId="0" fontId="12" fillId="4" borderId="1" xfId="0" applyNumberFormat="1" applyFont="1" applyFill="1" applyBorder="1"/>
    <xf numFmtId="164" fontId="12" fillId="4" borderId="1" xfId="0" applyNumberFormat="1" applyFont="1" applyFill="1" applyBorder="1"/>
    <xf numFmtId="0" fontId="11" fillId="2" borderId="1" xfId="0" applyNumberFormat="1" applyFont="1" applyFill="1" applyBorder="1" applyAlignment="1">
      <alignment wrapText="1"/>
    </xf>
    <xf numFmtId="0" fontId="11" fillId="2" borderId="1" xfId="0" applyNumberFormat="1" applyFont="1" applyFill="1" applyBorder="1"/>
    <xf numFmtId="164" fontId="11" fillId="2" borderId="1" xfId="0" applyNumberFormat="1" applyFont="1" applyFill="1" applyBorder="1"/>
    <xf numFmtId="164" fontId="12" fillId="2" borderId="1" xfId="0" applyNumberFormat="1" applyFont="1" applyFill="1" applyBorder="1"/>
    <xf numFmtId="0" fontId="12" fillId="2" borderId="1" xfId="0" applyNumberFormat="1" applyFont="1" applyFill="1" applyBorder="1"/>
    <xf numFmtId="164" fontId="12" fillId="4" borderId="23" xfId="0" applyNumberFormat="1" applyFont="1" applyFill="1" applyBorder="1"/>
    <xf numFmtId="0" fontId="11" fillId="2" borderId="1" xfId="0" applyNumberFormat="1" applyFont="1" applyFill="1" applyBorder="1" applyAlignment="1"/>
    <xf numFmtId="0" fontId="11" fillId="4" borderId="1" xfId="0" applyNumberFormat="1" applyFont="1" applyFill="1" applyBorder="1" applyAlignment="1">
      <alignment wrapText="1"/>
    </xf>
    <xf numFmtId="0" fontId="11" fillId="4" borderId="1" xfId="0" applyNumberFormat="1" applyFont="1" applyFill="1" applyBorder="1"/>
    <xf numFmtId="164" fontId="11" fillId="4" borderId="1" xfId="0" applyNumberFormat="1" applyFont="1" applyFill="1" applyBorder="1"/>
    <xf numFmtId="0" fontId="30" fillId="0" borderId="0" xfId="0" applyFont="1" applyFill="1" applyAlignment="1">
      <alignment wrapText="1"/>
    </xf>
    <xf numFmtId="0" fontId="30" fillId="0" borderId="1" xfId="0" applyFont="1" applyFill="1" applyBorder="1" applyAlignment="1">
      <alignment horizontal="center" vertical="justify" textRotation="90" wrapText="1"/>
    </xf>
    <xf numFmtId="0" fontId="30" fillId="0" borderId="1" xfId="0" applyFont="1" applyFill="1" applyBorder="1" applyAlignment="1">
      <alignment horizontal="left" vertical="justify" textRotation="90" wrapText="1"/>
    </xf>
    <xf numFmtId="0" fontId="30" fillId="0" borderId="1" xfId="0" applyFont="1" applyFill="1" applyBorder="1" applyAlignment="1">
      <alignment horizontal="left" vertical="justify" wrapText="1"/>
    </xf>
    <xf numFmtId="0" fontId="30" fillId="2" borderId="1" xfId="0" applyFont="1" applyFill="1" applyBorder="1" applyAlignment="1">
      <alignment horizontal="left" vertical="justify" textRotation="90" wrapText="1"/>
    </xf>
    <xf numFmtId="0" fontId="31" fillId="2" borderId="1" xfId="0" applyFont="1" applyFill="1" applyBorder="1" applyAlignment="1">
      <alignment horizontal="left" vertical="justify" textRotation="90" wrapText="1"/>
    </xf>
    <xf numFmtId="0" fontId="30" fillId="2" borderId="1" xfId="0" applyFont="1" applyFill="1" applyBorder="1" applyAlignment="1">
      <alignment horizontal="left" vertical="justify" textRotation="90"/>
    </xf>
    <xf numFmtId="0" fontId="30" fillId="0" borderId="1" xfId="0" applyFont="1" applyFill="1" applyBorder="1" applyAlignment="1">
      <alignment textRotation="90" wrapText="1"/>
    </xf>
    <xf numFmtId="0" fontId="30" fillId="0" borderId="1" xfId="0" applyFont="1" applyFill="1" applyBorder="1" applyAlignment="1">
      <alignment vertical="top" wrapText="1"/>
    </xf>
    <xf numFmtId="0" fontId="30" fillId="0" borderId="1" xfId="0" applyFont="1" applyFill="1" applyBorder="1" applyAlignment="1">
      <alignment wrapText="1"/>
    </xf>
    <xf numFmtId="167" fontId="30" fillId="2" borderId="1" xfId="0" applyNumberFormat="1" applyFont="1" applyFill="1" applyBorder="1" applyAlignment="1">
      <alignment wrapText="1"/>
    </xf>
    <xf numFmtId="167" fontId="30" fillId="2" borderId="12" xfId="0" applyNumberFormat="1" applyFont="1" applyFill="1" applyBorder="1" applyAlignment="1">
      <alignment wrapText="1"/>
    </xf>
    <xf numFmtId="167" fontId="30" fillId="0" borderId="1" xfId="0" applyNumberFormat="1" applyFont="1" applyFill="1" applyBorder="1" applyAlignment="1">
      <alignment wrapText="1"/>
    </xf>
    <xf numFmtId="0" fontId="30" fillId="2" borderId="1" xfId="0" applyFont="1" applyFill="1" applyBorder="1" applyAlignment="1">
      <alignment vertical="top" wrapText="1"/>
    </xf>
    <xf numFmtId="167" fontId="30" fillId="0" borderId="0" xfId="0" applyNumberFormat="1" applyFont="1" applyFill="1" applyAlignment="1">
      <alignment wrapText="1"/>
    </xf>
    <xf numFmtId="0" fontId="15" fillId="0" borderId="0" xfId="0" applyFont="1" applyAlignment="1">
      <alignment horizontal="right"/>
    </xf>
    <xf numFmtId="0" fontId="18" fillId="0" borderId="0" xfId="1" applyFont="1" applyFill="1" applyAlignment="1">
      <alignment horizontal="center" vertical="top" wrapText="1"/>
    </xf>
    <xf numFmtId="0" fontId="19" fillId="0" borderId="26" xfId="0" applyFont="1" applyFill="1" applyBorder="1" applyAlignment="1" applyProtection="1">
      <alignment horizontal="center" wrapText="1" readingOrder="1"/>
      <protection locked="0"/>
    </xf>
    <xf numFmtId="0" fontId="23" fillId="0" borderId="1" xfId="0" applyFont="1" applyFill="1" applyBorder="1" applyAlignment="1">
      <alignment horizontal="left" vertical="center" wrapText="1"/>
    </xf>
    <xf numFmtId="0" fontId="15" fillId="0" borderId="0" xfId="0" applyFont="1" applyBorder="1" applyAlignment="1">
      <alignment horizontal="center" vertical="center" wrapText="1"/>
    </xf>
    <xf numFmtId="164" fontId="15" fillId="0" borderId="0" xfId="0" applyNumberFormat="1" applyFont="1" applyBorder="1" applyAlignment="1">
      <alignment horizontal="center" vertical="center"/>
    </xf>
    <xf numFmtId="2" fontId="15" fillId="0" borderId="0" xfId="0" applyNumberFormat="1" applyFont="1" applyFill="1" applyBorder="1" applyAlignment="1">
      <alignment horizontal="center" vertical="center"/>
    </xf>
    <xf numFmtId="164" fontId="12" fillId="0" borderId="0" xfId="1"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xf>
    <xf numFmtId="0" fontId="14" fillId="0" borderId="2" xfId="0" applyFont="1" applyBorder="1" applyAlignment="1">
      <alignment wrapText="1"/>
    </xf>
    <xf numFmtId="164" fontId="14" fillId="0" borderId="11" xfId="0" applyNumberFormat="1" applyFont="1" applyBorder="1" applyAlignment="1">
      <alignment wrapText="1"/>
    </xf>
    <xf numFmtId="0" fontId="14" fillId="0" borderId="4" xfId="0" applyFont="1" applyBorder="1" applyAlignment="1">
      <alignment wrapText="1"/>
    </xf>
    <xf numFmtId="164" fontId="14" fillId="0" borderId="18" xfId="0" applyNumberFormat="1" applyFont="1" applyBorder="1" applyAlignment="1">
      <alignment wrapText="1"/>
    </xf>
    <xf numFmtId="0" fontId="29" fillId="0" borderId="4" xfId="0" applyFont="1" applyBorder="1" applyAlignment="1">
      <alignment horizontal="right" wrapText="1"/>
    </xf>
    <xf numFmtId="0" fontId="14" fillId="0" borderId="4" xfId="0" applyFont="1" applyBorder="1"/>
    <xf numFmtId="164" fontId="15" fillId="0" borderId="18" xfId="0" applyNumberFormat="1" applyFont="1" applyBorder="1"/>
    <xf numFmtId="0" fontId="14" fillId="0" borderId="9" xfId="0" applyFont="1" applyBorder="1" applyAlignment="1">
      <alignment wrapText="1"/>
    </xf>
    <xf numFmtId="164" fontId="14" fillId="0" borderId="20" xfId="0" applyNumberFormat="1" applyFont="1" applyBorder="1"/>
    <xf numFmtId="164" fontId="14"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14" fillId="0" borderId="0" xfId="0" applyFont="1" applyFill="1" applyBorder="1" applyAlignment="1">
      <alignment horizontal="center"/>
    </xf>
    <xf numFmtId="0" fontId="15" fillId="0" borderId="0" xfId="0" applyFont="1" applyFill="1" applyAlignment="1">
      <alignment horizontal="right"/>
    </xf>
    <xf numFmtId="0" fontId="0" fillId="0" borderId="0" xfId="0"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15" fillId="0" borderId="0" xfId="0" applyFont="1" applyFill="1" applyBorder="1" applyAlignment="1">
      <alignment horizontal="right"/>
    </xf>
    <xf numFmtId="0" fontId="15" fillId="0" borderId="1" xfId="0" applyFont="1" applyFill="1" applyBorder="1" applyAlignment="1">
      <alignment horizontal="center" vertical="center" wrapText="1"/>
    </xf>
    <xf numFmtId="0" fontId="11" fillId="0" borderId="1" xfId="1" applyFont="1" applyFill="1" applyBorder="1" applyAlignment="1">
      <alignment horizontal="center" vertical="center" wrapText="1"/>
    </xf>
    <xf numFmtId="168" fontId="17" fillId="0" borderId="38" xfId="0" applyNumberFormat="1" applyFont="1" applyBorder="1" applyAlignment="1">
      <alignment horizontal="center" vertical="center"/>
    </xf>
    <xf numFmtId="168" fontId="17" fillId="0" borderId="23" xfId="0" applyNumberFormat="1" applyFont="1" applyBorder="1" applyAlignment="1">
      <alignment horizontal="center" vertical="center"/>
    </xf>
    <xf numFmtId="168" fontId="17" fillId="0" borderId="39" xfId="0" applyNumberFormat="1" applyFont="1" applyBorder="1" applyAlignment="1">
      <alignment horizontal="center" vertical="center"/>
    </xf>
    <xf numFmtId="0" fontId="17" fillId="0" borderId="2" xfId="0" applyFont="1" applyBorder="1" applyAlignment="1">
      <alignment vertical="center" wrapText="1"/>
    </xf>
    <xf numFmtId="168" fontId="17" fillId="0" borderId="23" xfId="0" applyNumberFormat="1" applyFont="1" applyFill="1" applyBorder="1" applyAlignment="1">
      <alignment horizontal="center" vertical="center"/>
    </xf>
    <xf numFmtId="0" fontId="15" fillId="0" borderId="12" xfId="0" applyFont="1" applyFill="1" applyBorder="1" applyAlignment="1">
      <alignment horizontal="left" vertical="center" wrapText="1"/>
    </xf>
    <xf numFmtId="164" fontId="15" fillId="0" borderId="12" xfId="0" applyNumberFormat="1"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0" fontId="12" fillId="0" borderId="12" xfId="1" applyFont="1" applyFill="1" applyBorder="1" applyAlignment="1">
      <alignment horizontal="left" vertical="center" wrapText="1"/>
    </xf>
    <xf numFmtId="164" fontId="12" fillId="0" borderId="12" xfId="1"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0" fontId="33" fillId="0" borderId="0" xfId="0" applyFont="1" applyAlignment="1">
      <alignment horizontal="center"/>
    </xf>
    <xf numFmtId="0" fontId="34" fillId="0" borderId="0" xfId="0" applyFont="1" applyBorder="1" applyAlignment="1">
      <alignment horizontal="center"/>
    </xf>
    <xf numFmtId="0" fontId="35" fillId="0" borderId="0" xfId="0" applyFont="1" applyBorder="1" applyAlignment="1">
      <alignment horizontal="right"/>
    </xf>
    <xf numFmtId="0" fontId="34" fillId="0" borderId="0" xfId="0" applyFont="1" applyFill="1"/>
    <xf numFmtId="0" fontId="34" fillId="0" borderId="0" xfId="0" applyFont="1"/>
    <xf numFmtId="0" fontId="37" fillId="0" borderId="15" xfId="0" applyFont="1" applyBorder="1" applyAlignment="1">
      <alignment horizontal="center"/>
    </xf>
    <xf numFmtId="9" fontId="37" fillId="0" borderId="42" xfId="0" applyNumberFormat="1" applyFont="1" applyFill="1" applyBorder="1" applyAlignment="1">
      <alignment horizontal="center" wrapText="1"/>
    </xf>
    <xf numFmtId="0" fontId="37" fillId="0" borderId="42" xfId="0" applyFont="1" applyFill="1" applyBorder="1" applyAlignment="1">
      <alignment horizontal="center" wrapText="1"/>
    </xf>
    <xf numFmtId="0" fontId="37" fillId="0" borderId="15" xfId="0" applyFont="1" applyFill="1" applyBorder="1" applyAlignment="1">
      <alignment horizontal="center" wrapText="1"/>
    </xf>
    <xf numFmtId="0" fontId="0" fillId="0" borderId="42" xfId="0" applyBorder="1"/>
    <xf numFmtId="0" fontId="37" fillId="0" borderId="0" xfId="0" applyFont="1" applyFill="1" applyBorder="1" applyAlignment="1">
      <alignment horizontal="center"/>
    </xf>
    <xf numFmtId="0" fontId="0" fillId="0" borderId="0" xfId="0" applyFont="1" applyFill="1" applyBorder="1" applyAlignment="1">
      <alignment horizontal="center"/>
    </xf>
    <xf numFmtId="0" fontId="37" fillId="0" borderId="12" xfId="0" applyFont="1" applyFill="1" applyBorder="1" applyAlignment="1">
      <alignment horizontal="left"/>
    </xf>
    <xf numFmtId="167" fontId="34" fillId="5" borderId="12" xfId="0" applyNumberFormat="1" applyFont="1" applyFill="1" applyBorder="1"/>
    <xf numFmtId="164" fontId="0" fillId="0" borderId="0" xfId="0" applyNumberFormat="1" applyFill="1"/>
    <xf numFmtId="0" fontId="5" fillId="0" borderId="1" xfId="0" applyFont="1" applyFill="1" applyBorder="1" applyAlignment="1">
      <alignment horizontal="left"/>
    </xf>
    <xf numFmtId="167" fontId="34" fillId="5" borderId="1" xfId="0" applyNumberFormat="1" applyFont="1" applyFill="1" applyBorder="1"/>
    <xf numFmtId="0" fontId="37" fillId="0" borderId="1" xfId="0" applyFont="1" applyFill="1" applyBorder="1" applyAlignment="1">
      <alignment horizontal="left"/>
    </xf>
    <xf numFmtId="0" fontId="38" fillId="0" borderId="1" xfId="0" applyFont="1" applyFill="1" applyBorder="1" applyAlignment="1">
      <alignment horizontal="left"/>
    </xf>
    <xf numFmtId="164" fontId="34" fillId="0" borderId="0" xfId="0" applyNumberFormat="1" applyFont="1" applyFill="1" applyBorder="1"/>
    <xf numFmtId="164" fontId="0" fillId="0" borderId="0" xfId="0" applyNumberFormat="1" applyFont="1" applyFill="1" applyBorder="1"/>
    <xf numFmtId="164" fontId="40" fillId="0" borderId="0" xfId="0" applyNumberFormat="1" applyFont="1" applyFill="1"/>
    <xf numFmtId="0" fontId="38" fillId="0" borderId="1" xfId="0" applyFont="1" applyFill="1" applyBorder="1" applyAlignment="1">
      <alignment horizontal="left" wrapText="1"/>
    </xf>
    <xf numFmtId="0" fontId="37" fillId="0" borderId="1" xfId="0" applyFont="1" applyFill="1" applyBorder="1" applyAlignment="1">
      <alignment horizontal="left" wrapText="1"/>
    </xf>
    <xf numFmtId="164" fontId="0" fillId="0" borderId="0" xfId="0" applyNumberFormat="1" applyFill="1" applyBorder="1"/>
    <xf numFmtId="164" fontId="0" fillId="0" borderId="0" xfId="0" applyNumberFormat="1"/>
    <xf numFmtId="0" fontId="23" fillId="0" borderId="1" xfId="0" applyFont="1" applyFill="1" applyBorder="1" applyAlignment="1">
      <alignment vertical="center" wrapText="1"/>
    </xf>
    <xf numFmtId="0" fontId="37" fillId="0" borderId="1" xfId="0" applyFont="1" applyFill="1" applyBorder="1"/>
    <xf numFmtId="0" fontId="38" fillId="0" borderId="3" xfId="0" applyFont="1" applyFill="1" applyBorder="1"/>
    <xf numFmtId="167" fontId="34" fillId="5" borderId="3" xfId="0" applyNumberFormat="1" applyFont="1" applyFill="1" applyBorder="1"/>
    <xf numFmtId="0" fontId="33" fillId="5" borderId="19" xfId="0" applyFont="1" applyFill="1" applyBorder="1" applyAlignment="1">
      <alignment horizontal="left"/>
    </xf>
    <xf numFmtId="167" fontId="41" fillId="5" borderId="13" xfId="0" applyNumberFormat="1" applyFont="1" applyFill="1" applyBorder="1" applyAlignment="1">
      <alignment horizontal="center"/>
    </xf>
    <xf numFmtId="167" fontId="41" fillId="5" borderId="14" xfId="0" applyNumberFormat="1" applyFont="1" applyFill="1" applyBorder="1" applyAlignment="1">
      <alignment horizontal="center"/>
    </xf>
    <xf numFmtId="164" fontId="34" fillId="0" borderId="0" xfId="0" applyNumberFormat="1" applyFont="1" applyFill="1" applyBorder="1" applyAlignment="1">
      <alignment horizontal="center"/>
    </xf>
    <xf numFmtId="0" fontId="37" fillId="0" borderId="0" xfId="0" applyFont="1"/>
    <xf numFmtId="0" fontId="7" fillId="0" borderId="0" xfId="0" applyFont="1" applyAlignment="1"/>
    <xf numFmtId="0" fontId="16" fillId="0" borderId="0" xfId="0" applyFont="1" applyFill="1" applyBorder="1" applyAlignment="1">
      <alignment horizontal="center" wrapText="1"/>
    </xf>
    <xf numFmtId="0" fontId="7" fillId="0" borderId="4" xfId="0" applyFont="1" applyFill="1" applyBorder="1" applyAlignment="1">
      <alignment vertical="center" wrapText="1"/>
    </xf>
    <xf numFmtId="0" fontId="7" fillId="0"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42" fillId="6" borderId="1" xfId="0" applyFont="1" applyFill="1" applyBorder="1" applyAlignment="1">
      <alignment horizontal="justify" vertical="center" wrapText="1"/>
    </xf>
    <xf numFmtId="0" fontId="7" fillId="0" borderId="0" xfId="0" applyFont="1" applyAlignment="1">
      <alignment horizontal="right"/>
    </xf>
    <xf numFmtId="0" fontId="42"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7" fillId="0" borderId="3" xfId="0" applyFont="1" applyBorder="1" applyAlignment="1">
      <alignment horizontal="center" vertical="center" wrapText="1"/>
    </xf>
    <xf numFmtId="0" fontId="42" fillId="0" borderId="19" xfId="0" applyFont="1" applyBorder="1" applyAlignment="1">
      <alignment horizontal="center" vertical="center" wrapText="1"/>
    </xf>
    <xf numFmtId="0" fontId="19" fillId="0" borderId="13" xfId="0" applyFont="1" applyBorder="1" applyAlignment="1">
      <alignment horizontal="right" vertical="center" wrapText="1"/>
    </xf>
    <xf numFmtId="0" fontId="16" fillId="0" borderId="14" xfId="0" applyFont="1" applyBorder="1" applyAlignment="1">
      <alignment horizontal="center" vertical="center" wrapText="1"/>
    </xf>
    <xf numFmtId="0" fontId="0" fillId="0" borderId="0" xfId="0"/>
    <xf numFmtId="0" fontId="0" fillId="0" borderId="1" xfId="0" applyBorder="1"/>
    <xf numFmtId="164" fontId="34" fillId="0" borderId="1" xfId="0" applyNumberFormat="1" applyFont="1" applyFill="1" applyBorder="1"/>
    <xf numFmtId="164" fontId="34" fillId="0" borderId="3" xfId="0" applyNumberFormat="1" applyFont="1" applyFill="1" applyBorder="1"/>
    <xf numFmtId="164" fontId="34" fillId="0" borderId="12" xfId="0" applyNumberFormat="1" applyFont="1" applyFill="1" applyBorder="1"/>
    <xf numFmtId="164" fontId="34" fillId="0" borderId="43" xfId="0" applyNumberFormat="1" applyFont="1" applyFill="1" applyBorder="1"/>
    <xf numFmtId="164" fontId="39" fillId="0" borderId="1" xfId="0" applyNumberFormat="1" applyFont="1" applyFill="1" applyBorder="1"/>
    <xf numFmtId="164" fontId="39" fillId="0" borderId="3" xfId="0" applyNumberFormat="1" applyFont="1" applyFill="1" applyBorder="1"/>
    <xf numFmtId="167" fontId="34" fillId="0" borderId="12" xfId="0" applyNumberFormat="1" applyFont="1" applyFill="1" applyBorder="1"/>
    <xf numFmtId="164" fontId="39" fillId="0" borderId="6" xfId="0" applyNumberFormat="1" applyFont="1" applyFill="1" applyBorder="1"/>
    <xf numFmtId="2" fontId="34" fillId="0" borderId="1" xfId="0" applyNumberFormat="1" applyFont="1" applyFill="1" applyBorder="1"/>
    <xf numFmtId="167" fontId="39" fillId="0" borderId="3" xfId="0" applyNumberFormat="1" applyFont="1" applyFill="1" applyBorder="1"/>
    <xf numFmtId="164" fontId="39" fillId="2" borderId="3" xfId="0" applyNumberFormat="1" applyFont="1" applyFill="1" applyBorder="1"/>
    <xf numFmtId="164" fontId="11" fillId="2" borderId="0" xfId="0" applyNumberFormat="1" applyFont="1" applyFill="1"/>
    <xf numFmtId="167" fontId="0" fillId="0" borderId="0" xfId="0" applyNumberFormat="1"/>
    <xf numFmtId="164" fontId="39" fillId="0" borderId="6" xfId="0" applyNumberFormat="1" applyFont="1" applyFill="1" applyBorder="1"/>
    <xf numFmtId="167" fontId="39" fillId="0" borderId="6" xfId="0" applyNumberFormat="1" applyFont="1" applyFill="1" applyBorder="1"/>
    <xf numFmtId="167" fontId="41" fillId="7" borderId="13" xfId="0" applyNumberFormat="1" applyFont="1" applyFill="1" applyBorder="1" applyAlignment="1">
      <alignment horizontal="center"/>
    </xf>
    <xf numFmtId="0" fontId="14" fillId="0" borderId="0" xfId="0" applyFont="1" applyFill="1" applyAlignment="1">
      <alignment horizontal="center"/>
    </xf>
    <xf numFmtId="0" fontId="14" fillId="0" borderId="0" xfId="0" applyFont="1" applyFill="1" applyAlignment="1">
      <alignment horizontal="center" wrapText="1"/>
    </xf>
    <xf numFmtId="0" fontId="15" fillId="0" borderId="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1" fillId="0" borderId="8"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3" fillId="0" borderId="0" xfId="1" applyFont="1" applyFill="1" applyAlignment="1">
      <alignment horizontal="center" vertical="top" wrapText="1"/>
    </xf>
    <xf numFmtId="0" fontId="10" fillId="0" borderId="0" xfId="1" applyFont="1" applyFill="1" applyBorder="1" applyAlignment="1">
      <alignment horizontal="right" vertical="top" wrapText="1"/>
    </xf>
    <xf numFmtId="0" fontId="8" fillId="0" borderId="28"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15" fillId="0" borderId="0" xfId="0" applyFont="1" applyAlignment="1">
      <alignment horizontal="right"/>
    </xf>
    <xf numFmtId="0" fontId="18" fillId="0" borderId="35" xfId="0" applyFont="1" applyFill="1" applyBorder="1" applyAlignment="1" applyProtection="1">
      <alignment horizontal="center" vertical="center" wrapText="1" readingOrder="1"/>
      <protection locked="0"/>
    </xf>
    <xf numFmtId="0" fontId="18" fillId="0" borderId="36" xfId="0" applyFont="1" applyFill="1" applyBorder="1" applyAlignment="1" applyProtection="1">
      <alignment horizontal="center" vertical="center" wrapText="1" readingOrder="1"/>
      <protection locked="0"/>
    </xf>
    <xf numFmtId="0" fontId="18" fillId="0" borderId="37" xfId="0" applyFont="1" applyFill="1" applyBorder="1" applyAlignment="1" applyProtection="1">
      <alignment horizontal="center" vertical="center" wrapText="1" readingOrder="1"/>
      <protection locked="0"/>
    </xf>
    <xf numFmtId="168" fontId="18" fillId="0" borderId="35" xfId="0" applyNumberFormat="1" applyFont="1" applyBorder="1" applyAlignment="1">
      <alignment horizontal="center" vertical="center"/>
    </xf>
    <xf numFmtId="168" fontId="18" fillId="0" borderId="36" xfId="0" applyNumberFormat="1" applyFont="1" applyBorder="1" applyAlignment="1">
      <alignment horizontal="center" vertical="center"/>
    </xf>
    <xf numFmtId="168" fontId="18" fillId="0" borderId="37" xfId="0" applyNumberFormat="1" applyFont="1" applyBorder="1" applyAlignment="1">
      <alignment horizontal="center" vertical="center"/>
    </xf>
    <xf numFmtId="0" fontId="18" fillId="0" borderId="23" xfId="0" applyFont="1" applyFill="1" applyBorder="1" applyAlignment="1" applyProtection="1">
      <alignment horizontal="center" vertical="center" textRotation="90" wrapText="1" readingOrder="1"/>
      <protection locked="0"/>
    </xf>
    <xf numFmtId="0" fontId="14" fillId="0" borderId="0" xfId="0" applyFont="1" applyFill="1" applyBorder="1" applyAlignment="1">
      <alignment horizontal="center" wrapText="1"/>
    </xf>
    <xf numFmtId="0" fontId="14" fillId="0" borderId="1" xfId="0" applyFont="1" applyFill="1" applyBorder="1" applyAlignment="1">
      <alignment horizontal="right" vertical="center" wrapText="1"/>
    </xf>
    <xf numFmtId="0" fontId="15" fillId="0" borderId="0" xfId="0" applyFont="1" applyFill="1" applyAlignment="1">
      <alignment horizontal="left" wrapText="1"/>
    </xf>
    <xf numFmtId="0" fontId="11" fillId="0" borderId="11"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20" fillId="0" borderId="0" xfId="0" applyFont="1" applyFill="1" applyAlignment="1">
      <alignment horizontal="right"/>
    </xf>
    <xf numFmtId="0" fontId="9" fillId="0" borderId="0" xfId="1" applyFont="1" applyFill="1" applyAlignment="1">
      <alignment horizontal="center" vertical="top" wrapText="1"/>
    </xf>
    <xf numFmtId="0" fontId="21" fillId="0" borderId="0" xfId="1" applyFont="1" applyFill="1" applyBorder="1" applyAlignment="1">
      <alignment horizontal="right" vertical="top" wrapText="1"/>
    </xf>
    <xf numFmtId="0" fontId="16" fillId="0" borderId="2" xfId="0" applyFont="1" applyFill="1" applyBorder="1" applyAlignment="1">
      <alignment horizontal="center" wrapText="1"/>
    </xf>
    <xf numFmtId="0" fontId="16" fillId="0" borderId="9" xfId="0" applyFont="1" applyFill="1" applyBorder="1" applyAlignment="1">
      <alignment horizontal="center" wrapText="1"/>
    </xf>
    <xf numFmtId="0" fontId="16" fillId="0" borderId="8" xfId="0" applyFont="1" applyFill="1" applyBorder="1" applyAlignment="1">
      <alignment horizontal="center" wrapText="1"/>
    </xf>
    <xf numFmtId="0" fontId="16" fillId="0" borderId="10" xfId="0" applyFont="1" applyFill="1" applyBorder="1" applyAlignment="1">
      <alignment horizontal="center" wrapText="1"/>
    </xf>
    <xf numFmtId="164" fontId="16" fillId="0" borderId="10" xfId="0" applyNumberFormat="1" applyFont="1" applyFill="1" applyBorder="1" applyAlignment="1">
      <alignment horizontal="center"/>
    </xf>
    <xf numFmtId="164" fontId="16" fillId="0" borderId="20" xfId="0" applyNumberFormat="1" applyFont="1" applyFill="1" applyBorder="1" applyAlignment="1">
      <alignment horizontal="center"/>
    </xf>
    <xf numFmtId="0" fontId="14" fillId="3" borderId="1" xfId="0" applyFont="1" applyFill="1" applyBorder="1" applyAlignment="1">
      <alignment horizontal="right" vertical="center"/>
    </xf>
    <xf numFmtId="0" fontId="14" fillId="0" borderId="40" xfId="0" applyFont="1" applyBorder="1" applyAlignment="1">
      <alignment horizontal="right" vertical="center"/>
    </xf>
    <xf numFmtId="0" fontId="14" fillId="0" borderId="33" xfId="0" applyFont="1" applyBorder="1" applyAlignment="1">
      <alignment horizontal="right" vertical="center"/>
    </xf>
    <xf numFmtId="0" fontId="14" fillId="0" borderId="34" xfId="0" applyFont="1" applyBorder="1" applyAlignment="1">
      <alignment horizontal="right" vertical="center"/>
    </xf>
    <xf numFmtId="0" fontId="15" fillId="3" borderId="1" xfId="0" applyFont="1" applyFill="1" applyBorder="1" applyAlignment="1">
      <alignment horizontal="right" vertical="center"/>
    </xf>
    <xf numFmtId="0" fontId="12" fillId="0" borderId="0" xfId="1" applyFont="1" applyFill="1" applyAlignment="1">
      <alignment horizontal="center" vertical="center" wrapText="1"/>
    </xf>
    <xf numFmtId="0" fontId="11" fillId="0" borderId="0" xfId="1" applyFont="1" applyBorder="1" applyAlignment="1">
      <alignment horizontal="right" vertical="center" wrapText="1"/>
    </xf>
    <xf numFmtId="0" fontId="14" fillId="0" borderId="1" xfId="0" applyFont="1" applyBorder="1" applyAlignment="1">
      <alignment horizontal="right" vertical="center"/>
    </xf>
    <xf numFmtId="0" fontId="15" fillId="3" borderId="23" xfId="0" applyFont="1" applyFill="1" applyBorder="1" applyAlignment="1">
      <alignment horizontal="right" vertical="center"/>
    </xf>
    <xf numFmtId="0" fontId="15" fillId="3" borderId="30" xfId="0" applyFont="1" applyFill="1" applyBorder="1" applyAlignment="1">
      <alignment horizontal="right" vertical="center"/>
    </xf>
    <xf numFmtId="0" fontId="14" fillId="3" borderId="1" xfId="0" applyFont="1" applyFill="1" applyBorder="1" applyAlignment="1">
      <alignment horizontal="right" vertical="top"/>
    </xf>
    <xf numFmtId="0" fontId="18" fillId="0" borderId="0" xfId="1" applyFont="1" applyFill="1" applyAlignment="1">
      <alignment horizontal="center" vertical="top" wrapText="1"/>
    </xf>
    <xf numFmtId="0" fontId="14" fillId="0" borderId="40" xfId="0" applyFont="1" applyBorder="1" applyAlignment="1">
      <alignment horizontal="right" vertical="top"/>
    </xf>
    <xf numFmtId="0" fontId="14" fillId="0" borderId="33" xfId="0" applyFont="1" applyBorder="1" applyAlignment="1">
      <alignment horizontal="right" vertical="top"/>
    </xf>
    <xf numFmtId="0" fontId="14" fillId="0" borderId="34" xfId="0" applyFont="1" applyBorder="1" applyAlignment="1">
      <alignment horizontal="right" vertical="top"/>
    </xf>
    <xf numFmtId="0" fontId="15" fillId="3" borderId="1" xfId="0" applyFont="1" applyFill="1" applyBorder="1" applyAlignment="1">
      <alignment horizontal="right" vertical="top"/>
    </xf>
    <xf numFmtId="0" fontId="1" fillId="3" borderId="1" xfId="0" applyFont="1" applyFill="1" applyBorder="1" applyAlignment="1">
      <alignment horizontal="right" vertical="center" wrapText="1"/>
    </xf>
    <xf numFmtId="0" fontId="24" fillId="3" borderId="1" xfId="0" applyFont="1" applyFill="1" applyBorder="1" applyAlignment="1">
      <alignment horizontal="right" vertical="center"/>
    </xf>
    <xf numFmtId="0" fontId="26" fillId="0" borderId="40" xfId="0" applyFont="1" applyBorder="1" applyAlignment="1">
      <alignment horizontal="center" vertical="center"/>
    </xf>
    <xf numFmtId="0" fontId="26" fillId="0" borderId="34" xfId="0" applyFont="1" applyBorder="1" applyAlignment="1">
      <alignment horizontal="center" vertical="center"/>
    </xf>
    <xf numFmtId="0" fontId="1" fillId="3" borderId="1" xfId="0" applyFont="1" applyFill="1" applyBorder="1" applyAlignment="1">
      <alignment horizontal="right" vertical="center"/>
    </xf>
    <xf numFmtId="0" fontId="24" fillId="3" borderId="23" xfId="0" applyFont="1" applyFill="1" applyBorder="1" applyAlignment="1">
      <alignment horizontal="right" vertical="center"/>
    </xf>
    <xf numFmtId="0" fontId="24" fillId="3" borderId="30" xfId="0" applyFont="1" applyFill="1" applyBorder="1" applyAlignment="1">
      <alignment horizontal="right" vertical="center"/>
    </xf>
    <xf numFmtId="0" fontId="1" fillId="3" borderId="23" xfId="0" applyFont="1" applyFill="1" applyBorder="1" applyAlignment="1">
      <alignment horizontal="right" vertical="center"/>
    </xf>
    <xf numFmtId="0" fontId="1" fillId="3" borderId="30" xfId="0" applyFont="1" applyFill="1" applyBorder="1" applyAlignment="1">
      <alignment horizontal="right" vertical="center"/>
    </xf>
    <xf numFmtId="0" fontId="26" fillId="0" borderId="23" xfId="0" applyFont="1" applyBorder="1" applyAlignment="1">
      <alignment horizontal="right" vertical="center"/>
    </xf>
    <xf numFmtId="0" fontId="26" fillId="0" borderId="30" xfId="0" applyFont="1" applyBorder="1" applyAlignment="1">
      <alignment horizontal="right" vertical="center"/>
    </xf>
    <xf numFmtId="0" fontId="14" fillId="0" borderId="40" xfId="0" applyFont="1" applyFill="1" applyBorder="1" applyAlignment="1">
      <alignment horizontal="right" vertical="center"/>
    </xf>
    <xf numFmtId="0" fontId="14" fillId="0" borderId="34" xfId="0" applyFont="1" applyFill="1" applyBorder="1" applyAlignment="1">
      <alignment horizontal="right" vertical="center"/>
    </xf>
    <xf numFmtId="0" fontId="14" fillId="3" borderId="1" xfId="0" applyFont="1" applyFill="1" applyBorder="1" applyAlignment="1">
      <alignment horizontal="right"/>
    </xf>
    <xf numFmtId="0" fontId="12" fillId="2" borderId="0" xfId="0" applyFont="1" applyFill="1" applyBorder="1" applyAlignment="1">
      <alignment horizontal="center" wrapText="1"/>
    </xf>
    <xf numFmtId="0" fontId="12" fillId="2" borderId="31" xfId="0" applyFont="1" applyFill="1" applyBorder="1" applyAlignment="1">
      <alignment horizontal="center" wrapText="1"/>
    </xf>
    <xf numFmtId="0" fontId="11" fillId="2" borderId="0" xfId="0" applyFont="1" applyFill="1" applyAlignment="1">
      <alignment horizontal="right"/>
    </xf>
    <xf numFmtId="0" fontId="11" fillId="2" borderId="31" xfId="0" applyFont="1" applyFill="1" applyBorder="1" applyAlignment="1">
      <alignment horizontal="right"/>
    </xf>
    <xf numFmtId="0" fontId="11" fillId="2" borderId="3" xfId="0" applyFont="1" applyFill="1" applyBorder="1" applyAlignment="1">
      <alignment horizontal="center" wrapText="1"/>
    </xf>
    <xf numFmtId="0" fontId="11" fillId="2" borderId="12" xfId="0" applyFont="1" applyFill="1" applyBorder="1" applyAlignment="1">
      <alignment horizontal="center" wrapText="1"/>
    </xf>
    <xf numFmtId="0" fontId="11" fillId="2" borderId="3" xfId="0" applyFont="1" applyFill="1" applyBorder="1" applyAlignment="1">
      <alignment horizontal="center" vertical="center"/>
    </xf>
    <xf numFmtId="0" fontId="11" fillId="2" borderId="12" xfId="0" applyFont="1" applyFill="1" applyBorder="1" applyAlignment="1">
      <alignment horizontal="center" vertical="center"/>
    </xf>
    <xf numFmtId="1" fontId="11" fillId="2" borderId="23" xfId="0" applyNumberFormat="1" applyFont="1" applyFill="1" applyBorder="1" applyAlignment="1">
      <alignment horizontal="center" wrapText="1"/>
    </xf>
    <xf numFmtId="1" fontId="11" fillId="2" borderId="32" xfId="0" applyNumberFormat="1" applyFont="1" applyFill="1" applyBorder="1" applyAlignment="1">
      <alignment horizontal="center" wrapText="1"/>
    </xf>
    <xf numFmtId="1" fontId="11" fillId="2" borderId="30" xfId="0" applyNumberFormat="1" applyFont="1" applyFill="1" applyBorder="1" applyAlignment="1">
      <alignment horizontal="center" wrapText="1"/>
    </xf>
    <xf numFmtId="0" fontId="30" fillId="0" borderId="0" xfId="0" applyFont="1" applyFill="1" applyAlignment="1">
      <alignment horizontal="right" wrapText="1"/>
    </xf>
    <xf numFmtId="0" fontId="12" fillId="0" borderId="0" xfId="0" applyFont="1" applyFill="1" applyBorder="1" applyAlignment="1">
      <alignment horizontal="center" wrapText="1"/>
    </xf>
    <xf numFmtId="0" fontId="30" fillId="0" borderId="31" xfId="0" applyFont="1" applyFill="1" applyBorder="1" applyAlignment="1">
      <alignment horizontal="right" wrapText="1"/>
    </xf>
    <xf numFmtId="0" fontId="34" fillId="0" borderId="0" xfId="0" applyFont="1" applyBorder="1" applyAlignment="1">
      <alignment horizontal="center"/>
    </xf>
    <xf numFmtId="0" fontId="36" fillId="0" borderId="0" xfId="0" applyFont="1" applyAlignment="1">
      <alignment horizontal="center"/>
    </xf>
    <xf numFmtId="0" fontId="37" fillId="0" borderId="41" xfId="0" applyFont="1" applyBorder="1" applyAlignment="1">
      <alignment horizontal="right"/>
    </xf>
    <xf numFmtId="0" fontId="16" fillId="0" borderId="0" xfId="0" applyFont="1" applyFill="1" applyAlignment="1">
      <alignment horizontal="center" wrapText="1"/>
    </xf>
    <xf numFmtId="0" fontId="16" fillId="0" borderId="0" xfId="0" applyFont="1" applyFill="1" applyBorder="1" applyAlignment="1">
      <alignment horizontal="center" wrapText="1"/>
    </xf>
    <xf numFmtId="167" fontId="34" fillId="0" borderId="1" xfId="0" applyNumberFormat="1" applyFont="1" applyFill="1" applyBorder="1"/>
    <xf numFmtId="0" fontId="0" fillId="0" borderId="1" xfId="0" applyFill="1" applyBorder="1"/>
    <xf numFmtId="164" fontId="12" fillId="8" borderId="1" xfId="0" applyNumberFormat="1" applyFont="1" applyFill="1" applyBorder="1"/>
    <xf numFmtId="0" fontId="12" fillId="8" borderId="1" xfId="0" applyNumberFormat="1" applyFont="1" applyFill="1" applyBorder="1"/>
    <xf numFmtId="167" fontId="12" fillId="8" borderId="1" xfId="0" applyNumberFormat="1" applyFont="1" applyFill="1" applyBorder="1"/>
    <xf numFmtId="167" fontId="12" fillId="8" borderId="23" xfId="0" applyNumberFormat="1" applyFont="1" applyFill="1" applyBorder="1"/>
    <xf numFmtId="0" fontId="12" fillId="8" borderId="1" xfId="0" applyFont="1" applyFill="1" applyBorder="1" applyAlignment="1">
      <alignment horizontal="center" vertical="center" wrapText="1"/>
    </xf>
    <xf numFmtId="164" fontId="11" fillId="8" borderId="1" xfId="0" applyNumberFormat="1" applyFont="1" applyFill="1" applyBorder="1"/>
    <xf numFmtId="167" fontId="30" fillId="0" borderId="12" xfId="0" applyNumberFormat="1" applyFont="1" applyFill="1" applyBorder="1" applyAlignment="1">
      <alignment wrapText="1"/>
    </xf>
  </cellXfs>
  <cellStyles count="11">
    <cellStyle name="Įprastas" xfId="0" builtinId="0"/>
    <cellStyle name="Įprastas 2" xfId="2"/>
    <cellStyle name="Įprastas 2 2" xfId="3"/>
    <cellStyle name="Įprastas 3" xfId="1"/>
    <cellStyle name="Įprastas 4" xfId="10"/>
    <cellStyle name="Normal 2" xfId="4"/>
    <cellStyle name="Normal 2 2" xfId="5"/>
    <cellStyle name="Normal 2 2 2" xfId="8"/>
    <cellStyle name="Normal 2 3" xfId="6"/>
    <cellStyle name="Normal 2 3 2" xfId="9"/>
    <cellStyle name="Normal 2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workbookViewId="0">
      <selection activeCell="K12" sqref="K12"/>
    </sheetView>
  </sheetViews>
  <sheetFormatPr defaultColWidth="9.140625" defaultRowHeight="15" x14ac:dyDescent="0.25"/>
  <cols>
    <col min="1" max="1" width="7.28515625" style="6" customWidth="1"/>
    <col min="2" max="2" width="85" style="6" customWidth="1"/>
    <col min="3" max="3" width="11" style="6" customWidth="1"/>
    <col min="4" max="16384" width="9.140625" style="6"/>
  </cols>
  <sheetData>
    <row r="1" spans="1:5" ht="16.5" customHeight="1" x14ac:dyDescent="0.25">
      <c r="C1" s="123" t="s">
        <v>13</v>
      </c>
    </row>
    <row r="2" spans="1:5" ht="41.25" customHeight="1" x14ac:dyDescent="0.25">
      <c r="A2" s="347" t="s">
        <v>48</v>
      </c>
      <c r="B2" s="347"/>
      <c r="C2" s="347"/>
      <c r="D2" s="5"/>
      <c r="E2" s="5"/>
    </row>
    <row r="3" spans="1:5" ht="15.75" thickBot="1" x14ac:dyDescent="0.3">
      <c r="C3" s="122" t="s">
        <v>4</v>
      </c>
    </row>
    <row r="4" spans="1:5" ht="15.75" customHeight="1" x14ac:dyDescent="0.25">
      <c r="A4" s="348" t="s">
        <v>12</v>
      </c>
      <c r="B4" s="350" t="s">
        <v>14</v>
      </c>
      <c r="C4" s="350" t="s">
        <v>0</v>
      </c>
    </row>
    <row r="5" spans="1:5" ht="21.75" customHeight="1" thickBot="1" x14ac:dyDescent="0.3">
      <c r="A5" s="349"/>
      <c r="B5" s="351"/>
      <c r="C5" s="351"/>
    </row>
    <row r="6" spans="1:5" ht="30" customHeight="1" thickBot="1" x14ac:dyDescent="0.3">
      <c r="A6" s="31" t="s">
        <v>40</v>
      </c>
      <c r="B6" s="32" t="s">
        <v>39</v>
      </c>
      <c r="C6" s="18">
        <f>SUM(C7:C10)</f>
        <v>46.2</v>
      </c>
    </row>
    <row r="7" spans="1:5" ht="47.25" customHeight="1" x14ac:dyDescent="0.25">
      <c r="A7" s="29" t="s">
        <v>6</v>
      </c>
      <c r="B7" s="30" t="s">
        <v>10</v>
      </c>
      <c r="C7" s="7">
        <v>20</v>
      </c>
    </row>
    <row r="8" spans="1:5" ht="19.5" customHeight="1" x14ac:dyDescent="0.25">
      <c r="A8" s="28" t="s">
        <v>7</v>
      </c>
      <c r="B8" s="4" t="s">
        <v>11</v>
      </c>
      <c r="C8" s="8">
        <v>5</v>
      </c>
    </row>
    <row r="9" spans="1:5" ht="30" customHeight="1" x14ac:dyDescent="0.25">
      <c r="A9" s="28" t="s">
        <v>9</v>
      </c>
      <c r="B9" s="9" t="s">
        <v>17</v>
      </c>
      <c r="C9" s="8">
        <v>21</v>
      </c>
    </row>
    <row r="10" spans="1:5" ht="19.5" customHeight="1" thickBot="1" x14ac:dyDescent="0.3">
      <c r="A10" s="33" t="s">
        <v>8</v>
      </c>
      <c r="B10" s="34" t="s">
        <v>16</v>
      </c>
      <c r="C10" s="35">
        <v>0.2</v>
      </c>
    </row>
    <row r="11" spans="1:5" ht="30" customHeight="1" thickBot="1" x14ac:dyDescent="0.3">
      <c r="A11" s="17">
        <v>2</v>
      </c>
      <c r="B11" s="21" t="s">
        <v>52</v>
      </c>
      <c r="C11" s="18">
        <v>57</v>
      </c>
    </row>
    <row r="12" spans="1:5" ht="29.25" customHeight="1" thickBot="1" x14ac:dyDescent="0.3">
      <c r="A12" s="36">
        <v>3</v>
      </c>
      <c r="B12" s="69" t="s">
        <v>42</v>
      </c>
      <c r="C12" s="70">
        <f>SUM(C13+C14)</f>
        <v>15.5</v>
      </c>
    </row>
    <row r="13" spans="1:5" ht="32.25" customHeight="1" x14ac:dyDescent="0.25">
      <c r="A13" s="66" t="s">
        <v>43</v>
      </c>
      <c r="B13" s="67" t="s">
        <v>50</v>
      </c>
      <c r="C13" s="68">
        <v>10.5</v>
      </c>
    </row>
    <row r="14" spans="1:5" ht="35.25" customHeight="1" thickBot="1" x14ac:dyDescent="0.3">
      <c r="A14" s="63" t="s">
        <v>49</v>
      </c>
      <c r="B14" s="64" t="s">
        <v>51</v>
      </c>
      <c r="C14" s="65">
        <v>5</v>
      </c>
    </row>
    <row r="15" spans="1:5" ht="30" customHeight="1" thickBot="1" x14ac:dyDescent="0.3">
      <c r="A15" s="37">
        <v>4</v>
      </c>
      <c r="B15" s="38" t="s">
        <v>41</v>
      </c>
      <c r="C15" s="39">
        <v>30</v>
      </c>
    </row>
    <row r="16" spans="1:5" x14ac:dyDescent="0.25">
      <c r="A16" s="346" t="s">
        <v>15</v>
      </c>
      <c r="B16" s="346"/>
      <c r="C16" s="20">
        <f>C6+C11+C12+C15</f>
        <v>148.69999999999999</v>
      </c>
    </row>
  </sheetData>
  <mergeCells count="5">
    <mergeCell ref="A16:B16"/>
    <mergeCell ref="A2:C2"/>
    <mergeCell ref="A4:A5"/>
    <mergeCell ref="B4:B5"/>
    <mergeCell ref="C4:C5"/>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selection activeCell="K19" sqref="K19"/>
    </sheetView>
  </sheetViews>
  <sheetFormatPr defaultColWidth="9.140625" defaultRowHeight="15" x14ac:dyDescent="0.25"/>
  <cols>
    <col min="1" max="1" width="7.28515625" style="10" customWidth="1"/>
    <col min="2" max="2" width="50.7109375" style="10" customWidth="1"/>
    <col min="3" max="3" width="42.140625" style="10" customWidth="1"/>
    <col min="4" max="4" width="15.85546875" style="10" customWidth="1"/>
    <col min="5" max="6" width="13.7109375" style="10" customWidth="1"/>
    <col min="7" max="7" width="42.140625" style="10" customWidth="1"/>
    <col min="8" max="8" width="10.42578125" style="10" customWidth="1"/>
    <col min="9" max="16384" width="9.140625" style="10"/>
  </cols>
  <sheetData>
    <row r="1" spans="1:8" x14ac:dyDescent="0.25">
      <c r="D1" s="356" t="s">
        <v>151</v>
      </c>
      <c r="E1" s="356"/>
      <c r="F1" s="237"/>
    </row>
    <row r="2" spans="1:8" ht="32.25" customHeight="1" x14ac:dyDescent="0.25">
      <c r="A2" s="389" t="s">
        <v>156</v>
      </c>
      <c r="B2" s="389"/>
      <c r="C2" s="389"/>
      <c r="D2" s="389"/>
      <c r="E2" s="389"/>
      <c r="F2" s="238"/>
    </row>
    <row r="3" spans="1:8" ht="15.75" customHeight="1" thickBot="1" x14ac:dyDescent="0.3">
      <c r="B3" s="126"/>
      <c r="C3" s="126"/>
      <c r="D3" s="126"/>
      <c r="E3" s="156" t="s">
        <v>4</v>
      </c>
      <c r="F3" s="156"/>
      <c r="H3" s="201" t="s">
        <v>4</v>
      </c>
    </row>
    <row r="4" spans="1:8" ht="45" x14ac:dyDescent="0.25">
      <c r="A4" s="263" t="s">
        <v>129</v>
      </c>
      <c r="B4" s="264" t="s">
        <v>130</v>
      </c>
      <c r="C4" s="264" t="s">
        <v>131</v>
      </c>
      <c r="D4" s="166" t="s">
        <v>166</v>
      </c>
      <c r="E4" s="145" t="s">
        <v>132</v>
      </c>
      <c r="F4" s="241"/>
      <c r="G4" s="246" t="s">
        <v>210</v>
      </c>
      <c r="H4" s="247">
        <f>'7_lentelė prisidėjimas_ P_SB_ES'!D13+'8_lentelė_prisidėjimas_ P_SB'!D15+'10_lentelė_prisidėjimas P_SB_ES'!D21</f>
        <v>800</v>
      </c>
    </row>
    <row r="5" spans="1:8" ht="27.75" customHeight="1" x14ac:dyDescent="0.25">
      <c r="A5" s="118" t="s">
        <v>2</v>
      </c>
      <c r="B5" s="4" t="s">
        <v>140</v>
      </c>
      <c r="C5" s="4" t="s">
        <v>142</v>
      </c>
      <c r="D5" s="8">
        <v>1121.5</v>
      </c>
      <c r="E5" s="149">
        <v>0</v>
      </c>
      <c r="F5" s="242"/>
      <c r="G5" s="248" t="s">
        <v>187</v>
      </c>
      <c r="H5" s="249">
        <f>'7_lentelė prisidėjimas_ P_SB_ES'!D6+'8_lentelė_prisidėjimas_ P_SB'!D6+'9_ lentelė_ prisidėjimas_P_ES'!D15+'10_lentelė_prisidėjimas P_SB_ES'!D8</f>
        <v>3715.6</v>
      </c>
    </row>
    <row r="6" spans="1:8" ht="66.75" customHeight="1" x14ac:dyDescent="0.25">
      <c r="A6" s="118" t="s">
        <v>3</v>
      </c>
      <c r="B6" s="161" t="s">
        <v>157</v>
      </c>
      <c r="C6" s="161" t="s">
        <v>158</v>
      </c>
      <c r="D6" s="8">
        <v>190</v>
      </c>
      <c r="E6" s="149">
        <v>190</v>
      </c>
      <c r="F6" s="242"/>
      <c r="G6" s="250" t="s">
        <v>188</v>
      </c>
      <c r="H6" s="249">
        <f>'7_lentelė prisidėjimas_ P_SB_ES'!E6+'9_ lentelė_ prisidėjimas_P_ES'!E15+'10_lentelė_prisidėjimas P_SB_ES'!E13</f>
        <v>1094.0999999999999</v>
      </c>
    </row>
    <row r="7" spans="1:8" ht="27.75" customHeight="1" x14ac:dyDescent="0.25">
      <c r="A7" s="118" t="s">
        <v>134</v>
      </c>
      <c r="B7" s="161" t="s">
        <v>159</v>
      </c>
      <c r="C7" s="161" t="s">
        <v>160</v>
      </c>
      <c r="D7" s="8">
        <v>220</v>
      </c>
      <c r="E7" s="149">
        <v>220</v>
      </c>
      <c r="F7" s="245"/>
      <c r="G7" s="251" t="s">
        <v>220</v>
      </c>
      <c r="H7" s="252">
        <f>'7_lentelė prisidėjimas_ P_SB_ES'!D29+'9_ lentelė_ prisidėjimas_P_ES'!D33+'10_lentelė_prisidėjimas P_SB_ES'!D38+'10_lentelė_prisidėjimas P_SB_ES'!D53</f>
        <v>2680</v>
      </c>
    </row>
    <row r="8" spans="1:8" ht="15.75" thickBot="1" x14ac:dyDescent="0.3">
      <c r="A8" s="385" t="s">
        <v>1</v>
      </c>
      <c r="B8" s="385"/>
      <c r="C8" s="385"/>
      <c r="D8" s="142">
        <f>SUM(D5:D7)</f>
        <v>1531.5</v>
      </c>
      <c r="E8" s="142">
        <f>SUM(E5:E7)</f>
        <v>410</v>
      </c>
      <c r="F8" s="255"/>
      <c r="G8" s="253" t="s">
        <v>221</v>
      </c>
      <c r="H8" s="254">
        <f>'7_lentelė prisidėjimas_ P_SB_ES'!E29+'10_lentelė_prisidėjimas P_SB_ES'!E53+E38</f>
        <v>89.199999999999989</v>
      </c>
    </row>
    <row r="9" spans="1:8" x14ac:dyDescent="0.25">
      <c r="A9" s="378" t="s">
        <v>137</v>
      </c>
      <c r="B9" s="378"/>
      <c r="C9" s="378"/>
      <c r="D9" s="167"/>
      <c r="E9" s="167"/>
      <c r="F9" s="256"/>
      <c r="G9" s="185"/>
      <c r="H9" s="186"/>
    </row>
    <row r="10" spans="1:8" x14ac:dyDescent="0.25">
      <c r="A10" s="382" t="s">
        <v>138</v>
      </c>
      <c r="B10" s="382"/>
      <c r="C10" s="382"/>
      <c r="D10" s="200">
        <f>D6</f>
        <v>190</v>
      </c>
      <c r="E10" s="200">
        <f>E6</f>
        <v>190</v>
      </c>
      <c r="F10" s="245"/>
      <c r="G10" s="187"/>
      <c r="H10" s="188"/>
    </row>
    <row r="11" spans="1:8" x14ac:dyDescent="0.25">
      <c r="A11" s="382" t="s">
        <v>155</v>
      </c>
      <c r="B11" s="382"/>
      <c r="C11" s="382"/>
      <c r="D11" s="200">
        <f>D7</f>
        <v>220</v>
      </c>
      <c r="E11" s="200">
        <f>E7</f>
        <v>220</v>
      </c>
      <c r="F11" s="245"/>
      <c r="G11" s="153"/>
      <c r="H11" s="153"/>
    </row>
    <row r="12" spans="1:8" x14ac:dyDescent="0.25">
      <c r="A12" s="382" t="s">
        <v>143</v>
      </c>
      <c r="B12" s="382"/>
      <c r="C12" s="382"/>
      <c r="D12" s="200">
        <f>D5</f>
        <v>1121.5</v>
      </c>
      <c r="E12" s="200">
        <f>E5</f>
        <v>0</v>
      </c>
      <c r="F12" s="245"/>
    </row>
    <row r="13" spans="1:8" x14ac:dyDescent="0.25">
      <c r="A13" s="378" t="s">
        <v>1</v>
      </c>
      <c r="B13" s="378"/>
      <c r="C13" s="378"/>
      <c r="D13" s="168">
        <f>SUM(D10:D12)</f>
        <v>1531.5</v>
      </c>
      <c r="E13" s="168">
        <f>SUM(E10:E12)</f>
        <v>410</v>
      </c>
      <c r="F13" s="255"/>
    </row>
    <row r="14" spans="1:8" x14ac:dyDescent="0.25">
      <c r="A14" s="153"/>
      <c r="B14" s="153"/>
      <c r="C14" s="153"/>
      <c r="D14" s="153"/>
      <c r="E14" s="185" t="s">
        <v>4</v>
      </c>
      <c r="F14" s="262"/>
    </row>
    <row r="15" spans="1:8" ht="45" x14ac:dyDescent="0.25">
      <c r="A15" s="263" t="s">
        <v>129</v>
      </c>
      <c r="B15" s="264" t="s">
        <v>130</v>
      </c>
      <c r="C15" s="264" t="s">
        <v>131</v>
      </c>
      <c r="D15" s="166" t="s">
        <v>165</v>
      </c>
      <c r="E15" s="145" t="s">
        <v>132</v>
      </c>
      <c r="F15" s="241"/>
    </row>
    <row r="16" spans="1:8" ht="22.5" customHeight="1" x14ac:dyDescent="0.25">
      <c r="A16" s="118" t="s">
        <v>2</v>
      </c>
      <c r="B16" s="161" t="s">
        <v>161</v>
      </c>
      <c r="C16" s="161" t="s">
        <v>162</v>
      </c>
      <c r="D16" s="8">
        <v>40</v>
      </c>
      <c r="E16" s="149">
        <v>0</v>
      </c>
      <c r="F16" s="242"/>
    </row>
    <row r="17" spans="1:6" ht="30.75" customHeight="1" x14ac:dyDescent="0.25">
      <c r="A17" s="118" t="s">
        <v>3</v>
      </c>
      <c r="B17" s="161" t="s">
        <v>310</v>
      </c>
      <c r="C17" s="161" t="s">
        <v>163</v>
      </c>
      <c r="D17" s="8">
        <v>4.2</v>
      </c>
      <c r="E17" s="149">
        <v>0</v>
      </c>
      <c r="F17" s="242"/>
    </row>
    <row r="18" spans="1:6" ht="32.25" customHeight="1" x14ac:dyDescent="0.25">
      <c r="A18" s="118" t="s">
        <v>134</v>
      </c>
      <c r="B18" s="161" t="s">
        <v>159</v>
      </c>
      <c r="C18" s="161" t="s">
        <v>160</v>
      </c>
      <c r="D18" s="8">
        <v>46.5</v>
      </c>
      <c r="E18" s="149">
        <v>0</v>
      </c>
      <c r="F18" s="242"/>
    </row>
    <row r="19" spans="1:6" ht="36.75" customHeight="1" x14ac:dyDescent="0.25">
      <c r="A19" s="118" t="s">
        <v>135</v>
      </c>
      <c r="B19" s="163" t="s">
        <v>140</v>
      </c>
      <c r="C19" s="161" t="s">
        <v>142</v>
      </c>
      <c r="D19" s="8">
        <v>216.6</v>
      </c>
      <c r="E19" s="149">
        <v>0</v>
      </c>
      <c r="F19" s="242"/>
    </row>
    <row r="20" spans="1:6" ht="28.5" customHeight="1" x14ac:dyDescent="0.25">
      <c r="A20" s="118" t="s">
        <v>136</v>
      </c>
      <c r="B20" s="163" t="s">
        <v>174</v>
      </c>
      <c r="C20" s="164" t="s">
        <v>176</v>
      </c>
      <c r="D20" s="8">
        <v>283.39999999999998</v>
      </c>
      <c r="E20" s="149">
        <v>0</v>
      </c>
      <c r="F20" s="242"/>
    </row>
    <row r="21" spans="1:6" x14ac:dyDescent="0.25">
      <c r="A21" s="385" t="s">
        <v>1</v>
      </c>
      <c r="B21" s="385"/>
      <c r="C21" s="385"/>
      <c r="D21" s="142">
        <f>SUM(D16:D20)</f>
        <v>590.70000000000005</v>
      </c>
      <c r="E21" s="142">
        <f>SUM(E16:E20)</f>
        <v>0</v>
      </c>
      <c r="F21" s="255"/>
    </row>
    <row r="22" spans="1:6" x14ac:dyDescent="0.25">
      <c r="A22" s="378" t="s">
        <v>137</v>
      </c>
      <c r="B22" s="378"/>
      <c r="C22" s="378"/>
      <c r="D22" s="167"/>
      <c r="E22" s="167"/>
      <c r="F22" s="256"/>
    </row>
    <row r="23" spans="1:6" x14ac:dyDescent="0.25">
      <c r="A23" s="382" t="s">
        <v>138</v>
      </c>
      <c r="B23" s="382"/>
      <c r="C23" s="382"/>
      <c r="D23" s="200">
        <f>D17+D16+D20</f>
        <v>327.59999999999997</v>
      </c>
      <c r="E23" s="200">
        <f>E17+E16</f>
        <v>0</v>
      </c>
      <c r="F23" s="245"/>
    </row>
    <row r="24" spans="1:6" x14ac:dyDescent="0.25">
      <c r="A24" s="382" t="s">
        <v>155</v>
      </c>
      <c r="B24" s="382"/>
      <c r="C24" s="382"/>
      <c r="D24" s="200">
        <f>D18</f>
        <v>46.5</v>
      </c>
      <c r="E24" s="200">
        <f>E18</f>
        <v>0</v>
      </c>
      <c r="F24" s="245"/>
    </row>
    <row r="25" spans="1:6" x14ac:dyDescent="0.25">
      <c r="A25" s="382" t="s">
        <v>143</v>
      </c>
      <c r="B25" s="382"/>
      <c r="C25" s="382"/>
      <c r="D25" s="200">
        <f>D19</f>
        <v>216.6</v>
      </c>
      <c r="E25" s="200">
        <f>E19</f>
        <v>0</v>
      </c>
      <c r="F25" s="245"/>
    </row>
    <row r="26" spans="1:6" x14ac:dyDescent="0.25">
      <c r="A26" s="378" t="s">
        <v>1</v>
      </c>
      <c r="B26" s="378"/>
      <c r="C26" s="378"/>
      <c r="D26" s="168">
        <f>SUM(D23:D25)</f>
        <v>590.69999999999993</v>
      </c>
      <c r="E26" s="168">
        <f>SUM(E23:E25)</f>
        <v>0</v>
      </c>
      <c r="F26" s="255"/>
    </row>
    <row r="27" spans="1:6" x14ac:dyDescent="0.25">
      <c r="E27" s="201" t="s">
        <v>4</v>
      </c>
      <c r="F27" s="237"/>
    </row>
    <row r="28" spans="1:6" ht="45" x14ac:dyDescent="0.25">
      <c r="A28" s="145" t="s">
        <v>129</v>
      </c>
      <c r="B28" s="146" t="s">
        <v>130</v>
      </c>
      <c r="C28" s="182" t="s">
        <v>194</v>
      </c>
      <c r="D28" s="264" t="s">
        <v>195</v>
      </c>
      <c r="E28" s="145" t="s">
        <v>196</v>
      </c>
      <c r="F28" s="241"/>
    </row>
    <row r="29" spans="1:6" x14ac:dyDescent="0.25">
      <c r="A29" s="145" t="s">
        <v>2</v>
      </c>
      <c r="B29" s="4" t="s">
        <v>212</v>
      </c>
      <c r="C29" s="8">
        <f>SUM(D29:E29)</f>
        <v>200</v>
      </c>
      <c r="D29" s="8">
        <v>200</v>
      </c>
      <c r="E29" s="141"/>
      <c r="F29" s="150"/>
    </row>
    <row r="30" spans="1:6" x14ac:dyDescent="0.25">
      <c r="A30" s="145" t="s">
        <v>3</v>
      </c>
      <c r="B30" s="4" t="s">
        <v>231</v>
      </c>
      <c r="C30" s="8">
        <f>SUM(D30:E30)</f>
        <v>1.6</v>
      </c>
      <c r="D30" s="8"/>
      <c r="E30" s="141">
        <v>1.6</v>
      </c>
      <c r="F30" s="150"/>
    </row>
    <row r="31" spans="1:6" x14ac:dyDescent="0.25">
      <c r="A31" s="263" t="s">
        <v>134</v>
      </c>
      <c r="B31" s="4" t="s">
        <v>222</v>
      </c>
      <c r="C31" s="8">
        <f>SUM(D31:E31)</f>
        <v>22.599999999999998</v>
      </c>
      <c r="D31" s="8">
        <v>20.7</v>
      </c>
      <c r="E31" s="147">
        <v>1.9</v>
      </c>
      <c r="F31" s="243"/>
    </row>
    <row r="32" spans="1:6" ht="30.75" customHeight="1" x14ac:dyDescent="0.25">
      <c r="A32" s="263" t="s">
        <v>135</v>
      </c>
      <c r="B32" s="4" t="s">
        <v>157</v>
      </c>
      <c r="C32" s="8">
        <v>22.8</v>
      </c>
      <c r="D32" s="8">
        <v>22.8</v>
      </c>
      <c r="E32" s="147"/>
      <c r="F32" s="243"/>
    </row>
    <row r="33" spans="1:6" x14ac:dyDescent="0.25">
      <c r="A33" s="405" t="s">
        <v>1</v>
      </c>
      <c r="B33" s="406"/>
      <c r="C33" s="109">
        <f t="shared" ref="C33:E33" si="0">SUM(C29:C31)</f>
        <v>224.2</v>
      </c>
      <c r="D33" s="109">
        <f t="shared" si="0"/>
        <v>220.7</v>
      </c>
      <c r="E33" s="109">
        <f t="shared" si="0"/>
        <v>3.5</v>
      </c>
      <c r="F33" s="244"/>
    </row>
    <row r="34" spans="1:6" x14ac:dyDescent="0.25">
      <c r="A34" s="378" t="s">
        <v>137</v>
      </c>
      <c r="B34" s="378"/>
      <c r="C34" s="183"/>
      <c r="D34" s="167"/>
      <c r="E34" s="167"/>
      <c r="F34" s="256"/>
    </row>
    <row r="35" spans="1:6" x14ac:dyDescent="0.25">
      <c r="A35" s="382" t="s">
        <v>138</v>
      </c>
      <c r="B35" s="382"/>
      <c r="C35" s="200">
        <f>C29+C32</f>
        <v>222.8</v>
      </c>
      <c r="D35" s="200">
        <f t="shared" ref="D35:E35" si="1">D29+D32</f>
        <v>222.8</v>
      </c>
      <c r="E35" s="200">
        <f t="shared" si="1"/>
        <v>0</v>
      </c>
      <c r="F35" s="245"/>
    </row>
    <row r="36" spans="1:6" x14ac:dyDescent="0.25">
      <c r="A36" s="382" t="s">
        <v>143</v>
      </c>
      <c r="B36" s="382"/>
      <c r="C36" s="200">
        <v>1.6</v>
      </c>
      <c r="D36" s="200"/>
      <c r="E36" s="200">
        <v>1.6</v>
      </c>
      <c r="F36" s="245"/>
    </row>
    <row r="37" spans="1:6" x14ac:dyDescent="0.25">
      <c r="A37" s="398" t="s">
        <v>223</v>
      </c>
      <c r="B37" s="398"/>
      <c r="C37" s="200">
        <f>C31</f>
        <v>22.599999999999998</v>
      </c>
      <c r="D37" s="200">
        <f>D31</f>
        <v>20.7</v>
      </c>
      <c r="E37" s="200">
        <f>E31</f>
        <v>1.9</v>
      </c>
      <c r="F37" s="245"/>
    </row>
    <row r="38" spans="1:6" x14ac:dyDescent="0.25">
      <c r="A38" s="407" t="s">
        <v>1</v>
      </c>
      <c r="B38" s="407"/>
      <c r="C38" s="199">
        <f>SUM(C35:C37)</f>
        <v>247</v>
      </c>
      <c r="D38" s="189">
        <f t="shared" ref="D38:E38" si="2">SUM(D35:D37)</f>
        <v>243.5</v>
      </c>
      <c r="E38" s="189">
        <f t="shared" si="2"/>
        <v>3.5</v>
      </c>
      <c r="F38" s="257"/>
    </row>
    <row r="39" spans="1:6" x14ac:dyDescent="0.25">
      <c r="E39" s="201" t="s">
        <v>4</v>
      </c>
      <c r="F39" s="258"/>
    </row>
    <row r="40" spans="1:6" ht="45" x14ac:dyDescent="0.25">
      <c r="A40" s="145" t="s">
        <v>129</v>
      </c>
      <c r="B40" s="146" t="s">
        <v>130</v>
      </c>
      <c r="C40" s="166" t="s">
        <v>197</v>
      </c>
      <c r="D40" s="146" t="s">
        <v>198</v>
      </c>
      <c r="E40" s="145" t="s">
        <v>199</v>
      </c>
      <c r="F40" s="241"/>
    </row>
    <row r="41" spans="1:6" ht="30" x14ac:dyDescent="0.25">
      <c r="A41" s="145" t="s">
        <v>2</v>
      </c>
      <c r="B41" s="4" t="s">
        <v>157</v>
      </c>
      <c r="C41" s="8">
        <v>129.19999999999999</v>
      </c>
      <c r="D41" s="8">
        <v>129.19999999999999</v>
      </c>
      <c r="E41" s="141"/>
      <c r="F41" s="150"/>
    </row>
    <row r="42" spans="1:6" ht="32.25" customHeight="1" x14ac:dyDescent="0.25">
      <c r="A42" s="263" t="s">
        <v>3</v>
      </c>
      <c r="B42" s="4" t="s">
        <v>159</v>
      </c>
      <c r="C42" s="8">
        <f t="shared" ref="C42:C46" si="3">SUM(D42:E42)</f>
        <v>227</v>
      </c>
      <c r="D42" s="8">
        <v>227</v>
      </c>
      <c r="E42" s="147"/>
      <c r="F42" s="243"/>
    </row>
    <row r="43" spans="1:6" ht="49.5" customHeight="1" x14ac:dyDescent="0.25">
      <c r="A43" s="263" t="s">
        <v>134</v>
      </c>
      <c r="B43" s="4" t="s">
        <v>205</v>
      </c>
      <c r="C43" s="8">
        <f t="shared" si="3"/>
        <v>73.2</v>
      </c>
      <c r="D43" s="8">
        <v>73.2</v>
      </c>
      <c r="E43" s="147"/>
      <c r="F43" s="243"/>
    </row>
    <row r="44" spans="1:6" x14ac:dyDescent="0.25">
      <c r="A44" s="263" t="s">
        <v>135</v>
      </c>
      <c r="B44" s="4" t="s">
        <v>212</v>
      </c>
      <c r="C44" s="8">
        <f t="shared" si="3"/>
        <v>1286.0999999999999</v>
      </c>
      <c r="D44" s="8">
        <v>1250</v>
      </c>
      <c r="E44" s="119">
        <v>36.1</v>
      </c>
      <c r="F44" s="245"/>
    </row>
    <row r="45" spans="1:6" ht="32.25" customHeight="1" x14ac:dyDescent="0.25">
      <c r="A45" s="263" t="s">
        <v>136</v>
      </c>
      <c r="B45" s="4" t="s">
        <v>140</v>
      </c>
      <c r="C45" s="8">
        <f t="shared" si="3"/>
        <v>8.9</v>
      </c>
      <c r="D45" s="8"/>
      <c r="E45" s="119">
        <v>8.9</v>
      </c>
      <c r="F45" s="245"/>
    </row>
    <row r="46" spans="1:6" x14ac:dyDescent="0.25">
      <c r="A46" s="263" t="s">
        <v>225</v>
      </c>
      <c r="B46" s="190" t="s">
        <v>222</v>
      </c>
      <c r="C46" s="8">
        <f t="shared" si="3"/>
        <v>86.3</v>
      </c>
      <c r="D46" s="8">
        <v>69</v>
      </c>
      <c r="E46" s="119">
        <v>17.3</v>
      </c>
      <c r="F46" s="245"/>
    </row>
    <row r="47" spans="1:6" x14ac:dyDescent="0.25">
      <c r="A47" s="403" t="s">
        <v>1</v>
      </c>
      <c r="B47" s="404"/>
      <c r="C47" s="148">
        <f>SUM(C41:C46)</f>
        <v>1810.7</v>
      </c>
      <c r="D47" s="148">
        <f>SUM(D41:D46)</f>
        <v>1748.4</v>
      </c>
      <c r="E47" s="148">
        <f>SUM(E41:E46)</f>
        <v>62.3</v>
      </c>
      <c r="F47" s="244"/>
    </row>
    <row r="48" spans="1:6" x14ac:dyDescent="0.25">
      <c r="A48" s="399" t="s">
        <v>137</v>
      </c>
      <c r="B48" s="400"/>
      <c r="C48" s="169"/>
      <c r="D48" s="170"/>
      <c r="E48" s="170"/>
      <c r="F48" s="259"/>
    </row>
    <row r="49" spans="1:6" x14ac:dyDescent="0.25">
      <c r="A49" s="401" t="s">
        <v>138</v>
      </c>
      <c r="B49" s="402"/>
      <c r="C49" s="171">
        <f>C41+C43+C44</f>
        <v>1488.5</v>
      </c>
      <c r="D49" s="171">
        <f>D41+D43+D44</f>
        <v>1452.4</v>
      </c>
      <c r="E49" s="171">
        <f>E41+E43+E44</f>
        <v>36.1</v>
      </c>
      <c r="F49" s="260"/>
    </row>
    <row r="50" spans="1:6" x14ac:dyDescent="0.25">
      <c r="A50" s="401" t="s">
        <v>155</v>
      </c>
      <c r="B50" s="402"/>
      <c r="C50" s="171">
        <f>C42</f>
        <v>227</v>
      </c>
      <c r="D50" s="171">
        <f>D42</f>
        <v>227</v>
      </c>
      <c r="E50" s="171">
        <f>E42</f>
        <v>0</v>
      </c>
      <c r="F50" s="260"/>
    </row>
    <row r="51" spans="1:6" x14ac:dyDescent="0.25">
      <c r="A51" s="401" t="s">
        <v>143</v>
      </c>
      <c r="B51" s="402"/>
      <c r="C51" s="171">
        <f>C45</f>
        <v>8.9</v>
      </c>
      <c r="D51" s="171">
        <f>D45</f>
        <v>0</v>
      </c>
      <c r="E51" s="171">
        <f>E45</f>
        <v>8.9</v>
      </c>
      <c r="F51" s="260"/>
    </row>
    <row r="52" spans="1:6" x14ac:dyDescent="0.25">
      <c r="A52" s="401" t="s">
        <v>223</v>
      </c>
      <c r="B52" s="402"/>
      <c r="C52" s="171">
        <f>C46</f>
        <v>86.3</v>
      </c>
      <c r="D52" s="171">
        <f t="shared" ref="D52:E52" si="4">D46</f>
        <v>69</v>
      </c>
      <c r="E52" s="171">
        <f t="shared" si="4"/>
        <v>17.3</v>
      </c>
      <c r="F52" s="260"/>
    </row>
    <row r="53" spans="1:6" x14ac:dyDescent="0.25">
      <c r="A53" s="399" t="s">
        <v>1</v>
      </c>
      <c r="B53" s="400"/>
      <c r="C53" s="172">
        <f>SUM(C49:C52)</f>
        <v>1810.7</v>
      </c>
      <c r="D53" s="172">
        <f>SUM(D49:D52)</f>
        <v>1748.4</v>
      </c>
      <c r="E53" s="172">
        <f>SUM(E49:E52)</f>
        <v>62.3</v>
      </c>
      <c r="F53" s="261"/>
    </row>
  </sheetData>
  <mergeCells count="27">
    <mergeCell ref="A26:C26"/>
    <mergeCell ref="A21:C21"/>
    <mergeCell ref="A22:C22"/>
    <mergeCell ref="A23:C23"/>
    <mergeCell ref="A24:C24"/>
    <mergeCell ref="A25:C25"/>
    <mergeCell ref="D1:E1"/>
    <mergeCell ref="A2:E2"/>
    <mergeCell ref="A47:B47"/>
    <mergeCell ref="A48:B48"/>
    <mergeCell ref="A8:C8"/>
    <mergeCell ref="A9:C9"/>
    <mergeCell ref="A10:C10"/>
    <mergeCell ref="A11:C11"/>
    <mergeCell ref="A12:C12"/>
    <mergeCell ref="A13:C13"/>
    <mergeCell ref="A33:B33"/>
    <mergeCell ref="A34:B34"/>
    <mergeCell ref="A35:B35"/>
    <mergeCell ref="A36:B36"/>
    <mergeCell ref="A37:B37"/>
    <mergeCell ref="A38:B38"/>
    <mergeCell ref="A53:B53"/>
    <mergeCell ref="A49:B49"/>
    <mergeCell ref="A50:B50"/>
    <mergeCell ref="A51:B51"/>
    <mergeCell ref="A52:B52"/>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opLeftCell="A13" workbookViewId="0">
      <selection activeCell="M38" sqref="M38"/>
    </sheetView>
  </sheetViews>
  <sheetFormatPr defaultColWidth="9.140625" defaultRowHeight="15" x14ac:dyDescent="0.25"/>
  <cols>
    <col min="1" max="1" width="5.28515625" style="203" customWidth="1"/>
    <col min="2" max="2" width="43.140625" style="203" customWidth="1"/>
    <col min="3" max="3" width="10.28515625" style="203" customWidth="1"/>
    <col min="4" max="4" width="10.42578125" style="203" customWidth="1"/>
    <col min="5" max="5" width="10.7109375" style="203" customWidth="1"/>
    <col min="6" max="6" width="10.42578125" style="203" customWidth="1"/>
    <col min="7" max="7" width="10.7109375" style="203" customWidth="1"/>
    <col min="8" max="8" width="11.28515625" style="203" customWidth="1"/>
    <col min="9" max="9" width="13.42578125" style="203" customWidth="1"/>
    <col min="10" max="10" width="2.85546875" style="203" customWidth="1"/>
    <col min="11" max="16384" width="9.140625" style="203"/>
  </cols>
  <sheetData>
    <row r="1" spans="1:9" x14ac:dyDescent="0.25">
      <c r="B1" s="408" t="s">
        <v>232</v>
      </c>
      <c r="C1" s="408"/>
      <c r="D1" s="408"/>
      <c r="E1" s="408"/>
      <c r="F1" s="408"/>
      <c r="G1" s="408"/>
      <c r="H1" s="410" t="s">
        <v>277</v>
      </c>
      <c r="I1" s="410"/>
    </row>
    <row r="2" spans="1:9" x14ac:dyDescent="0.25">
      <c r="B2" s="409"/>
      <c r="C2" s="409"/>
      <c r="D2" s="409"/>
      <c r="E2" s="409"/>
      <c r="F2" s="409"/>
      <c r="G2" s="409"/>
      <c r="H2" s="411"/>
      <c r="I2" s="411"/>
    </row>
    <row r="3" spans="1:9" ht="75" x14ac:dyDescent="0.25">
      <c r="A3" s="412" t="s">
        <v>233</v>
      </c>
      <c r="B3" s="414" t="s">
        <v>234</v>
      </c>
      <c r="C3" s="204" t="s">
        <v>235</v>
      </c>
      <c r="D3" s="204" t="s">
        <v>236</v>
      </c>
      <c r="E3" s="204" t="s">
        <v>237</v>
      </c>
      <c r="F3" s="204" t="s">
        <v>238</v>
      </c>
      <c r="G3" s="433" t="s">
        <v>239</v>
      </c>
      <c r="H3" s="204" t="s">
        <v>240</v>
      </c>
      <c r="I3" s="204" t="s">
        <v>241</v>
      </c>
    </row>
    <row r="4" spans="1:9" x14ac:dyDescent="0.25">
      <c r="A4" s="413"/>
      <c r="B4" s="415"/>
      <c r="C4" s="416" t="s">
        <v>4</v>
      </c>
      <c r="D4" s="417"/>
      <c r="E4" s="417"/>
      <c r="F4" s="417"/>
      <c r="G4" s="417"/>
      <c r="H4" s="418"/>
      <c r="I4" s="205" t="s">
        <v>242</v>
      </c>
    </row>
    <row r="5" spans="1:9" x14ac:dyDescent="0.25">
      <c r="A5" s="205">
        <v>1</v>
      </c>
      <c r="B5" s="206">
        <v>2</v>
      </c>
      <c r="C5" s="207">
        <v>3</v>
      </c>
      <c r="D5" s="207">
        <v>4</v>
      </c>
      <c r="E5" s="207">
        <v>5</v>
      </c>
      <c r="F5" s="207">
        <v>6</v>
      </c>
      <c r="G5" s="207">
        <v>7</v>
      </c>
      <c r="H5" s="207">
        <v>8</v>
      </c>
      <c r="I5" s="205">
        <v>9</v>
      </c>
    </row>
    <row r="6" spans="1:9" x14ac:dyDescent="0.25">
      <c r="A6" s="208">
        <v>2</v>
      </c>
      <c r="B6" s="209" t="s">
        <v>243</v>
      </c>
      <c r="C6" s="210">
        <f t="shared" ref="C6:H6" si="0">SUM(C7:C26)</f>
        <v>33109.699999999997</v>
      </c>
      <c r="D6" s="211">
        <f t="shared" si="0"/>
        <v>1991.4999999999984</v>
      </c>
      <c r="E6" s="211">
        <f t="shared" si="0"/>
        <v>35101.199999999997</v>
      </c>
      <c r="F6" s="211">
        <f t="shared" si="0"/>
        <v>37528.100000000006</v>
      </c>
      <c r="G6" s="429">
        <f t="shared" si="0"/>
        <v>38071.9</v>
      </c>
      <c r="H6" s="211">
        <f t="shared" si="0"/>
        <v>4962.2</v>
      </c>
      <c r="I6" s="211">
        <f>SUM(G6/C6*100-100)</f>
        <v>14.987148781172905</v>
      </c>
    </row>
    <row r="7" spans="1:9" ht="45" x14ac:dyDescent="0.25">
      <c r="A7" s="205">
        <v>3</v>
      </c>
      <c r="B7" s="212" t="s">
        <v>244</v>
      </c>
      <c r="C7" s="213">
        <v>28527</v>
      </c>
      <c r="D7" s="214">
        <f>E7-C7</f>
        <v>1555.0999999999985</v>
      </c>
      <c r="E7" s="214">
        <v>30082.1</v>
      </c>
      <c r="F7" s="214">
        <v>31929.599999999999</v>
      </c>
      <c r="G7" s="429">
        <v>32914</v>
      </c>
      <c r="H7" s="214">
        <f t="shared" ref="H7:H27" si="1">SUM(G7-C7)</f>
        <v>4387</v>
      </c>
      <c r="I7" s="215">
        <f>SUM(G7/C7*100-100)</f>
        <v>15.378413432888152</v>
      </c>
    </row>
    <row r="8" spans="1:9" ht="30" x14ac:dyDescent="0.25">
      <c r="A8" s="205">
        <v>4</v>
      </c>
      <c r="B8" s="212" t="s">
        <v>245</v>
      </c>
      <c r="C8" s="213">
        <v>41</v>
      </c>
      <c r="D8" s="214">
        <f t="shared" ref="D8:D27" si="2">E8-C8</f>
        <v>0</v>
      </c>
      <c r="E8" s="214">
        <v>41</v>
      </c>
      <c r="F8" s="214">
        <v>74.599999999999994</v>
      </c>
      <c r="G8" s="430">
        <v>70</v>
      </c>
      <c r="H8" s="214">
        <f t="shared" si="1"/>
        <v>29</v>
      </c>
      <c r="I8" s="215">
        <f t="shared" ref="I8:I28" si="3">SUM(G8/C8*100-100)</f>
        <v>70.731707317073159</v>
      </c>
    </row>
    <row r="9" spans="1:9" x14ac:dyDescent="0.25">
      <c r="A9" s="205">
        <v>5</v>
      </c>
      <c r="B9" s="212" t="s">
        <v>246</v>
      </c>
      <c r="C9" s="213">
        <v>420</v>
      </c>
      <c r="D9" s="214">
        <f t="shared" si="2"/>
        <v>0</v>
      </c>
      <c r="E9" s="214">
        <v>420</v>
      </c>
      <c r="F9" s="214">
        <v>656.6</v>
      </c>
      <c r="G9" s="430">
        <v>500</v>
      </c>
      <c r="H9" s="214">
        <f t="shared" si="1"/>
        <v>80</v>
      </c>
      <c r="I9" s="215">
        <f t="shared" si="3"/>
        <v>19.047619047619051</v>
      </c>
    </row>
    <row r="10" spans="1:9" x14ac:dyDescent="0.25">
      <c r="A10" s="205">
        <v>6</v>
      </c>
      <c r="B10" s="212" t="s">
        <v>247</v>
      </c>
      <c r="C10" s="213">
        <v>15</v>
      </c>
      <c r="D10" s="214">
        <f t="shared" si="2"/>
        <v>0</v>
      </c>
      <c r="E10" s="214">
        <v>15</v>
      </c>
      <c r="F10" s="214">
        <v>16.100000000000001</v>
      </c>
      <c r="G10" s="430">
        <v>15</v>
      </c>
      <c r="H10" s="214">
        <f t="shared" si="1"/>
        <v>0</v>
      </c>
      <c r="I10" s="215">
        <f t="shared" si="3"/>
        <v>0</v>
      </c>
    </row>
    <row r="11" spans="1:9" x14ac:dyDescent="0.25">
      <c r="A11" s="205">
        <v>7</v>
      </c>
      <c r="B11" s="212" t="s">
        <v>248</v>
      </c>
      <c r="C11" s="213">
        <v>450</v>
      </c>
      <c r="D11" s="214">
        <f t="shared" si="2"/>
        <v>92</v>
      </c>
      <c r="E11" s="214">
        <v>542</v>
      </c>
      <c r="F11" s="214">
        <v>567.4</v>
      </c>
      <c r="G11" s="430">
        <v>500</v>
      </c>
      <c r="H11" s="214">
        <f t="shared" si="1"/>
        <v>50</v>
      </c>
      <c r="I11" s="215">
        <f t="shared" si="3"/>
        <v>11.111111111111114</v>
      </c>
    </row>
    <row r="12" spans="1:9" x14ac:dyDescent="0.25">
      <c r="A12" s="205">
        <v>8</v>
      </c>
      <c r="B12" s="212" t="s">
        <v>249</v>
      </c>
      <c r="C12" s="213">
        <v>125</v>
      </c>
      <c r="D12" s="214">
        <f t="shared" si="2"/>
        <v>0</v>
      </c>
      <c r="E12" s="214">
        <v>125</v>
      </c>
      <c r="F12" s="214">
        <v>132.80000000000001</v>
      </c>
      <c r="G12" s="430">
        <v>130</v>
      </c>
      <c r="H12" s="214">
        <f t="shared" si="1"/>
        <v>5</v>
      </c>
      <c r="I12" s="215">
        <f t="shared" si="3"/>
        <v>4</v>
      </c>
    </row>
    <row r="13" spans="1:9" x14ac:dyDescent="0.25">
      <c r="A13" s="205">
        <v>9</v>
      </c>
      <c r="B13" s="212" t="s">
        <v>250</v>
      </c>
      <c r="C13" s="213">
        <v>1</v>
      </c>
      <c r="D13" s="214">
        <f t="shared" si="2"/>
        <v>0</v>
      </c>
      <c r="E13" s="214">
        <v>1</v>
      </c>
      <c r="F13" s="214">
        <v>47.9</v>
      </c>
      <c r="G13" s="430">
        <v>40</v>
      </c>
      <c r="H13" s="214">
        <f t="shared" si="1"/>
        <v>39</v>
      </c>
      <c r="I13" s="215">
        <f t="shared" si="3"/>
        <v>3900</v>
      </c>
    </row>
    <row r="14" spans="1:9" x14ac:dyDescent="0.25">
      <c r="A14" s="205">
        <v>10</v>
      </c>
      <c r="B14" s="212" t="s">
        <v>251</v>
      </c>
      <c r="C14" s="213">
        <v>0</v>
      </c>
      <c r="D14" s="214">
        <f t="shared" si="2"/>
        <v>4.8</v>
      </c>
      <c r="E14" s="214">
        <v>4.8</v>
      </c>
      <c r="F14" s="214">
        <v>4.8</v>
      </c>
      <c r="G14" s="430">
        <v>0</v>
      </c>
      <c r="H14" s="214">
        <f t="shared" si="1"/>
        <v>0</v>
      </c>
      <c r="I14" s="215"/>
    </row>
    <row r="15" spans="1:9" x14ac:dyDescent="0.25">
      <c r="A15" s="205">
        <v>11</v>
      </c>
      <c r="B15" s="212" t="s">
        <v>252</v>
      </c>
      <c r="C15" s="213">
        <v>190</v>
      </c>
      <c r="D15" s="214">
        <f t="shared" si="2"/>
        <v>0</v>
      </c>
      <c r="E15" s="214">
        <v>190</v>
      </c>
      <c r="F15" s="214">
        <v>211.1</v>
      </c>
      <c r="G15" s="430">
        <v>200</v>
      </c>
      <c r="H15" s="214">
        <f t="shared" si="1"/>
        <v>10</v>
      </c>
      <c r="I15" s="215">
        <f t="shared" si="3"/>
        <v>5.2631578947368354</v>
      </c>
    </row>
    <row r="16" spans="1:9" x14ac:dyDescent="0.25">
      <c r="A16" s="205">
        <v>12</v>
      </c>
      <c r="B16" s="212" t="s">
        <v>253</v>
      </c>
      <c r="C16" s="213">
        <v>40</v>
      </c>
      <c r="D16" s="214">
        <f t="shared" si="2"/>
        <v>0</v>
      </c>
      <c r="E16" s="214">
        <v>40</v>
      </c>
      <c r="F16" s="214">
        <v>37.299999999999997</v>
      </c>
      <c r="G16" s="430">
        <v>35</v>
      </c>
      <c r="H16" s="214">
        <f t="shared" si="1"/>
        <v>-5</v>
      </c>
      <c r="I16" s="215">
        <f t="shared" si="3"/>
        <v>-12.5</v>
      </c>
    </row>
    <row r="17" spans="1:11" x14ac:dyDescent="0.25">
      <c r="A17" s="205">
        <v>13</v>
      </c>
      <c r="B17" s="212" t="s">
        <v>254</v>
      </c>
      <c r="C17" s="213">
        <v>60</v>
      </c>
      <c r="D17" s="214">
        <f t="shared" si="2"/>
        <v>0</v>
      </c>
      <c r="E17" s="214">
        <v>60</v>
      </c>
      <c r="F17" s="214">
        <v>91.3</v>
      </c>
      <c r="G17" s="430">
        <v>80</v>
      </c>
      <c r="H17" s="214">
        <f t="shared" si="1"/>
        <v>20</v>
      </c>
      <c r="I17" s="215">
        <f t="shared" si="3"/>
        <v>33.333333333333314</v>
      </c>
    </row>
    <row r="18" spans="1:11" ht="30" x14ac:dyDescent="0.25">
      <c r="A18" s="205">
        <v>14</v>
      </c>
      <c r="B18" s="212" t="s">
        <v>255</v>
      </c>
      <c r="C18" s="213">
        <v>692.6</v>
      </c>
      <c r="D18" s="214">
        <v>160.69999999999999</v>
      </c>
      <c r="E18" s="214">
        <v>853.3</v>
      </c>
      <c r="F18" s="214">
        <v>753.8</v>
      </c>
      <c r="G18" s="430">
        <v>904.3</v>
      </c>
      <c r="H18" s="214">
        <f>SUM(G18-C18)</f>
        <v>211.69999999999993</v>
      </c>
      <c r="I18" s="215">
        <f t="shared" si="3"/>
        <v>30.56598325151603</v>
      </c>
    </row>
    <row r="19" spans="1:11" ht="30" x14ac:dyDescent="0.25">
      <c r="A19" s="205">
        <v>15</v>
      </c>
      <c r="B19" s="212" t="s">
        <v>256</v>
      </c>
      <c r="C19" s="213">
        <v>294.3</v>
      </c>
      <c r="D19" s="214">
        <v>-7.2</v>
      </c>
      <c r="E19" s="214">
        <v>287.10000000000002</v>
      </c>
      <c r="F19" s="214">
        <v>280.10000000000002</v>
      </c>
      <c r="G19" s="430">
        <v>287.60000000000002</v>
      </c>
      <c r="H19" s="214">
        <f>SUM(G19-C19)</f>
        <v>-6.6999999999999886</v>
      </c>
      <c r="I19" s="215">
        <f t="shared" si="3"/>
        <v>-2.276588515120622</v>
      </c>
    </row>
    <row r="20" spans="1:11" ht="30" x14ac:dyDescent="0.25">
      <c r="A20" s="205">
        <v>16</v>
      </c>
      <c r="B20" s="212" t="s">
        <v>257</v>
      </c>
      <c r="C20" s="213">
        <v>813.8</v>
      </c>
      <c r="D20" s="214">
        <v>67.099999999999994</v>
      </c>
      <c r="E20" s="214">
        <v>880.9</v>
      </c>
      <c r="F20" s="214">
        <v>858.4</v>
      </c>
      <c r="G20" s="430">
        <v>916</v>
      </c>
      <c r="H20" s="214">
        <f>SUM(G20-C20)</f>
        <v>102.20000000000005</v>
      </c>
      <c r="I20" s="215">
        <f t="shared" si="3"/>
        <v>12.558368149422463</v>
      </c>
    </row>
    <row r="21" spans="1:11" x14ac:dyDescent="0.25">
      <c r="A21" s="205">
        <v>17</v>
      </c>
      <c r="B21" s="212" t="s">
        <v>258</v>
      </c>
      <c r="C21" s="216">
        <v>50</v>
      </c>
      <c r="D21" s="214">
        <f t="shared" si="2"/>
        <v>0</v>
      </c>
      <c r="E21" s="214">
        <v>50</v>
      </c>
      <c r="F21" s="214">
        <v>53.1</v>
      </c>
      <c r="G21" s="430">
        <v>60</v>
      </c>
      <c r="H21" s="214">
        <f t="shared" si="1"/>
        <v>10</v>
      </c>
      <c r="I21" s="215">
        <f t="shared" si="3"/>
        <v>20</v>
      </c>
    </row>
    <row r="22" spans="1:11" x14ac:dyDescent="0.25">
      <c r="A22" s="205">
        <v>18</v>
      </c>
      <c r="B22" s="212" t="s">
        <v>259</v>
      </c>
      <c r="C22" s="216">
        <v>0</v>
      </c>
      <c r="D22" s="214">
        <f t="shared" si="2"/>
        <v>35</v>
      </c>
      <c r="E22" s="214">
        <v>35</v>
      </c>
      <c r="F22" s="214">
        <v>54.7</v>
      </c>
      <c r="G22" s="430">
        <v>50</v>
      </c>
      <c r="H22" s="214">
        <f t="shared" si="1"/>
        <v>50</v>
      </c>
      <c r="I22" s="215"/>
    </row>
    <row r="23" spans="1:11" x14ac:dyDescent="0.25">
      <c r="A23" s="205">
        <v>19</v>
      </c>
      <c r="B23" s="212" t="s">
        <v>260</v>
      </c>
      <c r="C23" s="216">
        <v>1240</v>
      </c>
      <c r="D23" s="214">
        <f t="shared" si="2"/>
        <v>0</v>
      </c>
      <c r="E23" s="214">
        <v>1240</v>
      </c>
      <c r="F23" s="214">
        <v>1233.0999999999999</v>
      </c>
      <c r="G23" s="430">
        <v>1180</v>
      </c>
      <c r="H23" s="214">
        <f t="shared" si="1"/>
        <v>-60</v>
      </c>
      <c r="I23" s="215">
        <f t="shared" si="3"/>
        <v>-4.8387096774193452</v>
      </c>
    </row>
    <row r="24" spans="1:11" ht="30" x14ac:dyDescent="0.25">
      <c r="A24" s="205">
        <v>20</v>
      </c>
      <c r="B24" s="212" t="s">
        <v>261</v>
      </c>
      <c r="C24" s="216">
        <v>30</v>
      </c>
      <c r="D24" s="214">
        <f t="shared" si="2"/>
        <v>0</v>
      </c>
      <c r="E24" s="214">
        <v>30</v>
      </c>
      <c r="F24" s="214">
        <v>65.400000000000006</v>
      </c>
      <c r="G24" s="430">
        <v>60</v>
      </c>
      <c r="H24" s="214">
        <f t="shared" si="1"/>
        <v>30</v>
      </c>
      <c r="I24" s="215">
        <f t="shared" si="3"/>
        <v>100</v>
      </c>
    </row>
    <row r="25" spans="1:11" x14ac:dyDescent="0.25">
      <c r="A25" s="205">
        <v>21</v>
      </c>
      <c r="B25" s="212" t="s">
        <v>262</v>
      </c>
      <c r="C25" s="216">
        <v>30</v>
      </c>
      <c r="D25" s="214">
        <f t="shared" si="2"/>
        <v>0</v>
      </c>
      <c r="E25" s="214">
        <v>30</v>
      </c>
      <c r="F25" s="214">
        <v>42.1</v>
      </c>
      <c r="G25" s="430">
        <v>20</v>
      </c>
      <c r="H25" s="214">
        <f t="shared" si="1"/>
        <v>-10</v>
      </c>
      <c r="I25" s="215">
        <f t="shared" si="3"/>
        <v>-33.333333333333343</v>
      </c>
    </row>
    <row r="26" spans="1:11" ht="30" x14ac:dyDescent="0.25">
      <c r="A26" s="205">
        <v>22</v>
      </c>
      <c r="B26" s="212" t="s">
        <v>263</v>
      </c>
      <c r="C26" s="216">
        <v>90</v>
      </c>
      <c r="D26" s="214">
        <f t="shared" si="2"/>
        <v>84</v>
      </c>
      <c r="E26" s="214">
        <v>174</v>
      </c>
      <c r="F26" s="214">
        <v>417.9</v>
      </c>
      <c r="G26" s="430">
        <v>110</v>
      </c>
      <c r="H26" s="214">
        <f t="shared" si="1"/>
        <v>20</v>
      </c>
      <c r="I26" s="215">
        <f t="shared" si="3"/>
        <v>22.222222222222229</v>
      </c>
    </row>
    <row r="27" spans="1:11" x14ac:dyDescent="0.25">
      <c r="A27" s="208">
        <v>23</v>
      </c>
      <c r="B27" s="209" t="s">
        <v>264</v>
      </c>
      <c r="C27" s="211">
        <v>20995.340999999997</v>
      </c>
      <c r="D27" s="211">
        <f t="shared" si="2"/>
        <v>9792.7590000000018</v>
      </c>
      <c r="E27" s="211">
        <v>30788.1</v>
      </c>
      <c r="F27" s="211">
        <v>31204.31</v>
      </c>
      <c r="G27" s="431">
        <v>25102.066999999999</v>
      </c>
      <c r="H27" s="211">
        <f t="shared" si="1"/>
        <v>4106.7260000000024</v>
      </c>
      <c r="I27" s="211">
        <f t="shared" si="3"/>
        <v>19.560177660367614</v>
      </c>
    </row>
    <row r="28" spans="1:11" x14ac:dyDescent="0.25">
      <c r="A28" s="208">
        <v>24</v>
      </c>
      <c r="B28" s="210" t="s">
        <v>265</v>
      </c>
      <c r="C28" s="217">
        <f t="shared" ref="C28:H28" si="4">SUM(C27,C6)</f>
        <v>54105.040999999997</v>
      </c>
      <c r="D28" s="217">
        <f t="shared" si="4"/>
        <v>11784.259</v>
      </c>
      <c r="E28" s="217">
        <f t="shared" si="4"/>
        <v>65889.299999999988</v>
      </c>
      <c r="F28" s="217">
        <f t="shared" si="4"/>
        <v>68732.41</v>
      </c>
      <c r="G28" s="432">
        <f t="shared" si="4"/>
        <v>63173.967000000004</v>
      </c>
      <c r="H28" s="217">
        <f t="shared" si="4"/>
        <v>9068.9260000000031</v>
      </c>
      <c r="I28" s="211">
        <f t="shared" si="3"/>
        <v>16.761702481659711</v>
      </c>
      <c r="K28" s="341"/>
    </row>
    <row r="29" spans="1:11" x14ac:dyDescent="0.25">
      <c r="A29" s="205">
        <v>25</v>
      </c>
      <c r="B29" s="212" t="s">
        <v>266</v>
      </c>
      <c r="C29" s="213">
        <v>123.3</v>
      </c>
      <c r="D29" s="213"/>
      <c r="E29" s="216"/>
      <c r="F29" s="213">
        <v>123.3</v>
      </c>
      <c r="G29" s="213">
        <v>49.9</v>
      </c>
      <c r="H29" s="213">
        <f t="shared" ref="H29:H39" si="5">SUM(G29-C29)</f>
        <v>-73.400000000000006</v>
      </c>
      <c r="I29" s="214">
        <f>SUM(G29/C29*100-100)</f>
        <v>-59.529602595296026</v>
      </c>
    </row>
    <row r="30" spans="1:11" x14ac:dyDescent="0.25">
      <c r="A30" s="205">
        <v>26</v>
      </c>
      <c r="B30" s="212" t="s">
        <v>267</v>
      </c>
      <c r="C30" s="213">
        <v>100.3</v>
      </c>
      <c r="D30" s="213"/>
      <c r="E30" s="216"/>
      <c r="F30" s="213">
        <v>100.3</v>
      </c>
      <c r="G30" s="213">
        <v>220.9</v>
      </c>
      <c r="H30" s="213">
        <f t="shared" si="5"/>
        <v>120.60000000000001</v>
      </c>
      <c r="I30" s="214">
        <f t="shared" ref="I30:I39" si="6">SUM(G30/C30*100-100)</f>
        <v>120.23928215353942</v>
      </c>
    </row>
    <row r="31" spans="1:11" x14ac:dyDescent="0.25">
      <c r="A31" s="205">
        <v>27</v>
      </c>
      <c r="B31" s="212" t="s">
        <v>268</v>
      </c>
      <c r="C31" s="213">
        <v>124.1</v>
      </c>
      <c r="D31" s="213"/>
      <c r="E31" s="216"/>
      <c r="F31" s="213">
        <v>124.1</v>
      </c>
      <c r="G31" s="213">
        <v>130.6</v>
      </c>
      <c r="H31" s="213">
        <f t="shared" si="5"/>
        <v>6.5</v>
      </c>
      <c r="I31" s="214">
        <f t="shared" si="6"/>
        <v>5.2377115229653555</v>
      </c>
    </row>
    <row r="32" spans="1:11" x14ac:dyDescent="0.25">
      <c r="A32" s="205">
        <v>28</v>
      </c>
      <c r="B32" s="212" t="s">
        <v>269</v>
      </c>
      <c r="C32" s="214">
        <v>316.89999999999998</v>
      </c>
      <c r="D32" s="213"/>
      <c r="E32" s="216"/>
      <c r="F32" s="213">
        <v>316.89999999999998</v>
      </c>
      <c r="G32" s="214">
        <v>143.80000000000001</v>
      </c>
      <c r="H32" s="213">
        <f t="shared" si="5"/>
        <v>-173.09999999999997</v>
      </c>
      <c r="I32" s="214">
        <f t="shared" si="6"/>
        <v>-54.622909435153041</v>
      </c>
    </row>
    <row r="33" spans="1:11" x14ac:dyDescent="0.25">
      <c r="A33" s="205">
        <v>29</v>
      </c>
      <c r="B33" s="212" t="s">
        <v>270</v>
      </c>
      <c r="C33" s="213">
        <v>153.69999999999999</v>
      </c>
      <c r="D33" s="213"/>
      <c r="E33" s="216"/>
      <c r="F33" s="213">
        <v>153.69999999999999</v>
      </c>
      <c r="G33" s="213">
        <v>87.5</v>
      </c>
      <c r="H33" s="213">
        <f t="shared" si="5"/>
        <v>-66.199999999999989</v>
      </c>
      <c r="I33" s="214">
        <f t="shared" si="6"/>
        <v>-43.070917371502929</v>
      </c>
    </row>
    <row r="34" spans="1:11" x14ac:dyDescent="0.25">
      <c r="A34" s="205">
        <v>30</v>
      </c>
      <c r="B34" s="212" t="s">
        <v>271</v>
      </c>
      <c r="C34" s="213">
        <v>0</v>
      </c>
      <c r="D34" s="213"/>
      <c r="E34" s="216"/>
      <c r="F34" s="213"/>
      <c r="G34" s="213">
        <v>123.1</v>
      </c>
      <c r="H34" s="213">
        <f t="shared" si="5"/>
        <v>123.1</v>
      </c>
      <c r="I34" s="214"/>
    </row>
    <row r="35" spans="1:11" x14ac:dyDescent="0.25">
      <c r="A35" s="205">
        <v>31</v>
      </c>
      <c r="B35" s="212" t="s">
        <v>272</v>
      </c>
      <c r="C35" s="213">
        <v>357.3</v>
      </c>
      <c r="D35" s="213"/>
      <c r="E35" s="216"/>
      <c r="F35" s="213">
        <v>357.3</v>
      </c>
      <c r="G35" s="213">
        <v>89.2</v>
      </c>
      <c r="H35" s="213">
        <f t="shared" si="5"/>
        <v>-268.10000000000002</v>
      </c>
      <c r="I35" s="214">
        <f t="shared" si="6"/>
        <v>-75.034984606773023</v>
      </c>
    </row>
    <row r="36" spans="1:11" x14ac:dyDescent="0.25">
      <c r="A36" s="205">
        <v>32</v>
      </c>
      <c r="B36" s="212" t="s">
        <v>273</v>
      </c>
      <c r="C36" s="213">
        <v>0</v>
      </c>
      <c r="D36" s="213"/>
      <c r="E36" s="216"/>
      <c r="F36" s="213"/>
      <c r="G36" s="213">
        <v>20.3</v>
      </c>
      <c r="H36" s="213">
        <f t="shared" si="5"/>
        <v>20.3</v>
      </c>
      <c r="I36" s="214"/>
    </row>
    <row r="37" spans="1:11" x14ac:dyDescent="0.25">
      <c r="A37" s="205">
        <v>33</v>
      </c>
      <c r="B37" s="212" t="s">
        <v>274</v>
      </c>
      <c r="C37" s="213">
        <v>2460.1</v>
      </c>
      <c r="D37" s="213"/>
      <c r="E37" s="218"/>
      <c r="F37" s="218">
        <v>2460.1</v>
      </c>
      <c r="G37" s="213">
        <v>3537.4</v>
      </c>
      <c r="H37" s="213">
        <f t="shared" si="5"/>
        <v>1077.3000000000002</v>
      </c>
      <c r="I37" s="214">
        <f t="shared" si="6"/>
        <v>43.790902808828918</v>
      </c>
    </row>
    <row r="38" spans="1:11" ht="30" x14ac:dyDescent="0.25">
      <c r="A38" s="208">
        <v>34</v>
      </c>
      <c r="B38" s="219" t="s">
        <v>275</v>
      </c>
      <c r="C38" s="220">
        <f>SUM(C7:C17,C21:C26)</f>
        <v>31309</v>
      </c>
      <c r="D38" s="221">
        <f>SUM(D7:D17,D21:D26)</f>
        <v>1770.8999999999985</v>
      </c>
      <c r="E38" s="221">
        <f>SUM(E7:E17,E21:E26)</f>
        <v>33079.899999999994</v>
      </c>
      <c r="F38" s="221">
        <f>SUM(F7:F17,F21:F26)</f>
        <v>35635.800000000003</v>
      </c>
      <c r="G38" s="434">
        <f>SUM(G7:G17,G21:G26)</f>
        <v>35964</v>
      </c>
      <c r="H38" s="220">
        <f t="shared" si="5"/>
        <v>4655</v>
      </c>
      <c r="I38" s="221">
        <f t="shared" si="6"/>
        <v>14.867929349388362</v>
      </c>
      <c r="K38" s="341"/>
    </row>
    <row r="39" spans="1:11" x14ac:dyDescent="0.25">
      <c r="A39" s="205">
        <v>35</v>
      </c>
      <c r="B39" s="212" t="s">
        <v>276</v>
      </c>
      <c r="C39" s="214">
        <f>C37+C29+C30+C31+C32+C33+C35</f>
        <v>3635.7000000000003</v>
      </c>
      <c r="D39" s="214"/>
      <c r="E39" s="214"/>
      <c r="F39" s="214">
        <f>F37+F29+F30+F31+F32+F33+F35</f>
        <v>3635.7000000000003</v>
      </c>
      <c r="G39" s="214">
        <v>4402.7</v>
      </c>
      <c r="H39" s="213">
        <f t="shared" si="5"/>
        <v>766.99999999999955</v>
      </c>
      <c r="I39" s="214">
        <f t="shared" si="6"/>
        <v>21.0963500838903</v>
      </c>
    </row>
  </sheetData>
  <mergeCells count="6">
    <mergeCell ref="B1:G2"/>
    <mergeCell ref="H1:I1"/>
    <mergeCell ref="H2:I2"/>
    <mergeCell ref="A3:A4"/>
    <mergeCell ref="B3:B4"/>
    <mergeCell ref="C4:H4"/>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workbookViewId="0">
      <selection activeCell="AD8" sqref="AD8"/>
    </sheetView>
  </sheetViews>
  <sheetFormatPr defaultRowHeight="12" x14ac:dyDescent="0.2"/>
  <cols>
    <col min="1" max="1" width="2.5703125" style="222" customWidth="1"/>
    <col min="2" max="2" width="10.42578125" style="222" customWidth="1"/>
    <col min="3" max="3" width="7.5703125" style="222" customWidth="1"/>
    <col min="4" max="4" width="7" style="222" customWidth="1"/>
    <col min="5" max="5" width="6.28515625" style="222" customWidth="1"/>
    <col min="6" max="6" width="7.85546875" style="222" customWidth="1"/>
    <col min="7" max="8" width="5.42578125" style="222" customWidth="1"/>
    <col min="9" max="9" width="6.7109375" style="222" customWidth="1"/>
    <col min="10" max="10" width="6.42578125" style="222" customWidth="1"/>
    <col min="11" max="11" width="5.140625" style="222" customWidth="1"/>
    <col min="12" max="12" width="6.42578125" style="222" customWidth="1"/>
    <col min="13" max="13" width="6.140625" style="222" customWidth="1"/>
    <col min="14" max="14" width="6.7109375" style="222" customWidth="1"/>
    <col min="15" max="15" width="6.28515625" style="222" customWidth="1"/>
    <col min="16" max="16" width="5.42578125" style="222" customWidth="1"/>
    <col min="17" max="17" width="5.28515625" style="222" customWidth="1"/>
    <col min="18" max="19" width="5.85546875" style="222" customWidth="1"/>
    <col min="20" max="20" width="5" style="222" customWidth="1"/>
    <col min="21" max="21" width="5.28515625" style="222" customWidth="1"/>
    <col min="22" max="22" width="5.7109375" style="222" customWidth="1"/>
    <col min="23" max="23" width="4.85546875" style="222" customWidth="1"/>
    <col min="24" max="24" width="5.42578125" style="222" customWidth="1"/>
    <col min="25" max="256" width="9.140625" style="222"/>
    <col min="257" max="257" width="2.5703125" style="222" customWidth="1"/>
    <col min="258" max="258" width="10.42578125" style="222" customWidth="1"/>
    <col min="259" max="259" width="11.5703125" style="222" customWidth="1"/>
    <col min="260" max="260" width="7.28515625" style="222" customWidth="1"/>
    <col min="261" max="261" width="6.85546875" style="222" customWidth="1"/>
    <col min="262" max="262" width="7.85546875" style="222" customWidth="1"/>
    <col min="263" max="264" width="5.42578125" style="222" customWidth="1"/>
    <col min="265" max="265" width="6.7109375" style="222" customWidth="1"/>
    <col min="266" max="266" width="6.42578125" style="222" customWidth="1"/>
    <col min="267" max="267" width="5.140625" style="222" customWidth="1"/>
    <col min="268" max="268" width="6.42578125" style="222" customWidth="1"/>
    <col min="269" max="269" width="6.140625" style="222" customWidth="1"/>
    <col min="270" max="270" width="6.7109375" style="222" customWidth="1"/>
    <col min="271" max="271" width="6.28515625" style="222" customWidth="1"/>
    <col min="272" max="272" width="6.7109375" style="222" customWidth="1"/>
    <col min="273" max="273" width="5.28515625" style="222" customWidth="1"/>
    <col min="274" max="275" width="5.85546875" style="222" customWidth="1"/>
    <col min="276" max="276" width="5" style="222" customWidth="1"/>
    <col min="277" max="277" width="5.28515625" style="222" customWidth="1"/>
    <col min="278" max="278" width="5.7109375" style="222" customWidth="1"/>
    <col min="279" max="279" width="4.85546875" style="222" customWidth="1"/>
    <col min="280" max="280" width="5.42578125" style="222" customWidth="1"/>
    <col min="281" max="512" width="9.140625" style="222"/>
    <col min="513" max="513" width="2.5703125" style="222" customWidth="1"/>
    <col min="514" max="514" width="10.42578125" style="222" customWidth="1"/>
    <col min="515" max="515" width="11.5703125" style="222" customWidth="1"/>
    <col min="516" max="516" width="7.28515625" style="222" customWidth="1"/>
    <col min="517" max="517" width="6.85546875" style="222" customWidth="1"/>
    <col min="518" max="518" width="7.85546875" style="222" customWidth="1"/>
    <col min="519" max="520" width="5.42578125" style="222" customWidth="1"/>
    <col min="521" max="521" width="6.7109375" style="222" customWidth="1"/>
    <col min="522" max="522" width="6.42578125" style="222" customWidth="1"/>
    <col min="523" max="523" width="5.140625" style="222" customWidth="1"/>
    <col min="524" max="524" width="6.42578125" style="222" customWidth="1"/>
    <col min="525" max="525" width="6.140625" style="222" customWidth="1"/>
    <col min="526" max="526" width="6.7109375" style="222" customWidth="1"/>
    <col min="527" max="527" width="6.28515625" style="222" customWidth="1"/>
    <col min="528" max="528" width="6.7109375" style="222" customWidth="1"/>
    <col min="529" max="529" width="5.28515625" style="222" customWidth="1"/>
    <col min="530" max="531" width="5.85546875" style="222" customWidth="1"/>
    <col min="532" max="532" width="5" style="222" customWidth="1"/>
    <col min="533" max="533" width="5.28515625" style="222" customWidth="1"/>
    <col min="534" max="534" width="5.7109375" style="222" customWidth="1"/>
    <col min="535" max="535" width="4.85546875" style="222" customWidth="1"/>
    <col min="536" max="536" width="5.42578125" style="222" customWidth="1"/>
    <col min="537" max="768" width="9.140625" style="222"/>
    <col min="769" max="769" width="2.5703125" style="222" customWidth="1"/>
    <col min="770" max="770" width="10.42578125" style="222" customWidth="1"/>
    <col min="771" max="771" width="11.5703125" style="222" customWidth="1"/>
    <col min="772" max="772" width="7.28515625" style="222" customWidth="1"/>
    <col min="773" max="773" width="6.85546875" style="222" customWidth="1"/>
    <col min="774" max="774" width="7.85546875" style="222" customWidth="1"/>
    <col min="775" max="776" width="5.42578125" style="222" customWidth="1"/>
    <col min="777" max="777" width="6.7109375" style="222" customWidth="1"/>
    <col min="778" max="778" width="6.42578125" style="222" customWidth="1"/>
    <col min="779" max="779" width="5.140625" style="222" customWidth="1"/>
    <col min="780" max="780" width="6.42578125" style="222" customWidth="1"/>
    <col min="781" max="781" width="6.140625" style="222" customWidth="1"/>
    <col min="782" max="782" width="6.7109375" style="222" customWidth="1"/>
    <col min="783" max="783" width="6.28515625" style="222" customWidth="1"/>
    <col min="784" max="784" width="6.7109375" style="222" customWidth="1"/>
    <col min="785" max="785" width="5.28515625" style="222" customWidth="1"/>
    <col min="786" max="787" width="5.85546875" style="222" customWidth="1"/>
    <col min="788" max="788" width="5" style="222" customWidth="1"/>
    <col min="789" max="789" width="5.28515625" style="222" customWidth="1"/>
    <col min="790" max="790" width="5.7109375" style="222" customWidth="1"/>
    <col min="791" max="791" width="4.85546875" style="222" customWidth="1"/>
    <col min="792" max="792" width="5.42578125" style="222" customWidth="1"/>
    <col min="793" max="1024" width="9.140625" style="222"/>
    <col min="1025" max="1025" width="2.5703125" style="222" customWidth="1"/>
    <col min="1026" max="1026" width="10.42578125" style="222" customWidth="1"/>
    <col min="1027" max="1027" width="11.5703125" style="222" customWidth="1"/>
    <col min="1028" max="1028" width="7.28515625" style="222" customWidth="1"/>
    <col min="1029" max="1029" width="6.85546875" style="222" customWidth="1"/>
    <col min="1030" max="1030" width="7.85546875" style="222" customWidth="1"/>
    <col min="1031" max="1032" width="5.42578125" style="222" customWidth="1"/>
    <col min="1033" max="1033" width="6.7109375" style="222" customWidth="1"/>
    <col min="1034" max="1034" width="6.42578125" style="222" customWidth="1"/>
    <col min="1035" max="1035" width="5.140625" style="222" customWidth="1"/>
    <col min="1036" max="1036" width="6.42578125" style="222" customWidth="1"/>
    <col min="1037" max="1037" width="6.140625" style="222" customWidth="1"/>
    <col min="1038" max="1038" width="6.7109375" style="222" customWidth="1"/>
    <col min="1039" max="1039" width="6.28515625" style="222" customWidth="1"/>
    <col min="1040" max="1040" width="6.7109375" style="222" customWidth="1"/>
    <col min="1041" max="1041" width="5.28515625" style="222" customWidth="1"/>
    <col min="1042" max="1043" width="5.85546875" style="222" customWidth="1"/>
    <col min="1044" max="1044" width="5" style="222" customWidth="1"/>
    <col min="1045" max="1045" width="5.28515625" style="222" customWidth="1"/>
    <col min="1046" max="1046" width="5.7109375" style="222" customWidth="1"/>
    <col min="1047" max="1047" width="4.85546875" style="222" customWidth="1"/>
    <col min="1048" max="1048" width="5.42578125" style="222" customWidth="1"/>
    <col min="1049" max="1280" width="9.140625" style="222"/>
    <col min="1281" max="1281" width="2.5703125" style="222" customWidth="1"/>
    <col min="1282" max="1282" width="10.42578125" style="222" customWidth="1"/>
    <col min="1283" max="1283" width="11.5703125" style="222" customWidth="1"/>
    <col min="1284" max="1284" width="7.28515625" style="222" customWidth="1"/>
    <col min="1285" max="1285" width="6.85546875" style="222" customWidth="1"/>
    <col min="1286" max="1286" width="7.85546875" style="222" customWidth="1"/>
    <col min="1287" max="1288" width="5.42578125" style="222" customWidth="1"/>
    <col min="1289" max="1289" width="6.7109375" style="222" customWidth="1"/>
    <col min="1290" max="1290" width="6.42578125" style="222" customWidth="1"/>
    <col min="1291" max="1291" width="5.140625" style="222" customWidth="1"/>
    <col min="1292" max="1292" width="6.42578125" style="222" customWidth="1"/>
    <col min="1293" max="1293" width="6.140625" style="222" customWidth="1"/>
    <col min="1294" max="1294" width="6.7109375" style="222" customWidth="1"/>
    <col min="1295" max="1295" width="6.28515625" style="222" customWidth="1"/>
    <col min="1296" max="1296" width="6.7109375" style="222" customWidth="1"/>
    <col min="1297" max="1297" width="5.28515625" style="222" customWidth="1"/>
    <col min="1298" max="1299" width="5.85546875" style="222" customWidth="1"/>
    <col min="1300" max="1300" width="5" style="222" customWidth="1"/>
    <col min="1301" max="1301" width="5.28515625" style="222" customWidth="1"/>
    <col min="1302" max="1302" width="5.7109375" style="222" customWidth="1"/>
    <col min="1303" max="1303" width="4.85546875" style="222" customWidth="1"/>
    <col min="1304" max="1304" width="5.42578125" style="222" customWidth="1"/>
    <col min="1305" max="1536" width="9.140625" style="222"/>
    <col min="1537" max="1537" width="2.5703125" style="222" customWidth="1"/>
    <col min="1538" max="1538" width="10.42578125" style="222" customWidth="1"/>
    <col min="1539" max="1539" width="11.5703125" style="222" customWidth="1"/>
    <col min="1540" max="1540" width="7.28515625" style="222" customWidth="1"/>
    <col min="1541" max="1541" width="6.85546875" style="222" customWidth="1"/>
    <col min="1542" max="1542" width="7.85546875" style="222" customWidth="1"/>
    <col min="1543" max="1544" width="5.42578125" style="222" customWidth="1"/>
    <col min="1545" max="1545" width="6.7109375" style="222" customWidth="1"/>
    <col min="1546" max="1546" width="6.42578125" style="222" customWidth="1"/>
    <col min="1547" max="1547" width="5.140625" style="222" customWidth="1"/>
    <col min="1548" max="1548" width="6.42578125" style="222" customWidth="1"/>
    <col min="1549" max="1549" width="6.140625" style="222" customWidth="1"/>
    <col min="1550" max="1550" width="6.7109375" style="222" customWidth="1"/>
    <col min="1551" max="1551" width="6.28515625" style="222" customWidth="1"/>
    <col min="1552" max="1552" width="6.7109375" style="222" customWidth="1"/>
    <col min="1553" max="1553" width="5.28515625" style="222" customWidth="1"/>
    <col min="1554" max="1555" width="5.85546875" style="222" customWidth="1"/>
    <col min="1556" max="1556" width="5" style="222" customWidth="1"/>
    <col min="1557" max="1557" width="5.28515625" style="222" customWidth="1"/>
    <col min="1558" max="1558" width="5.7109375" style="222" customWidth="1"/>
    <col min="1559" max="1559" width="4.85546875" style="222" customWidth="1"/>
    <col min="1560" max="1560" width="5.42578125" style="222" customWidth="1"/>
    <col min="1561" max="1792" width="9.140625" style="222"/>
    <col min="1793" max="1793" width="2.5703125" style="222" customWidth="1"/>
    <col min="1794" max="1794" width="10.42578125" style="222" customWidth="1"/>
    <col min="1795" max="1795" width="11.5703125" style="222" customWidth="1"/>
    <col min="1796" max="1796" width="7.28515625" style="222" customWidth="1"/>
    <col min="1797" max="1797" width="6.85546875" style="222" customWidth="1"/>
    <col min="1798" max="1798" width="7.85546875" style="222" customWidth="1"/>
    <col min="1799" max="1800" width="5.42578125" style="222" customWidth="1"/>
    <col min="1801" max="1801" width="6.7109375" style="222" customWidth="1"/>
    <col min="1802" max="1802" width="6.42578125" style="222" customWidth="1"/>
    <col min="1803" max="1803" width="5.140625" style="222" customWidth="1"/>
    <col min="1804" max="1804" width="6.42578125" style="222" customWidth="1"/>
    <col min="1805" max="1805" width="6.140625" style="222" customWidth="1"/>
    <col min="1806" max="1806" width="6.7109375" style="222" customWidth="1"/>
    <col min="1807" max="1807" width="6.28515625" style="222" customWidth="1"/>
    <col min="1808" max="1808" width="6.7109375" style="222" customWidth="1"/>
    <col min="1809" max="1809" width="5.28515625" style="222" customWidth="1"/>
    <col min="1810" max="1811" width="5.85546875" style="222" customWidth="1"/>
    <col min="1812" max="1812" width="5" style="222" customWidth="1"/>
    <col min="1813" max="1813" width="5.28515625" style="222" customWidth="1"/>
    <col min="1814" max="1814" width="5.7109375" style="222" customWidth="1"/>
    <col min="1815" max="1815" width="4.85546875" style="222" customWidth="1"/>
    <col min="1816" max="1816" width="5.42578125" style="222" customWidth="1"/>
    <col min="1817" max="2048" width="9.140625" style="222"/>
    <col min="2049" max="2049" width="2.5703125" style="222" customWidth="1"/>
    <col min="2050" max="2050" width="10.42578125" style="222" customWidth="1"/>
    <col min="2051" max="2051" width="11.5703125" style="222" customWidth="1"/>
    <col min="2052" max="2052" width="7.28515625" style="222" customWidth="1"/>
    <col min="2053" max="2053" width="6.85546875" style="222" customWidth="1"/>
    <col min="2054" max="2054" width="7.85546875" style="222" customWidth="1"/>
    <col min="2055" max="2056" width="5.42578125" style="222" customWidth="1"/>
    <col min="2057" max="2057" width="6.7109375" style="222" customWidth="1"/>
    <col min="2058" max="2058" width="6.42578125" style="222" customWidth="1"/>
    <col min="2059" max="2059" width="5.140625" style="222" customWidth="1"/>
    <col min="2060" max="2060" width="6.42578125" style="222" customWidth="1"/>
    <col min="2061" max="2061" width="6.140625" style="222" customWidth="1"/>
    <col min="2062" max="2062" width="6.7109375" style="222" customWidth="1"/>
    <col min="2063" max="2063" width="6.28515625" style="222" customWidth="1"/>
    <col min="2064" max="2064" width="6.7109375" style="222" customWidth="1"/>
    <col min="2065" max="2065" width="5.28515625" style="222" customWidth="1"/>
    <col min="2066" max="2067" width="5.85546875" style="222" customWidth="1"/>
    <col min="2068" max="2068" width="5" style="222" customWidth="1"/>
    <col min="2069" max="2069" width="5.28515625" style="222" customWidth="1"/>
    <col min="2070" max="2070" width="5.7109375" style="222" customWidth="1"/>
    <col min="2071" max="2071" width="4.85546875" style="222" customWidth="1"/>
    <col min="2072" max="2072" width="5.42578125" style="222" customWidth="1"/>
    <col min="2073" max="2304" width="9.140625" style="222"/>
    <col min="2305" max="2305" width="2.5703125" style="222" customWidth="1"/>
    <col min="2306" max="2306" width="10.42578125" style="222" customWidth="1"/>
    <col min="2307" max="2307" width="11.5703125" style="222" customWidth="1"/>
    <col min="2308" max="2308" width="7.28515625" style="222" customWidth="1"/>
    <col min="2309" max="2309" width="6.85546875" style="222" customWidth="1"/>
    <col min="2310" max="2310" width="7.85546875" style="222" customWidth="1"/>
    <col min="2311" max="2312" width="5.42578125" style="222" customWidth="1"/>
    <col min="2313" max="2313" width="6.7109375" style="222" customWidth="1"/>
    <col min="2314" max="2314" width="6.42578125" style="222" customWidth="1"/>
    <col min="2315" max="2315" width="5.140625" style="222" customWidth="1"/>
    <col min="2316" max="2316" width="6.42578125" style="222" customWidth="1"/>
    <col min="2317" max="2317" width="6.140625" style="222" customWidth="1"/>
    <col min="2318" max="2318" width="6.7109375" style="222" customWidth="1"/>
    <col min="2319" max="2319" width="6.28515625" style="222" customWidth="1"/>
    <col min="2320" max="2320" width="6.7109375" style="222" customWidth="1"/>
    <col min="2321" max="2321" width="5.28515625" style="222" customWidth="1"/>
    <col min="2322" max="2323" width="5.85546875" style="222" customWidth="1"/>
    <col min="2324" max="2324" width="5" style="222" customWidth="1"/>
    <col min="2325" max="2325" width="5.28515625" style="222" customWidth="1"/>
    <col min="2326" max="2326" width="5.7109375" style="222" customWidth="1"/>
    <col min="2327" max="2327" width="4.85546875" style="222" customWidth="1"/>
    <col min="2328" max="2328" width="5.42578125" style="222" customWidth="1"/>
    <col min="2329" max="2560" width="9.140625" style="222"/>
    <col min="2561" max="2561" width="2.5703125" style="222" customWidth="1"/>
    <col min="2562" max="2562" width="10.42578125" style="222" customWidth="1"/>
    <col min="2563" max="2563" width="11.5703125" style="222" customWidth="1"/>
    <col min="2564" max="2564" width="7.28515625" style="222" customWidth="1"/>
    <col min="2565" max="2565" width="6.85546875" style="222" customWidth="1"/>
    <col min="2566" max="2566" width="7.85546875" style="222" customWidth="1"/>
    <col min="2567" max="2568" width="5.42578125" style="222" customWidth="1"/>
    <col min="2569" max="2569" width="6.7109375" style="222" customWidth="1"/>
    <col min="2570" max="2570" width="6.42578125" style="222" customWidth="1"/>
    <col min="2571" max="2571" width="5.140625" style="222" customWidth="1"/>
    <col min="2572" max="2572" width="6.42578125" style="222" customWidth="1"/>
    <col min="2573" max="2573" width="6.140625" style="222" customWidth="1"/>
    <col min="2574" max="2574" width="6.7109375" style="222" customWidth="1"/>
    <col min="2575" max="2575" width="6.28515625" style="222" customWidth="1"/>
    <col min="2576" max="2576" width="6.7109375" style="222" customWidth="1"/>
    <col min="2577" max="2577" width="5.28515625" style="222" customWidth="1"/>
    <col min="2578" max="2579" width="5.85546875" style="222" customWidth="1"/>
    <col min="2580" max="2580" width="5" style="222" customWidth="1"/>
    <col min="2581" max="2581" width="5.28515625" style="222" customWidth="1"/>
    <col min="2582" max="2582" width="5.7109375" style="222" customWidth="1"/>
    <col min="2583" max="2583" width="4.85546875" style="222" customWidth="1"/>
    <col min="2584" max="2584" width="5.42578125" style="222" customWidth="1"/>
    <col min="2585" max="2816" width="9.140625" style="222"/>
    <col min="2817" max="2817" width="2.5703125" style="222" customWidth="1"/>
    <col min="2818" max="2818" width="10.42578125" style="222" customWidth="1"/>
    <col min="2819" max="2819" width="11.5703125" style="222" customWidth="1"/>
    <col min="2820" max="2820" width="7.28515625" style="222" customWidth="1"/>
    <col min="2821" max="2821" width="6.85546875" style="222" customWidth="1"/>
    <col min="2822" max="2822" width="7.85546875" style="222" customWidth="1"/>
    <col min="2823" max="2824" width="5.42578125" style="222" customWidth="1"/>
    <col min="2825" max="2825" width="6.7109375" style="222" customWidth="1"/>
    <col min="2826" max="2826" width="6.42578125" style="222" customWidth="1"/>
    <col min="2827" max="2827" width="5.140625" style="222" customWidth="1"/>
    <col min="2828" max="2828" width="6.42578125" style="222" customWidth="1"/>
    <col min="2829" max="2829" width="6.140625" style="222" customWidth="1"/>
    <col min="2830" max="2830" width="6.7109375" style="222" customWidth="1"/>
    <col min="2831" max="2831" width="6.28515625" style="222" customWidth="1"/>
    <col min="2832" max="2832" width="6.7109375" style="222" customWidth="1"/>
    <col min="2833" max="2833" width="5.28515625" style="222" customWidth="1"/>
    <col min="2834" max="2835" width="5.85546875" style="222" customWidth="1"/>
    <col min="2836" max="2836" width="5" style="222" customWidth="1"/>
    <col min="2837" max="2837" width="5.28515625" style="222" customWidth="1"/>
    <col min="2838" max="2838" width="5.7109375" style="222" customWidth="1"/>
    <col min="2839" max="2839" width="4.85546875" style="222" customWidth="1"/>
    <col min="2840" max="2840" width="5.42578125" style="222" customWidth="1"/>
    <col min="2841" max="3072" width="9.140625" style="222"/>
    <col min="3073" max="3073" width="2.5703125" style="222" customWidth="1"/>
    <col min="3074" max="3074" width="10.42578125" style="222" customWidth="1"/>
    <col min="3075" max="3075" width="11.5703125" style="222" customWidth="1"/>
    <col min="3076" max="3076" width="7.28515625" style="222" customWidth="1"/>
    <col min="3077" max="3077" width="6.85546875" style="222" customWidth="1"/>
    <col min="3078" max="3078" width="7.85546875" style="222" customWidth="1"/>
    <col min="3079" max="3080" width="5.42578125" style="222" customWidth="1"/>
    <col min="3081" max="3081" width="6.7109375" style="222" customWidth="1"/>
    <col min="3082" max="3082" width="6.42578125" style="222" customWidth="1"/>
    <col min="3083" max="3083" width="5.140625" style="222" customWidth="1"/>
    <col min="3084" max="3084" width="6.42578125" style="222" customWidth="1"/>
    <col min="3085" max="3085" width="6.140625" style="222" customWidth="1"/>
    <col min="3086" max="3086" width="6.7109375" style="222" customWidth="1"/>
    <col min="3087" max="3087" width="6.28515625" style="222" customWidth="1"/>
    <col min="3088" max="3088" width="6.7109375" style="222" customWidth="1"/>
    <col min="3089" max="3089" width="5.28515625" style="222" customWidth="1"/>
    <col min="3090" max="3091" width="5.85546875" style="222" customWidth="1"/>
    <col min="3092" max="3092" width="5" style="222" customWidth="1"/>
    <col min="3093" max="3093" width="5.28515625" style="222" customWidth="1"/>
    <col min="3094" max="3094" width="5.7109375" style="222" customWidth="1"/>
    <col min="3095" max="3095" width="4.85546875" style="222" customWidth="1"/>
    <col min="3096" max="3096" width="5.42578125" style="222" customWidth="1"/>
    <col min="3097" max="3328" width="9.140625" style="222"/>
    <col min="3329" max="3329" width="2.5703125" style="222" customWidth="1"/>
    <col min="3330" max="3330" width="10.42578125" style="222" customWidth="1"/>
    <col min="3331" max="3331" width="11.5703125" style="222" customWidth="1"/>
    <col min="3332" max="3332" width="7.28515625" style="222" customWidth="1"/>
    <col min="3333" max="3333" width="6.85546875" style="222" customWidth="1"/>
    <col min="3334" max="3334" width="7.85546875" style="222" customWidth="1"/>
    <col min="3335" max="3336" width="5.42578125" style="222" customWidth="1"/>
    <col min="3337" max="3337" width="6.7109375" style="222" customWidth="1"/>
    <col min="3338" max="3338" width="6.42578125" style="222" customWidth="1"/>
    <col min="3339" max="3339" width="5.140625" style="222" customWidth="1"/>
    <col min="3340" max="3340" width="6.42578125" style="222" customWidth="1"/>
    <col min="3341" max="3341" width="6.140625" style="222" customWidth="1"/>
    <col min="3342" max="3342" width="6.7109375" style="222" customWidth="1"/>
    <col min="3343" max="3343" width="6.28515625" style="222" customWidth="1"/>
    <col min="3344" max="3344" width="6.7109375" style="222" customWidth="1"/>
    <col min="3345" max="3345" width="5.28515625" style="222" customWidth="1"/>
    <col min="3346" max="3347" width="5.85546875" style="222" customWidth="1"/>
    <col min="3348" max="3348" width="5" style="222" customWidth="1"/>
    <col min="3349" max="3349" width="5.28515625" style="222" customWidth="1"/>
    <col min="3350" max="3350" width="5.7109375" style="222" customWidth="1"/>
    <col min="3351" max="3351" width="4.85546875" style="222" customWidth="1"/>
    <col min="3352" max="3352" width="5.42578125" style="222" customWidth="1"/>
    <col min="3353" max="3584" width="9.140625" style="222"/>
    <col min="3585" max="3585" width="2.5703125" style="222" customWidth="1"/>
    <col min="3586" max="3586" width="10.42578125" style="222" customWidth="1"/>
    <col min="3587" max="3587" width="11.5703125" style="222" customWidth="1"/>
    <col min="3588" max="3588" width="7.28515625" style="222" customWidth="1"/>
    <col min="3589" max="3589" width="6.85546875" style="222" customWidth="1"/>
    <col min="3590" max="3590" width="7.85546875" style="222" customWidth="1"/>
    <col min="3591" max="3592" width="5.42578125" style="222" customWidth="1"/>
    <col min="3593" max="3593" width="6.7109375" style="222" customWidth="1"/>
    <col min="3594" max="3594" width="6.42578125" style="222" customWidth="1"/>
    <col min="3595" max="3595" width="5.140625" style="222" customWidth="1"/>
    <col min="3596" max="3596" width="6.42578125" style="222" customWidth="1"/>
    <col min="3597" max="3597" width="6.140625" style="222" customWidth="1"/>
    <col min="3598" max="3598" width="6.7109375" style="222" customWidth="1"/>
    <col min="3599" max="3599" width="6.28515625" style="222" customWidth="1"/>
    <col min="3600" max="3600" width="6.7109375" style="222" customWidth="1"/>
    <col min="3601" max="3601" width="5.28515625" style="222" customWidth="1"/>
    <col min="3602" max="3603" width="5.85546875" style="222" customWidth="1"/>
    <col min="3604" max="3604" width="5" style="222" customWidth="1"/>
    <col min="3605" max="3605" width="5.28515625" style="222" customWidth="1"/>
    <col min="3606" max="3606" width="5.7109375" style="222" customWidth="1"/>
    <col min="3607" max="3607" width="4.85546875" style="222" customWidth="1"/>
    <col min="3608" max="3608" width="5.42578125" style="222" customWidth="1"/>
    <col min="3609" max="3840" width="9.140625" style="222"/>
    <col min="3841" max="3841" width="2.5703125" style="222" customWidth="1"/>
    <col min="3842" max="3842" width="10.42578125" style="222" customWidth="1"/>
    <col min="3843" max="3843" width="11.5703125" style="222" customWidth="1"/>
    <col min="3844" max="3844" width="7.28515625" style="222" customWidth="1"/>
    <col min="3845" max="3845" width="6.85546875" style="222" customWidth="1"/>
    <col min="3846" max="3846" width="7.85546875" style="222" customWidth="1"/>
    <col min="3847" max="3848" width="5.42578125" style="222" customWidth="1"/>
    <col min="3849" max="3849" width="6.7109375" style="222" customWidth="1"/>
    <col min="3850" max="3850" width="6.42578125" style="222" customWidth="1"/>
    <col min="3851" max="3851" width="5.140625" style="222" customWidth="1"/>
    <col min="3852" max="3852" width="6.42578125" style="222" customWidth="1"/>
    <col min="3853" max="3853" width="6.140625" style="222" customWidth="1"/>
    <col min="3854" max="3854" width="6.7109375" style="222" customWidth="1"/>
    <col min="3855" max="3855" width="6.28515625" style="222" customWidth="1"/>
    <col min="3856" max="3856" width="6.7109375" style="222" customWidth="1"/>
    <col min="3857" max="3857" width="5.28515625" style="222" customWidth="1"/>
    <col min="3858" max="3859" width="5.85546875" style="222" customWidth="1"/>
    <col min="3860" max="3860" width="5" style="222" customWidth="1"/>
    <col min="3861" max="3861" width="5.28515625" style="222" customWidth="1"/>
    <col min="3862" max="3862" width="5.7109375" style="222" customWidth="1"/>
    <col min="3863" max="3863" width="4.85546875" style="222" customWidth="1"/>
    <col min="3864" max="3864" width="5.42578125" style="222" customWidth="1"/>
    <col min="3865" max="4096" width="9.140625" style="222"/>
    <col min="4097" max="4097" width="2.5703125" style="222" customWidth="1"/>
    <col min="4098" max="4098" width="10.42578125" style="222" customWidth="1"/>
    <col min="4099" max="4099" width="11.5703125" style="222" customWidth="1"/>
    <col min="4100" max="4100" width="7.28515625" style="222" customWidth="1"/>
    <col min="4101" max="4101" width="6.85546875" style="222" customWidth="1"/>
    <col min="4102" max="4102" width="7.85546875" style="222" customWidth="1"/>
    <col min="4103" max="4104" width="5.42578125" style="222" customWidth="1"/>
    <col min="4105" max="4105" width="6.7109375" style="222" customWidth="1"/>
    <col min="4106" max="4106" width="6.42578125" style="222" customWidth="1"/>
    <col min="4107" max="4107" width="5.140625" style="222" customWidth="1"/>
    <col min="4108" max="4108" width="6.42578125" style="222" customWidth="1"/>
    <col min="4109" max="4109" width="6.140625" style="222" customWidth="1"/>
    <col min="4110" max="4110" width="6.7109375" style="222" customWidth="1"/>
    <col min="4111" max="4111" width="6.28515625" style="222" customWidth="1"/>
    <col min="4112" max="4112" width="6.7109375" style="222" customWidth="1"/>
    <col min="4113" max="4113" width="5.28515625" style="222" customWidth="1"/>
    <col min="4114" max="4115" width="5.85546875" style="222" customWidth="1"/>
    <col min="4116" max="4116" width="5" style="222" customWidth="1"/>
    <col min="4117" max="4117" width="5.28515625" style="222" customWidth="1"/>
    <col min="4118" max="4118" width="5.7109375" style="222" customWidth="1"/>
    <col min="4119" max="4119" width="4.85546875" style="222" customWidth="1"/>
    <col min="4120" max="4120" width="5.42578125" style="222" customWidth="1"/>
    <col min="4121" max="4352" width="9.140625" style="222"/>
    <col min="4353" max="4353" width="2.5703125" style="222" customWidth="1"/>
    <col min="4354" max="4354" width="10.42578125" style="222" customWidth="1"/>
    <col min="4355" max="4355" width="11.5703125" style="222" customWidth="1"/>
    <col min="4356" max="4356" width="7.28515625" style="222" customWidth="1"/>
    <col min="4357" max="4357" width="6.85546875" style="222" customWidth="1"/>
    <col min="4358" max="4358" width="7.85546875" style="222" customWidth="1"/>
    <col min="4359" max="4360" width="5.42578125" style="222" customWidth="1"/>
    <col min="4361" max="4361" width="6.7109375" style="222" customWidth="1"/>
    <col min="4362" max="4362" width="6.42578125" style="222" customWidth="1"/>
    <col min="4363" max="4363" width="5.140625" style="222" customWidth="1"/>
    <col min="4364" max="4364" width="6.42578125" style="222" customWidth="1"/>
    <col min="4365" max="4365" width="6.140625" style="222" customWidth="1"/>
    <col min="4366" max="4366" width="6.7109375" style="222" customWidth="1"/>
    <col min="4367" max="4367" width="6.28515625" style="222" customWidth="1"/>
    <col min="4368" max="4368" width="6.7109375" style="222" customWidth="1"/>
    <col min="4369" max="4369" width="5.28515625" style="222" customWidth="1"/>
    <col min="4370" max="4371" width="5.85546875" style="222" customWidth="1"/>
    <col min="4372" max="4372" width="5" style="222" customWidth="1"/>
    <col min="4373" max="4373" width="5.28515625" style="222" customWidth="1"/>
    <col min="4374" max="4374" width="5.7109375" style="222" customWidth="1"/>
    <col min="4375" max="4375" width="4.85546875" style="222" customWidth="1"/>
    <col min="4376" max="4376" width="5.42578125" style="222" customWidth="1"/>
    <col min="4377" max="4608" width="9.140625" style="222"/>
    <col min="4609" max="4609" width="2.5703125" style="222" customWidth="1"/>
    <col min="4610" max="4610" width="10.42578125" style="222" customWidth="1"/>
    <col min="4611" max="4611" width="11.5703125" style="222" customWidth="1"/>
    <col min="4612" max="4612" width="7.28515625" style="222" customWidth="1"/>
    <col min="4613" max="4613" width="6.85546875" style="222" customWidth="1"/>
    <col min="4614" max="4614" width="7.85546875" style="222" customWidth="1"/>
    <col min="4615" max="4616" width="5.42578125" style="222" customWidth="1"/>
    <col min="4617" max="4617" width="6.7109375" style="222" customWidth="1"/>
    <col min="4618" max="4618" width="6.42578125" style="222" customWidth="1"/>
    <col min="4619" max="4619" width="5.140625" style="222" customWidth="1"/>
    <col min="4620" max="4620" width="6.42578125" style="222" customWidth="1"/>
    <col min="4621" max="4621" width="6.140625" style="222" customWidth="1"/>
    <col min="4622" max="4622" width="6.7109375" style="222" customWidth="1"/>
    <col min="4623" max="4623" width="6.28515625" style="222" customWidth="1"/>
    <col min="4624" max="4624" width="6.7109375" style="222" customWidth="1"/>
    <col min="4625" max="4625" width="5.28515625" style="222" customWidth="1"/>
    <col min="4626" max="4627" width="5.85546875" style="222" customWidth="1"/>
    <col min="4628" max="4628" width="5" style="222" customWidth="1"/>
    <col min="4629" max="4629" width="5.28515625" style="222" customWidth="1"/>
    <col min="4630" max="4630" width="5.7109375" style="222" customWidth="1"/>
    <col min="4631" max="4631" width="4.85546875" style="222" customWidth="1"/>
    <col min="4632" max="4632" width="5.42578125" style="222" customWidth="1"/>
    <col min="4633" max="4864" width="9.140625" style="222"/>
    <col min="4865" max="4865" width="2.5703125" style="222" customWidth="1"/>
    <col min="4866" max="4866" width="10.42578125" style="222" customWidth="1"/>
    <col min="4867" max="4867" width="11.5703125" style="222" customWidth="1"/>
    <col min="4868" max="4868" width="7.28515625" style="222" customWidth="1"/>
    <col min="4869" max="4869" width="6.85546875" style="222" customWidth="1"/>
    <col min="4870" max="4870" width="7.85546875" style="222" customWidth="1"/>
    <col min="4871" max="4872" width="5.42578125" style="222" customWidth="1"/>
    <col min="4873" max="4873" width="6.7109375" style="222" customWidth="1"/>
    <col min="4874" max="4874" width="6.42578125" style="222" customWidth="1"/>
    <col min="4875" max="4875" width="5.140625" style="222" customWidth="1"/>
    <col min="4876" max="4876" width="6.42578125" style="222" customWidth="1"/>
    <col min="4877" max="4877" width="6.140625" style="222" customWidth="1"/>
    <col min="4878" max="4878" width="6.7109375" style="222" customWidth="1"/>
    <col min="4879" max="4879" width="6.28515625" style="222" customWidth="1"/>
    <col min="4880" max="4880" width="6.7109375" style="222" customWidth="1"/>
    <col min="4881" max="4881" width="5.28515625" style="222" customWidth="1"/>
    <col min="4882" max="4883" width="5.85546875" style="222" customWidth="1"/>
    <col min="4884" max="4884" width="5" style="222" customWidth="1"/>
    <col min="4885" max="4885" width="5.28515625" style="222" customWidth="1"/>
    <col min="4886" max="4886" width="5.7109375" style="222" customWidth="1"/>
    <col min="4887" max="4887" width="4.85546875" style="222" customWidth="1"/>
    <col min="4888" max="4888" width="5.42578125" style="222" customWidth="1"/>
    <col min="4889" max="5120" width="9.140625" style="222"/>
    <col min="5121" max="5121" width="2.5703125" style="222" customWidth="1"/>
    <col min="5122" max="5122" width="10.42578125" style="222" customWidth="1"/>
    <col min="5123" max="5123" width="11.5703125" style="222" customWidth="1"/>
    <col min="5124" max="5124" width="7.28515625" style="222" customWidth="1"/>
    <col min="5125" max="5125" width="6.85546875" style="222" customWidth="1"/>
    <col min="5126" max="5126" width="7.85546875" style="222" customWidth="1"/>
    <col min="5127" max="5128" width="5.42578125" style="222" customWidth="1"/>
    <col min="5129" max="5129" width="6.7109375" style="222" customWidth="1"/>
    <col min="5130" max="5130" width="6.42578125" style="222" customWidth="1"/>
    <col min="5131" max="5131" width="5.140625" style="222" customWidth="1"/>
    <col min="5132" max="5132" width="6.42578125" style="222" customWidth="1"/>
    <col min="5133" max="5133" width="6.140625" style="222" customWidth="1"/>
    <col min="5134" max="5134" width="6.7109375" style="222" customWidth="1"/>
    <col min="5135" max="5135" width="6.28515625" style="222" customWidth="1"/>
    <col min="5136" max="5136" width="6.7109375" style="222" customWidth="1"/>
    <col min="5137" max="5137" width="5.28515625" style="222" customWidth="1"/>
    <col min="5138" max="5139" width="5.85546875" style="222" customWidth="1"/>
    <col min="5140" max="5140" width="5" style="222" customWidth="1"/>
    <col min="5141" max="5141" width="5.28515625" style="222" customWidth="1"/>
    <col min="5142" max="5142" width="5.7109375" style="222" customWidth="1"/>
    <col min="5143" max="5143" width="4.85546875" style="222" customWidth="1"/>
    <col min="5144" max="5144" width="5.42578125" style="222" customWidth="1"/>
    <col min="5145" max="5376" width="9.140625" style="222"/>
    <col min="5377" max="5377" width="2.5703125" style="222" customWidth="1"/>
    <col min="5378" max="5378" width="10.42578125" style="222" customWidth="1"/>
    <col min="5379" max="5379" width="11.5703125" style="222" customWidth="1"/>
    <col min="5380" max="5380" width="7.28515625" style="222" customWidth="1"/>
    <col min="5381" max="5381" width="6.85546875" style="222" customWidth="1"/>
    <col min="5382" max="5382" width="7.85546875" style="222" customWidth="1"/>
    <col min="5383" max="5384" width="5.42578125" style="222" customWidth="1"/>
    <col min="5385" max="5385" width="6.7109375" style="222" customWidth="1"/>
    <col min="5386" max="5386" width="6.42578125" style="222" customWidth="1"/>
    <col min="5387" max="5387" width="5.140625" style="222" customWidth="1"/>
    <col min="5388" max="5388" width="6.42578125" style="222" customWidth="1"/>
    <col min="5389" max="5389" width="6.140625" style="222" customWidth="1"/>
    <col min="5390" max="5390" width="6.7109375" style="222" customWidth="1"/>
    <col min="5391" max="5391" width="6.28515625" style="222" customWidth="1"/>
    <col min="5392" max="5392" width="6.7109375" style="222" customWidth="1"/>
    <col min="5393" max="5393" width="5.28515625" style="222" customWidth="1"/>
    <col min="5394" max="5395" width="5.85546875" style="222" customWidth="1"/>
    <col min="5396" max="5396" width="5" style="222" customWidth="1"/>
    <col min="5397" max="5397" width="5.28515625" style="222" customWidth="1"/>
    <col min="5398" max="5398" width="5.7109375" style="222" customWidth="1"/>
    <col min="5399" max="5399" width="4.85546875" style="222" customWidth="1"/>
    <col min="5400" max="5400" width="5.42578125" style="222" customWidth="1"/>
    <col min="5401" max="5632" width="9.140625" style="222"/>
    <col min="5633" max="5633" width="2.5703125" style="222" customWidth="1"/>
    <col min="5634" max="5634" width="10.42578125" style="222" customWidth="1"/>
    <col min="5635" max="5635" width="11.5703125" style="222" customWidth="1"/>
    <col min="5636" max="5636" width="7.28515625" style="222" customWidth="1"/>
    <col min="5637" max="5637" width="6.85546875" style="222" customWidth="1"/>
    <col min="5638" max="5638" width="7.85546875" style="222" customWidth="1"/>
    <col min="5639" max="5640" width="5.42578125" style="222" customWidth="1"/>
    <col min="5641" max="5641" width="6.7109375" style="222" customWidth="1"/>
    <col min="5642" max="5642" width="6.42578125" style="222" customWidth="1"/>
    <col min="5643" max="5643" width="5.140625" style="222" customWidth="1"/>
    <col min="5644" max="5644" width="6.42578125" style="222" customWidth="1"/>
    <col min="5645" max="5645" width="6.140625" style="222" customWidth="1"/>
    <col min="5646" max="5646" width="6.7109375" style="222" customWidth="1"/>
    <col min="5647" max="5647" width="6.28515625" style="222" customWidth="1"/>
    <col min="5648" max="5648" width="6.7109375" style="222" customWidth="1"/>
    <col min="5649" max="5649" width="5.28515625" style="222" customWidth="1"/>
    <col min="5650" max="5651" width="5.85546875" style="222" customWidth="1"/>
    <col min="5652" max="5652" width="5" style="222" customWidth="1"/>
    <col min="5653" max="5653" width="5.28515625" style="222" customWidth="1"/>
    <col min="5654" max="5654" width="5.7109375" style="222" customWidth="1"/>
    <col min="5655" max="5655" width="4.85546875" style="222" customWidth="1"/>
    <col min="5656" max="5656" width="5.42578125" style="222" customWidth="1"/>
    <col min="5657" max="5888" width="9.140625" style="222"/>
    <col min="5889" max="5889" width="2.5703125" style="222" customWidth="1"/>
    <col min="5890" max="5890" width="10.42578125" style="222" customWidth="1"/>
    <col min="5891" max="5891" width="11.5703125" style="222" customWidth="1"/>
    <col min="5892" max="5892" width="7.28515625" style="222" customWidth="1"/>
    <col min="5893" max="5893" width="6.85546875" style="222" customWidth="1"/>
    <col min="5894" max="5894" width="7.85546875" style="222" customWidth="1"/>
    <col min="5895" max="5896" width="5.42578125" style="222" customWidth="1"/>
    <col min="5897" max="5897" width="6.7109375" style="222" customWidth="1"/>
    <col min="5898" max="5898" width="6.42578125" style="222" customWidth="1"/>
    <col min="5899" max="5899" width="5.140625" style="222" customWidth="1"/>
    <col min="5900" max="5900" width="6.42578125" style="222" customWidth="1"/>
    <col min="5901" max="5901" width="6.140625" style="222" customWidth="1"/>
    <col min="5902" max="5902" width="6.7109375" style="222" customWidth="1"/>
    <col min="5903" max="5903" width="6.28515625" style="222" customWidth="1"/>
    <col min="5904" max="5904" width="6.7109375" style="222" customWidth="1"/>
    <col min="5905" max="5905" width="5.28515625" style="222" customWidth="1"/>
    <col min="5906" max="5907" width="5.85546875" style="222" customWidth="1"/>
    <col min="5908" max="5908" width="5" style="222" customWidth="1"/>
    <col min="5909" max="5909" width="5.28515625" style="222" customWidth="1"/>
    <col min="5910" max="5910" width="5.7109375" style="222" customWidth="1"/>
    <col min="5911" max="5911" width="4.85546875" style="222" customWidth="1"/>
    <col min="5912" max="5912" width="5.42578125" style="222" customWidth="1"/>
    <col min="5913" max="6144" width="9.140625" style="222"/>
    <col min="6145" max="6145" width="2.5703125" style="222" customWidth="1"/>
    <col min="6146" max="6146" width="10.42578125" style="222" customWidth="1"/>
    <col min="6147" max="6147" width="11.5703125" style="222" customWidth="1"/>
    <col min="6148" max="6148" width="7.28515625" style="222" customWidth="1"/>
    <col min="6149" max="6149" width="6.85546875" style="222" customWidth="1"/>
    <col min="6150" max="6150" width="7.85546875" style="222" customWidth="1"/>
    <col min="6151" max="6152" width="5.42578125" style="222" customWidth="1"/>
    <col min="6153" max="6153" width="6.7109375" style="222" customWidth="1"/>
    <col min="6154" max="6154" width="6.42578125" style="222" customWidth="1"/>
    <col min="6155" max="6155" width="5.140625" style="222" customWidth="1"/>
    <col min="6156" max="6156" width="6.42578125" style="222" customWidth="1"/>
    <col min="6157" max="6157" width="6.140625" style="222" customWidth="1"/>
    <col min="6158" max="6158" width="6.7109375" style="222" customWidth="1"/>
    <col min="6159" max="6159" width="6.28515625" style="222" customWidth="1"/>
    <col min="6160" max="6160" width="6.7109375" style="222" customWidth="1"/>
    <col min="6161" max="6161" width="5.28515625" style="222" customWidth="1"/>
    <col min="6162" max="6163" width="5.85546875" style="222" customWidth="1"/>
    <col min="6164" max="6164" width="5" style="222" customWidth="1"/>
    <col min="6165" max="6165" width="5.28515625" style="222" customWidth="1"/>
    <col min="6166" max="6166" width="5.7109375" style="222" customWidth="1"/>
    <col min="6167" max="6167" width="4.85546875" style="222" customWidth="1"/>
    <col min="6168" max="6168" width="5.42578125" style="222" customWidth="1"/>
    <col min="6169" max="6400" width="9.140625" style="222"/>
    <col min="6401" max="6401" width="2.5703125" style="222" customWidth="1"/>
    <col min="6402" max="6402" width="10.42578125" style="222" customWidth="1"/>
    <col min="6403" max="6403" width="11.5703125" style="222" customWidth="1"/>
    <col min="6404" max="6404" width="7.28515625" style="222" customWidth="1"/>
    <col min="6405" max="6405" width="6.85546875" style="222" customWidth="1"/>
    <col min="6406" max="6406" width="7.85546875" style="222" customWidth="1"/>
    <col min="6407" max="6408" width="5.42578125" style="222" customWidth="1"/>
    <col min="6409" max="6409" width="6.7109375" style="222" customWidth="1"/>
    <col min="6410" max="6410" width="6.42578125" style="222" customWidth="1"/>
    <col min="6411" max="6411" width="5.140625" style="222" customWidth="1"/>
    <col min="6412" max="6412" width="6.42578125" style="222" customWidth="1"/>
    <col min="6413" max="6413" width="6.140625" style="222" customWidth="1"/>
    <col min="6414" max="6414" width="6.7109375" style="222" customWidth="1"/>
    <col min="6415" max="6415" width="6.28515625" style="222" customWidth="1"/>
    <col min="6416" max="6416" width="6.7109375" style="222" customWidth="1"/>
    <col min="6417" max="6417" width="5.28515625" style="222" customWidth="1"/>
    <col min="6418" max="6419" width="5.85546875" style="222" customWidth="1"/>
    <col min="6420" max="6420" width="5" style="222" customWidth="1"/>
    <col min="6421" max="6421" width="5.28515625" style="222" customWidth="1"/>
    <col min="6422" max="6422" width="5.7109375" style="222" customWidth="1"/>
    <col min="6423" max="6423" width="4.85546875" style="222" customWidth="1"/>
    <col min="6424" max="6424" width="5.42578125" style="222" customWidth="1"/>
    <col min="6425" max="6656" width="9.140625" style="222"/>
    <col min="6657" max="6657" width="2.5703125" style="222" customWidth="1"/>
    <col min="6658" max="6658" width="10.42578125" style="222" customWidth="1"/>
    <col min="6659" max="6659" width="11.5703125" style="222" customWidth="1"/>
    <col min="6660" max="6660" width="7.28515625" style="222" customWidth="1"/>
    <col min="6661" max="6661" width="6.85546875" style="222" customWidth="1"/>
    <col min="6662" max="6662" width="7.85546875" style="222" customWidth="1"/>
    <col min="6663" max="6664" width="5.42578125" style="222" customWidth="1"/>
    <col min="6665" max="6665" width="6.7109375" style="222" customWidth="1"/>
    <col min="6666" max="6666" width="6.42578125" style="222" customWidth="1"/>
    <col min="6667" max="6667" width="5.140625" style="222" customWidth="1"/>
    <col min="6668" max="6668" width="6.42578125" style="222" customWidth="1"/>
    <col min="6669" max="6669" width="6.140625" style="222" customWidth="1"/>
    <col min="6670" max="6670" width="6.7109375" style="222" customWidth="1"/>
    <col min="6671" max="6671" width="6.28515625" style="222" customWidth="1"/>
    <col min="6672" max="6672" width="6.7109375" style="222" customWidth="1"/>
    <col min="6673" max="6673" width="5.28515625" style="222" customWidth="1"/>
    <col min="6674" max="6675" width="5.85546875" style="222" customWidth="1"/>
    <col min="6676" max="6676" width="5" style="222" customWidth="1"/>
    <col min="6677" max="6677" width="5.28515625" style="222" customWidth="1"/>
    <col min="6678" max="6678" width="5.7109375" style="222" customWidth="1"/>
    <col min="6679" max="6679" width="4.85546875" style="222" customWidth="1"/>
    <col min="6680" max="6680" width="5.42578125" style="222" customWidth="1"/>
    <col min="6681" max="6912" width="9.140625" style="222"/>
    <col min="6913" max="6913" width="2.5703125" style="222" customWidth="1"/>
    <col min="6914" max="6914" width="10.42578125" style="222" customWidth="1"/>
    <col min="6915" max="6915" width="11.5703125" style="222" customWidth="1"/>
    <col min="6916" max="6916" width="7.28515625" style="222" customWidth="1"/>
    <col min="6917" max="6917" width="6.85546875" style="222" customWidth="1"/>
    <col min="6918" max="6918" width="7.85546875" style="222" customWidth="1"/>
    <col min="6919" max="6920" width="5.42578125" style="222" customWidth="1"/>
    <col min="6921" max="6921" width="6.7109375" style="222" customWidth="1"/>
    <col min="6922" max="6922" width="6.42578125" style="222" customWidth="1"/>
    <col min="6923" max="6923" width="5.140625" style="222" customWidth="1"/>
    <col min="6924" max="6924" width="6.42578125" style="222" customWidth="1"/>
    <col min="6925" max="6925" width="6.140625" style="222" customWidth="1"/>
    <col min="6926" max="6926" width="6.7109375" style="222" customWidth="1"/>
    <col min="6927" max="6927" width="6.28515625" style="222" customWidth="1"/>
    <col min="6928" max="6928" width="6.7109375" style="222" customWidth="1"/>
    <col min="6929" max="6929" width="5.28515625" style="222" customWidth="1"/>
    <col min="6930" max="6931" width="5.85546875" style="222" customWidth="1"/>
    <col min="6932" max="6932" width="5" style="222" customWidth="1"/>
    <col min="6933" max="6933" width="5.28515625" style="222" customWidth="1"/>
    <col min="6934" max="6934" width="5.7109375" style="222" customWidth="1"/>
    <col min="6935" max="6935" width="4.85546875" style="222" customWidth="1"/>
    <col min="6936" max="6936" width="5.42578125" style="222" customWidth="1"/>
    <col min="6937" max="7168" width="9.140625" style="222"/>
    <col min="7169" max="7169" width="2.5703125" style="222" customWidth="1"/>
    <col min="7170" max="7170" width="10.42578125" style="222" customWidth="1"/>
    <col min="7171" max="7171" width="11.5703125" style="222" customWidth="1"/>
    <col min="7172" max="7172" width="7.28515625" style="222" customWidth="1"/>
    <col min="7173" max="7173" width="6.85546875" style="222" customWidth="1"/>
    <col min="7174" max="7174" width="7.85546875" style="222" customWidth="1"/>
    <col min="7175" max="7176" width="5.42578125" style="222" customWidth="1"/>
    <col min="7177" max="7177" width="6.7109375" style="222" customWidth="1"/>
    <col min="7178" max="7178" width="6.42578125" style="222" customWidth="1"/>
    <col min="7179" max="7179" width="5.140625" style="222" customWidth="1"/>
    <col min="7180" max="7180" width="6.42578125" style="222" customWidth="1"/>
    <col min="7181" max="7181" width="6.140625" style="222" customWidth="1"/>
    <col min="7182" max="7182" width="6.7109375" style="222" customWidth="1"/>
    <col min="7183" max="7183" width="6.28515625" style="222" customWidth="1"/>
    <col min="7184" max="7184" width="6.7109375" style="222" customWidth="1"/>
    <col min="7185" max="7185" width="5.28515625" style="222" customWidth="1"/>
    <col min="7186" max="7187" width="5.85546875" style="222" customWidth="1"/>
    <col min="7188" max="7188" width="5" style="222" customWidth="1"/>
    <col min="7189" max="7189" width="5.28515625" style="222" customWidth="1"/>
    <col min="7190" max="7190" width="5.7109375" style="222" customWidth="1"/>
    <col min="7191" max="7191" width="4.85546875" style="222" customWidth="1"/>
    <col min="7192" max="7192" width="5.42578125" style="222" customWidth="1"/>
    <col min="7193" max="7424" width="9.140625" style="222"/>
    <col min="7425" max="7425" width="2.5703125" style="222" customWidth="1"/>
    <col min="7426" max="7426" width="10.42578125" style="222" customWidth="1"/>
    <col min="7427" max="7427" width="11.5703125" style="222" customWidth="1"/>
    <col min="7428" max="7428" width="7.28515625" style="222" customWidth="1"/>
    <col min="7429" max="7429" width="6.85546875" style="222" customWidth="1"/>
    <col min="7430" max="7430" width="7.85546875" style="222" customWidth="1"/>
    <col min="7431" max="7432" width="5.42578125" style="222" customWidth="1"/>
    <col min="7433" max="7433" width="6.7109375" style="222" customWidth="1"/>
    <col min="7434" max="7434" width="6.42578125" style="222" customWidth="1"/>
    <col min="7435" max="7435" width="5.140625" style="222" customWidth="1"/>
    <col min="7436" max="7436" width="6.42578125" style="222" customWidth="1"/>
    <col min="7437" max="7437" width="6.140625" style="222" customWidth="1"/>
    <col min="7438" max="7438" width="6.7109375" style="222" customWidth="1"/>
    <col min="7439" max="7439" width="6.28515625" style="222" customWidth="1"/>
    <col min="7440" max="7440" width="6.7109375" style="222" customWidth="1"/>
    <col min="7441" max="7441" width="5.28515625" style="222" customWidth="1"/>
    <col min="7442" max="7443" width="5.85546875" style="222" customWidth="1"/>
    <col min="7444" max="7444" width="5" style="222" customWidth="1"/>
    <col min="7445" max="7445" width="5.28515625" style="222" customWidth="1"/>
    <col min="7446" max="7446" width="5.7109375" style="222" customWidth="1"/>
    <col min="7447" max="7447" width="4.85546875" style="222" customWidth="1"/>
    <col min="7448" max="7448" width="5.42578125" style="222" customWidth="1"/>
    <col min="7449" max="7680" width="9.140625" style="222"/>
    <col min="7681" max="7681" width="2.5703125" style="222" customWidth="1"/>
    <col min="7682" max="7682" width="10.42578125" style="222" customWidth="1"/>
    <col min="7683" max="7683" width="11.5703125" style="222" customWidth="1"/>
    <col min="7684" max="7684" width="7.28515625" style="222" customWidth="1"/>
    <col min="7685" max="7685" width="6.85546875" style="222" customWidth="1"/>
    <col min="7686" max="7686" width="7.85546875" style="222" customWidth="1"/>
    <col min="7687" max="7688" width="5.42578125" style="222" customWidth="1"/>
    <col min="7689" max="7689" width="6.7109375" style="222" customWidth="1"/>
    <col min="7690" max="7690" width="6.42578125" style="222" customWidth="1"/>
    <col min="7691" max="7691" width="5.140625" style="222" customWidth="1"/>
    <col min="7692" max="7692" width="6.42578125" style="222" customWidth="1"/>
    <col min="7693" max="7693" width="6.140625" style="222" customWidth="1"/>
    <col min="7694" max="7694" width="6.7109375" style="222" customWidth="1"/>
    <col min="7695" max="7695" width="6.28515625" style="222" customWidth="1"/>
    <col min="7696" max="7696" width="6.7109375" style="222" customWidth="1"/>
    <col min="7697" max="7697" width="5.28515625" style="222" customWidth="1"/>
    <col min="7698" max="7699" width="5.85546875" style="222" customWidth="1"/>
    <col min="7700" max="7700" width="5" style="222" customWidth="1"/>
    <col min="7701" max="7701" width="5.28515625" style="222" customWidth="1"/>
    <col min="7702" max="7702" width="5.7109375" style="222" customWidth="1"/>
    <col min="7703" max="7703" width="4.85546875" style="222" customWidth="1"/>
    <col min="7704" max="7704" width="5.42578125" style="222" customWidth="1"/>
    <col min="7705" max="7936" width="9.140625" style="222"/>
    <col min="7937" max="7937" width="2.5703125" style="222" customWidth="1"/>
    <col min="7938" max="7938" width="10.42578125" style="222" customWidth="1"/>
    <col min="7939" max="7939" width="11.5703125" style="222" customWidth="1"/>
    <col min="7940" max="7940" width="7.28515625" style="222" customWidth="1"/>
    <col min="7941" max="7941" width="6.85546875" style="222" customWidth="1"/>
    <col min="7942" max="7942" width="7.85546875" style="222" customWidth="1"/>
    <col min="7943" max="7944" width="5.42578125" style="222" customWidth="1"/>
    <col min="7945" max="7945" width="6.7109375" style="222" customWidth="1"/>
    <col min="7946" max="7946" width="6.42578125" style="222" customWidth="1"/>
    <col min="7947" max="7947" width="5.140625" style="222" customWidth="1"/>
    <col min="7948" max="7948" width="6.42578125" style="222" customWidth="1"/>
    <col min="7949" max="7949" width="6.140625" style="222" customWidth="1"/>
    <col min="7950" max="7950" width="6.7109375" style="222" customWidth="1"/>
    <col min="7951" max="7951" width="6.28515625" style="222" customWidth="1"/>
    <col min="7952" max="7952" width="6.7109375" style="222" customWidth="1"/>
    <col min="7953" max="7953" width="5.28515625" style="222" customWidth="1"/>
    <col min="7954" max="7955" width="5.85546875" style="222" customWidth="1"/>
    <col min="7956" max="7956" width="5" style="222" customWidth="1"/>
    <col min="7957" max="7957" width="5.28515625" style="222" customWidth="1"/>
    <col min="7958" max="7958" width="5.7109375" style="222" customWidth="1"/>
    <col min="7959" max="7959" width="4.85546875" style="222" customWidth="1"/>
    <col min="7960" max="7960" width="5.42578125" style="222" customWidth="1"/>
    <col min="7961" max="8192" width="9.140625" style="222"/>
    <col min="8193" max="8193" width="2.5703125" style="222" customWidth="1"/>
    <col min="8194" max="8194" width="10.42578125" style="222" customWidth="1"/>
    <col min="8195" max="8195" width="11.5703125" style="222" customWidth="1"/>
    <col min="8196" max="8196" width="7.28515625" style="222" customWidth="1"/>
    <col min="8197" max="8197" width="6.85546875" style="222" customWidth="1"/>
    <col min="8198" max="8198" width="7.85546875" style="222" customWidth="1"/>
    <col min="8199" max="8200" width="5.42578125" style="222" customWidth="1"/>
    <col min="8201" max="8201" width="6.7109375" style="222" customWidth="1"/>
    <col min="8202" max="8202" width="6.42578125" style="222" customWidth="1"/>
    <col min="8203" max="8203" width="5.140625" style="222" customWidth="1"/>
    <col min="8204" max="8204" width="6.42578125" style="222" customWidth="1"/>
    <col min="8205" max="8205" width="6.140625" style="222" customWidth="1"/>
    <col min="8206" max="8206" width="6.7109375" style="222" customWidth="1"/>
    <col min="8207" max="8207" width="6.28515625" style="222" customWidth="1"/>
    <col min="8208" max="8208" width="6.7109375" style="222" customWidth="1"/>
    <col min="8209" max="8209" width="5.28515625" style="222" customWidth="1"/>
    <col min="8210" max="8211" width="5.85546875" style="222" customWidth="1"/>
    <col min="8212" max="8212" width="5" style="222" customWidth="1"/>
    <col min="8213" max="8213" width="5.28515625" style="222" customWidth="1"/>
    <col min="8214" max="8214" width="5.7109375" style="222" customWidth="1"/>
    <col min="8215" max="8215" width="4.85546875" style="222" customWidth="1"/>
    <col min="8216" max="8216" width="5.42578125" style="222" customWidth="1"/>
    <col min="8217" max="8448" width="9.140625" style="222"/>
    <col min="8449" max="8449" width="2.5703125" style="222" customWidth="1"/>
    <col min="8450" max="8450" width="10.42578125" style="222" customWidth="1"/>
    <col min="8451" max="8451" width="11.5703125" style="222" customWidth="1"/>
    <col min="8452" max="8452" width="7.28515625" style="222" customWidth="1"/>
    <col min="8453" max="8453" width="6.85546875" style="222" customWidth="1"/>
    <col min="8454" max="8454" width="7.85546875" style="222" customWidth="1"/>
    <col min="8455" max="8456" width="5.42578125" style="222" customWidth="1"/>
    <col min="8457" max="8457" width="6.7109375" style="222" customWidth="1"/>
    <col min="8458" max="8458" width="6.42578125" style="222" customWidth="1"/>
    <col min="8459" max="8459" width="5.140625" style="222" customWidth="1"/>
    <col min="8460" max="8460" width="6.42578125" style="222" customWidth="1"/>
    <col min="8461" max="8461" width="6.140625" style="222" customWidth="1"/>
    <col min="8462" max="8462" width="6.7109375" style="222" customWidth="1"/>
    <col min="8463" max="8463" width="6.28515625" style="222" customWidth="1"/>
    <col min="8464" max="8464" width="6.7109375" style="222" customWidth="1"/>
    <col min="8465" max="8465" width="5.28515625" style="222" customWidth="1"/>
    <col min="8466" max="8467" width="5.85546875" style="222" customWidth="1"/>
    <col min="8468" max="8468" width="5" style="222" customWidth="1"/>
    <col min="8469" max="8469" width="5.28515625" style="222" customWidth="1"/>
    <col min="8470" max="8470" width="5.7109375" style="222" customWidth="1"/>
    <col min="8471" max="8471" width="4.85546875" style="222" customWidth="1"/>
    <col min="8472" max="8472" width="5.42578125" style="222" customWidth="1"/>
    <col min="8473" max="8704" width="9.140625" style="222"/>
    <col min="8705" max="8705" width="2.5703125" style="222" customWidth="1"/>
    <col min="8706" max="8706" width="10.42578125" style="222" customWidth="1"/>
    <col min="8707" max="8707" width="11.5703125" style="222" customWidth="1"/>
    <col min="8708" max="8708" width="7.28515625" style="222" customWidth="1"/>
    <col min="8709" max="8709" width="6.85546875" style="222" customWidth="1"/>
    <col min="8710" max="8710" width="7.85546875" style="222" customWidth="1"/>
    <col min="8711" max="8712" width="5.42578125" style="222" customWidth="1"/>
    <col min="8713" max="8713" width="6.7109375" style="222" customWidth="1"/>
    <col min="8714" max="8714" width="6.42578125" style="222" customWidth="1"/>
    <col min="8715" max="8715" width="5.140625" style="222" customWidth="1"/>
    <col min="8716" max="8716" width="6.42578125" style="222" customWidth="1"/>
    <col min="8717" max="8717" width="6.140625" style="222" customWidth="1"/>
    <col min="8718" max="8718" width="6.7109375" style="222" customWidth="1"/>
    <col min="8719" max="8719" width="6.28515625" style="222" customWidth="1"/>
    <col min="8720" max="8720" width="6.7109375" style="222" customWidth="1"/>
    <col min="8721" max="8721" width="5.28515625" style="222" customWidth="1"/>
    <col min="8722" max="8723" width="5.85546875" style="222" customWidth="1"/>
    <col min="8724" max="8724" width="5" style="222" customWidth="1"/>
    <col min="8725" max="8725" width="5.28515625" style="222" customWidth="1"/>
    <col min="8726" max="8726" width="5.7109375" style="222" customWidth="1"/>
    <col min="8727" max="8727" width="4.85546875" style="222" customWidth="1"/>
    <col min="8728" max="8728" width="5.42578125" style="222" customWidth="1"/>
    <col min="8729" max="8960" width="9.140625" style="222"/>
    <col min="8961" max="8961" width="2.5703125" style="222" customWidth="1"/>
    <col min="8962" max="8962" width="10.42578125" style="222" customWidth="1"/>
    <col min="8963" max="8963" width="11.5703125" style="222" customWidth="1"/>
    <col min="8964" max="8964" width="7.28515625" style="222" customWidth="1"/>
    <col min="8965" max="8965" width="6.85546875" style="222" customWidth="1"/>
    <col min="8966" max="8966" width="7.85546875" style="222" customWidth="1"/>
    <col min="8967" max="8968" width="5.42578125" style="222" customWidth="1"/>
    <col min="8969" max="8969" width="6.7109375" style="222" customWidth="1"/>
    <col min="8970" max="8970" width="6.42578125" style="222" customWidth="1"/>
    <col min="8971" max="8971" width="5.140625" style="222" customWidth="1"/>
    <col min="8972" max="8972" width="6.42578125" style="222" customWidth="1"/>
    <col min="8973" max="8973" width="6.140625" style="222" customWidth="1"/>
    <col min="8974" max="8974" width="6.7109375" style="222" customWidth="1"/>
    <col min="8975" max="8975" width="6.28515625" style="222" customWidth="1"/>
    <col min="8976" max="8976" width="6.7109375" style="222" customWidth="1"/>
    <col min="8977" max="8977" width="5.28515625" style="222" customWidth="1"/>
    <col min="8978" max="8979" width="5.85546875" style="222" customWidth="1"/>
    <col min="8980" max="8980" width="5" style="222" customWidth="1"/>
    <col min="8981" max="8981" width="5.28515625" style="222" customWidth="1"/>
    <col min="8982" max="8982" width="5.7109375" style="222" customWidth="1"/>
    <col min="8983" max="8983" width="4.85546875" style="222" customWidth="1"/>
    <col min="8984" max="8984" width="5.42578125" style="222" customWidth="1"/>
    <col min="8985" max="9216" width="9.140625" style="222"/>
    <col min="9217" max="9217" width="2.5703125" style="222" customWidth="1"/>
    <col min="9218" max="9218" width="10.42578125" style="222" customWidth="1"/>
    <col min="9219" max="9219" width="11.5703125" style="222" customWidth="1"/>
    <col min="9220" max="9220" width="7.28515625" style="222" customWidth="1"/>
    <col min="9221" max="9221" width="6.85546875" style="222" customWidth="1"/>
    <col min="9222" max="9222" width="7.85546875" style="222" customWidth="1"/>
    <col min="9223" max="9224" width="5.42578125" style="222" customWidth="1"/>
    <col min="9225" max="9225" width="6.7109375" style="222" customWidth="1"/>
    <col min="9226" max="9226" width="6.42578125" style="222" customWidth="1"/>
    <col min="9227" max="9227" width="5.140625" style="222" customWidth="1"/>
    <col min="9228" max="9228" width="6.42578125" style="222" customWidth="1"/>
    <col min="9229" max="9229" width="6.140625" style="222" customWidth="1"/>
    <col min="9230" max="9230" width="6.7109375" style="222" customWidth="1"/>
    <col min="9231" max="9231" width="6.28515625" style="222" customWidth="1"/>
    <col min="9232" max="9232" width="6.7109375" style="222" customWidth="1"/>
    <col min="9233" max="9233" width="5.28515625" style="222" customWidth="1"/>
    <col min="9234" max="9235" width="5.85546875" style="222" customWidth="1"/>
    <col min="9236" max="9236" width="5" style="222" customWidth="1"/>
    <col min="9237" max="9237" width="5.28515625" style="222" customWidth="1"/>
    <col min="9238" max="9238" width="5.7109375" style="222" customWidth="1"/>
    <col min="9239" max="9239" width="4.85546875" style="222" customWidth="1"/>
    <col min="9240" max="9240" width="5.42578125" style="222" customWidth="1"/>
    <col min="9241" max="9472" width="9.140625" style="222"/>
    <col min="9473" max="9473" width="2.5703125" style="222" customWidth="1"/>
    <col min="9474" max="9474" width="10.42578125" style="222" customWidth="1"/>
    <col min="9475" max="9475" width="11.5703125" style="222" customWidth="1"/>
    <col min="9476" max="9476" width="7.28515625" style="222" customWidth="1"/>
    <col min="9477" max="9477" width="6.85546875" style="222" customWidth="1"/>
    <col min="9478" max="9478" width="7.85546875" style="222" customWidth="1"/>
    <col min="9479" max="9480" width="5.42578125" style="222" customWidth="1"/>
    <col min="9481" max="9481" width="6.7109375" style="222" customWidth="1"/>
    <col min="9482" max="9482" width="6.42578125" style="222" customWidth="1"/>
    <col min="9483" max="9483" width="5.140625" style="222" customWidth="1"/>
    <col min="9484" max="9484" width="6.42578125" style="222" customWidth="1"/>
    <col min="9485" max="9485" width="6.140625" style="222" customWidth="1"/>
    <col min="9486" max="9486" width="6.7109375" style="222" customWidth="1"/>
    <col min="9487" max="9487" width="6.28515625" style="222" customWidth="1"/>
    <col min="9488" max="9488" width="6.7109375" style="222" customWidth="1"/>
    <col min="9489" max="9489" width="5.28515625" style="222" customWidth="1"/>
    <col min="9490" max="9491" width="5.85546875" style="222" customWidth="1"/>
    <col min="9492" max="9492" width="5" style="222" customWidth="1"/>
    <col min="9493" max="9493" width="5.28515625" style="222" customWidth="1"/>
    <col min="9494" max="9494" width="5.7109375" style="222" customWidth="1"/>
    <col min="9495" max="9495" width="4.85546875" style="222" customWidth="1"/>
    <col min="9496" max="9496" width="5.42578125" style="222" customWidth="1"/>
    <col min="9497" max="9728" width="9.140625" style="222"/>
    <col min="9729" max="9729" width="2.5703125" style="222" customWidth="1"/>
    <col min="9730" max="9730" width="10.42578125" style="222" customWidth="1"/>
    <col min="9731" max="9731" width="11.5703125" style="222" customWidth="1"/>
    <col min="9732" max="9732" width="7.28515625" style="222" customWidth="1"/>
    <col min="9733" max="9733" width="6.85546875" style="222" customWidth="1"/>
    <col min="9734" max="9734" width="7.85546875" style="222" customWidth="1"/>
    <col min="9735" max="9736" width="5.42578125" style="222" customWidth="1"/>
    <col min="9737" max="9737" width="6.7109375" style="222" customWidth="1"/>
    <col min="9738" max="9738" width="6.42578125" style="222" customWidth="1"/>
    <col min="9739" max="9739" width="5.140625" style="222" customWidth="1"/>
    <col min="9740" max="9740" width="6.42578125" style="222" customWidth="1"/>
    <col min="9741" max="9741" width="6.140625" style="222" customWidth="1"/>
    <col min="9742" max="9742" width="6.7109375" style="222" customWidth="1"/>
    <col min="9743" max="9743" width="6.28515625" style="222" customWidth="1"/>
    <col min="9744" max="9744" width="6.7109375" style="222" customWidth="1"/>
    <col min="9745" max="9745" width="5.28515625" style="222" customWidth="1"/>
    <col min="9746" max="9747" width="5.85546875" style="222" customWidth="1"/>
    <col min="9748" max="9748" width="5" style="222" customWidth="1"/>
    <col min="9749" max="9749" width="5.28515625" style="222" customWidth="1"/>
    <col min="9750" max="9750" width="5.7109375" style="222" customWidth="1"/>
    <col min="9751" max="9751" width="4.85546875" style="222" customWidth="1"/>
    <col min="9752" max="9752" width="5.42578125" style="222" customWidth="1"/>
    <col min="9753" max="9984" width="9.140625" style="222"/>
    <col min="9985" max="9985" width="2.5703125" style="222" customWidth="1"/>
    <col min="9986" max="9986" width="10.42578125" style="222" customWidth="1"/>
    <col min="9987" max="9987" width="11.5703125" style="222" customWidth="1"/>
    <col min="9988" max="9988" width="7.28515625" style="222" customWidth="1"/>
    <col min="9989" max="9989" width="6.85546875" style="222" customWidth="1"/>
    <col min="9990" max="9990" width="7.85546875" style="222" customWidth="1"/>
    <col min="9991" max="9992" width="5.42578125" style="222" customWidth="1"/>
    <col min="9993" max="9993" width="6.7109375" style="222" customWidth="1"/>
    <col min="9994" max="9994" width="6.42578125" style="222" customWidth="1"/>
    <col min="9995" max="9995" width="5.140625" style="222" customWidth="1"/>
    <col min="9996" max="9996" width="6.42578125" style="222" customWidth="1"/>
    <col min="9997" max="9997" width="6.140625" style="222" customWidth="1"/>
    <col min="9998" max="9998" width="6.7109375" style="222" customWidth="1"/>
    <col min="9999" max="9999" width="6.28515625" style="222" customWidth="1"/>
    <col min="10000" max="10000" width="6.7109375" style="222" customWidth="1"/>
    <col min="10001" max="10001" width="5.28515625" style="222" customWidth="1"/>
    <col min="10002" max="10003" width="5.85546875" style="222" customWidth="1"/>
    <col min="10004" max="10004" width="5" style="222" customWidth="1"/>
    <col min="10005" max="10005" width="5.28515625" style="222" customWidth="1"/>
    <col min="10006" max="10006" width="5.7109375" style="222" customWidth="1"/>
    <col min="10007" max="10007" width="4.85546875" style="222" customWidth="1"/>
    <col min="10008" max="10008" width="5.42578125" style="222" customWidth="1"/>
    <col min="10009" max="10240" width="9.140625" style="222"/>
    <col min="10241" max="10241" width="2.5703125" style="222" customWidth="1"/>
    <col min="10242" max="10242" width="10.42578125" style="222" customWidth="1"/>
    <col min="10243" max="10243" width="11.5703125" style="222" customWidth="1"/>
    <col min="10244" max="10244" width="7.28515625" style="222" customWidth="1"/>
    <col min="10245" max="10245" width="6.85546875" style="222" customWidth="1"/>
    <col min="10246" max="10246" width="7.85546875" style="222" customWidth="1"/>
    <col min="10247" max="10248" width="5.42578125" style="222" customWidth="1"/>
    <col min="10249" max="10249" width="6.7109375" style="222" customWidth="1"/>
    <col min="10250" max="10250" width="6.42578125" style="222" customWidth="1"/>
    <col min="10251" max="10251" width="5.140625" style="222" customWidth="1"/>
    <col min="10252" max="10252" width="6.42578125" style="222" customWidth="1"/>
    <col min="10253" max="10253" width="6.140625" style="222" customWidth="1"/>
    <col min="10254" max="10254" width="6.7109375" style="222" customWidth="1"/>
    <col min="10255" max="10255" width="6.28515625" style="222" customWidth="1"/>
    <col min="10256" max="10256" width="6.7109375" style="222" customWidth="1"/>
    <col min="10257" max="10257" width="5.28515625" style="222" customWidth="1"/>
    <col min="10258" max="10259" width="5.85546875" style="222" customWidth="1"/>
    <col min="10260" max="10260" width="5" style="222" customWidth="1"/>
    <col min="10261" max="10261" width="5.28515625" style="222" customWidth="1"/>
    <col min="10262" max="10262" width="5.7109375" style="222" customWidth="1"/>
    <col min="10263" max="10263" width="4.85546875" style="222" customWidth="1"/>
    <col min="10264" max="10264" width="5.42578125" style="222" customWidth="1"/>
    <col min="10265" max="10496" width="9.140625" style="222"/>
    <col min="10497" max="10497" width="2.5703125" style="222" customWidth="1"/>
    <col min="10498" max="10498" width="10.42578125" style="222" customWidth="1"/>
    <col min="10499" max="10499" width="11.5703125" style="222" customWidth="1"/>
    <col min="10500" max="10500" width="7.28515625" style="222" customWidth="1"/>
    <col min="10501" max="10501" width="6.85546875" style="222" customWidth="1"/>
    <col min="10502" max="10502" width="7.85546875" style="222" customWidth="1"/>
    <col min="10503" max="10504" width="5.42578125" style="222" customWidth="1"/>
    <col min="10505" max="10505" width="6.7109375" style="222" customWidth="1"/>
    <col min="10506" max="10506" width="6.42578125" style="222" customWidth="1"/>
    <col min="10507" max="10507" width="5.140625" style="222" customWidth="1"/>
    <col min="10508" max="10508" width="6.42578125" style="222" customWidth="1"/>
    <col min="10509" max="10509" width="6.140625" style="222" customWidth="1"/>
    <col min="10510" max="10510" width="6.7109375" style="222" customWidth="1"/>
    <col min="10511" max="10511" width="6.28515625" style="222" customWidth="1"/>
    <col min="10512" max="10512" width="6.7109375" style="222" customWidth="1"/>
    <col min="10513" max="10513" width="5.28515625" style="222" customWidth="1"/>
    <col min="10514" max="10515" width="5.85546875" style="222" customWidth="1"/>
    <col min="10516" max="10516" width="5" style="222" customWidth="1"/>
    <col min="10517" max="10517" width="5.28515625" style="222" customWidth="1"/>
    <col min="10518" max="10518" width="5.7109375" style="222" customWidth="1"/>
    <col min="10519" max="10519" width="4.85546875" style="222" customWidth="1"/>
    <col min="10520" max="10520" width="5.42578125" style="222" customWidth="1"/>
    <col min="10521" max="10752" width="9.140625" style="222"/>
    <col min="10753" max="10753" width="2.5703125" style="222" customWidth="1"/>
    <col min="10754" max="10754" width="10.42578125" style="222" customWidth="1"/>
    <col min="10755" max="10755" width="11.5703125" style="222" customWidth="1"/>
    <col min="10756" max="10756" width="7.28515625" style="222" customWidth="1"/>
    <col min="10757" max="10757" width="6.85546875" style="222" customWidth="1"/>
    <col min="10758" max="10758" width="7.85546875" style="222" customWidth="1"/>
    <col min="10759" max="10760" width="5.42578125" style="222" customWidth="1"/>
    <col min="10761" max="10761" width="6.7109375" style="222" customWidth="1"/>
    <col min="10762" max="10762" width="6.42578125" style="222" customWidth="1"/>
    <col min="10763" max="10763" width="5.140625" style="222" customWidth="1"/>
    <col min="10764" max="10764" width="6.42578125" style="222" customWidth="1"/>
    <col min="10765" max="10765" width="6.140625" style="222" customWidth="1"/>
    <col min="10766" max="10766" width="6.7109375" style="222" customWidth="1"/>
    <col min="10767" max="10767" width="6.28515625" style="222" customWidth="1"/>
    <col min="10768" max="10768" width="6.7109375" style="222" customWidth="1"/>
    <col min="10769" max="10769" width="5.28515625" style="222" customWidth="1"/>
    <col min="10770" max="10771" width="5.85546875" style="222" customWidth="1"/>
    <col min="10772" max="10772" width="5" style="222" customWidth="1"/>
    <col min="10773" max="10773" width="5.28515625" style="222" customWidth="1"/>
    <col min="10774" max="10774" width="5.7109375" style="222" customWidth="1"/>
    <col min="10775" max="10775" width="4.85546875" style="222" customWidth="1"/>
    <col min="10776" max="10776" width="5.42578125" style="222" customWidth="1"/>
    <col min="10777" max="11008" width="9.140625" style="222"/>
    <col min="11009" max="11009" width="2.5703125" style="222" customWidth="1"/>
    <col min="11010" max="11010" width="10.42578125" style="222" customWidth="1"/>
    <col min="11011" max="11011" width="11.5703125" style="222" customWidth="1"/>
    <col min="11012" max="11012" width="7.28515625" style="222" customWidth="1"/>
    <col min="11013" max="11013" width="6.85546875" style="222" customWidth="1"/>
    <col min="11014" max="11014" width="7.85546875" style="222" customWidth="1"/>
    <col min="11015" max="11016" width="5.42578125" style="222" customWidth="1"/>
    <col min="11017" max="11017" width="6.7109375" style="222" customWidth="1"/>
    <col min="11018" max="11018" width="6.42578125" style="222" customWidth="1"/>
    <col min="11019" max="11019" width="5.140625" style="222" customWidth="1"/>
    <col min="11020" max="11020" width="6.42578125" style="222" customWidth="1"/>
    <col min="11021" max="11021" width="6.140625" style="222" customWidth="1"/>
    <col min="11022" max="11022" width="6.7109375" style="222" customWidth="1"/>
    <col min="11023" max="11023" width="6.28515625" style="222" customWidth="1"/>
    <col min="11024" max="11024" width="6.7109375" style="222" customWidth="1"/>
    <col min="11025" max="11025" width="5.28515625" style="222" customWidth="1"/>
    <col min="11026" max="11027" width="5.85546875" style="222" customWidth="1"/>
    <col min="11028" max="11028" width="5" style="222" customWidth="1"/>
    <col min="11029" max="11029" width="5.28515625" style="222" customWidth="1"/>
    <col min="11030" max="11030" width="5.7109375" style="222" customWidth="1"/>
    <col min="11031" max="11031" width="4.85546875" style="222" customWidth="1"/>
    <col min="11032" max="11032" width="5.42578125" style="222" customWidth="1"/>
    <col min="11033" max="11264" width="9.140625" style="222"/>
    <col min="11265" max="11265" width="2.5703125" style="222" customWidth="1"/>
    <col min="11266" max="11266" width="10.42578125" style="222" customWidth="1"/>
    <col min="11267" max="11267" width="11.5703125" style="222" customWidth="1"/>
    <col min="11268" max="11268" width="7.28515625" style="222" customWidth="1"/>
    <col min="11269" max="11269" width="6.85546875" style="222" customWidth="1"/>
    <col min="11270" max="11270" width="7.85546875" style="222" customWidth="1"/>
    <col min="11271" max="11272" width="5.42578125" style="222" customWidth="1"/>
    <col min="11273" max="11273" width="6.7109375" style="222" customWidth="1"/>
    <col min="11274" max="11274" width="6.42578125" style="222" customWidth="1"/>
    <col min="11275" max="11275" width="5.140625" style="222" customWidth="1"/>
    <col min="11276" max="11276" width="6.42578125" style="222" customWidth="1"/>
    <col min="11277" max="11277" width="6.140625" style="222" customWidth="1"/>
    <col min="11278" max="11278" width="6.7109375" style="222" customWidth="1"/>
    <col min="11279" max="11279" width="6.28515625" style="222" customWidth="1"/>
    <col min="11280" max="11280" width="6.7109375" style="222" customWidth="1"/>
    <col min="11281" max="11281" width="5.28515625" style="222" customWidth="1"/>
    <col min="11282" max="11283" width="5.85546875" style="222" customWidth="1"/>
    <col min="11284" max="11284" width="5" style="222" customWidth="1"/>
    <col min="11285" max="11285" width="5.28515625" style="222" customWidth="1"/>
    <col min="11286" max="11286" width="5.7109375" style="222" customWidth="1"/>
    <col min="11287" max="11287" width="4.85546875" style="222" customWidth="1"/>
    <col min="11288" max="11288" width="5.42578125" style="222" customWidth="1"/>
    <col min="11289" max="11520" width="9.140625" style="222"/>
    <col min="11521" max="11521" width="2.5703125" style="222" customWidth="1"/>
    <col min="11522" max="11522" width="10.42578125" style="222" customWidth="1"/>
    <col min="11523" max="11523" width="11.5703125" style="222" customWidth="1"/>
    <col min="11524" max="11524" width="7.28515625" style="222" customWidth="1"/>
    <col min="11525" max="11525" width="6.85546875" style="222" customWidth="1"/>
    <col min="11526" max="11526" width="7.85546875" style="222" customWidth="1"/>
    <col min="11527" max="11528" width="5.42578125" style="222" customWidth="1"/>
    <col min="11529" max="11529" width="6.7109375" style="222" customWidth="1"/>
    <col min="11530" max="11530" width="6.42578125" style="222" customWidth="1"/>
    <col min="11531" max="11531" width="5.140625" style="222" customWidth="1"/>
    <col min="11532" max="11532" width="6.42578125" style="222" customWidth="1"/>
    <col min="11533" max="11533" width="6.140625" style="222" customWidth="1"/>
    <col min="11534" max="11534" width="6.7109375" style="222" customWidth="1"/>
    <col min="11535" max="11535" width="6.28515625" style="222" customWidth="1"/>
    <col min="11536" max="11536" width="6.7109375" style="222" customWidth="1"/>
    <col min="11537" max="11537" width="5.28515625" style="222" customWidth="1"/>
    <col min="11538" max="11539" width="5.85546875" style="222" customWidth="1"/>
    <col min="11540" max="11540" width="5" style="222" customWidth="1"/>
    <col min="11541" max="11541" width="5.28515625" style="222" customWidth="1"/>
    <col min="11542" max="11542" width="5.7109375" style="222" customWidth="1"/>
    <col min="11543" max="11543" width="4.85546875" style="222" customWidth="1"/>
    <col min="11544" max="11544" width="5.42578125" style="222" customWidth="1"/>
    <col min="11545" max="11776" width="9.140625" style="222"/>
    <col min="11777" max="11777" width="2.5703125" style="222" customWidth="1"/>
    <col min="11778" max="11778" width="10.42578125" style="222" customWidth="1"/>
    <col min="11779" max="11779" width="11.5703125" style="222" customWidth="1"/>
    <col min="11780" max="11780" width="7.28515625" style="222" customWidth="1"/>
    <col min="11781" max="11781" width="6.85546875" style="222" customWidth="1"/>
    <col min="11782" max="11782" width="7.85546875" style="222" customWidth="1"/>
    <col min="11783" max="11784" width="5.42578125" style="222" customWidth="1"/>
    <col min="11785" max="11785" width="6.7109375" style="222" customWidth="1"/>
    <col min="11786" max="11786" width="6.42578125" style="222" customWidth="1"/>
    <col min="11787" max="11787" width="5.140625" style="222" customWidth="1"/>
    <col min="11788" max="11788" width="6.42578125" style="222" customWidth="1"/>
    <col min="11789" max="11789" width="6.140625" style="222" customWidth="1"/>
    <col min="11790" max="11790" width="6.7109375" style="222" customWidth="1"/>
    <col min="11791" max="11791" width="6.28515625" style="222" customWidth="1"/>
    <col min="11792" max="11792" width="6.7109375" style="222" customWidth="1"/>
    <col min="11793" max="11793" width="5.28515625" style="222" customWidth="1"/>
    <col min="11794" max="11795" width="5.85546875" style="222" customWidth="1"/>
    <col min="11796" max="11796" width="5" style="222" customWidth="1"/>
    <col min="11797" max="11797" width="5.28515625" style="222" customWidth="1"/>
    <col min="11798" max="11798" width="5.7109375" style="222" customWidth="1"/>
    <col min="11799" max="11799" width="4.85546875" style="222" customWidth="1"/>
    <col min="11800" max="11800" width="5.42578125" style="222" customWidth="1"/>
    <col min="11801" max="12032" width="9.140625" style="222"/>
    <col min="12033" max="12033" width="2.5703125" style="222" customWidth="1"/>
    <col min="12034" max="12034" width="10.42578125" style="222" customWidth="1"/>
    <col min="12035" max="12035" width="11.5703125" style="222" customWidth="1"/>
    <col min="12036" max="12036" width="7.28515625" style="222" customWidth="1"/>
    <col min="12037" max="12037" width="6.85546875" style="222" customWidth="1"/>
    <col min="12038" max="12038" width="7.85546875" style="222" customWidth="1"/>
    <col min="12039" max="12040" width="5.42578125" style="222" customWidth="1"/>
    <col min="12041" max="12041" width="6.7109375" style="222" customWidth="1"/>
    <col min="12042" max="12042" width="6.42578125" style="222" customWidth="1"/>
    <col min="12043" max="12043" width="5.140625" style="222" customWidth="1"/>
    <col min="12044" max="12044" width="6.42578125" style="222" customWidth="1"/>
    <col min="12045" max="12045" width="6.140625" style="222" customWidth="1"/>
    <col min="12046" max="12046" width="6.7109375" style="222" customWidth="1"/>
    <col min="12047" max="12047" width="6.28515625" style="222" customWidth="1"/>
    <col min="12048" max="12048" width="6.7109375" style="222" customWidth="1"/>
    <col min="12049" max="12049" width="5.28515625" style="222" customWidth="1"/>
    <col min="12050" max="12051" width="5.85546875" style="222" customWidth="1"/>
    <col min="12052" max="12052" width="5" style="222" customWidth="1"/>
    <col min="12053" max="12053" width="5.28515625" style="222" customWidth="1"/>
    <col min="12054" max="12054" width="5.7109375" style="222" customWidth="1"/>
    <col min="12055" max="12055" width="4.85546875" style="222" customWidth="1"/>
    <col min="12056" max="12056" width="5.42578125" style="222" customWidth="1"/>
    <col min="12057" max="12288" width="9.140625" style="222"/>
    <col min="12289" max="12289" width="2.5703125" style="222" customWidth="1"/>
    <col min="12290" max="12290" width="10.42578125" style="222" customWidth="1"/>
    <col min="12291" max="12291" width="11.5703125" style="222" customWidth="1"/>
    <col min="12292" max="12292" width="7.28515625" style="222" customWidth="1"/>
    <col min="12293" max="12293" width="6.85546875" style="222" customWidth="1"/>
    <col min="12294" max="12294" width="7.85546875" style="222" customWidth="1"/>
    <col min="12295" max="12296" width="5.42578125" style="222" customWidth="1"/>
    <col min="12297" max="12297" width="6.7109375" style="222" customWidth="1"/>
    <col min="12298" max="12298" width="6.42578125" style="222" customWidth="1"/>
    <col min="12299" max="12299" width="5.140625" style="222" customWidth="1"/>
    <col min="12300" max="12300" width="6.42578125" style="222" customWidth="1"/>
    <col min="12301" max="12301" width="6.140625" style="222" customWidth="1"/>
    <col min="12302" max="12302" width="6.7109375" style="222" customWidth="1"/>
    <col min="12303" max="12303" width="6.28515625" style="222" customWidth="1"/>
    <col min="12304" max="12304" width="6.7109375" style="222" customWidth="1"/>
    <col min="12305" max="12305" width="5.28515625" style="222" customWidth="1"/>
    <col min="12306" max="12307" width="5.85546875" style="222" customWidth="1"/>
    <col min="12308" max="12308" width="5" style="222" customWidth="1"/>
    <col min="12309" max="12309" width="5.28515625" style="222" customWidth="1"/>
    <col min="12310" max="12310" width="5.7109375" style="222" customWidth="1"/>
    <col min="12311" max="12311" width="4.85546875" style="222" customWidth="1"/>
    <col min="12312" max="12312" width="5.42578125" style="222" customWidth="1"/>
    <col min="12313" max="12544" width="9.140625" style="222"/>
    <col min="12545" max="12545" width="2.5703125" style="222" customWidth="1"/>
    <col min="12546" max="12546" width="10.42578125" style="222" customWidth="1"/>
    <col min="12547" max="12547" width="11.5703125" style="222" customWidth="1"/>
    <col min="12548" max="12548" width="7.28515625" style="222" customWidth="1"/>
    <col min="12549" max="12549" width="6.85546875" style="222" customWidth="1"/>
    <col min="12550" max="12550" width="7.85546875" style="222" customWidth="1"/>
    <col min="12551" max="12552" width="5.42578125" style="222" customWidth="1"/>
    <col min="12553" max="12553" width="6.7109375" style="222" customWidth="1"/>
    <col min="12554" max="12554" width="6.42578125" style="222" customWidth="1"/>
    <col min="12555" max="12555" width="5.140625" style="222" customWidth="1"/>
    <col min="12556" max="12556" width="6.42578125" style="222" customWidth="1"/>
    <col min="12557" max="12557" width="6.140625" style="222" customWidth="1"/>
    <col min="12558" max="12558" width="6.7109375" style="222" customWidth="1"/>
    <col min="12559" max="12559" width="6.28515625" style="222" customWidth="1"/>
    <col min="12560" max="12560" width="6.7109375" style="222" customWidth="1"/>
    <col min="12561" max="12561" width="5.28515625" style="222" customWidth="1"/>
    <col min="12562" max="12563" width="5.85546875" style="222" customWidth="1"/>
    <col min="12564" max="12564" width="5" style="222" customWidth="1"/>
    <col min="12565" max="12565" width="5.28515625" style="222" customWidth="1"/>
    <col min="12566" max="12566" width="5.7109375" style="222" customWidth="1"/>
    <col min="12567" max="12567" width="4.85546875" style="222" customWidth="1"/>
    <col min="12568" max="12568" width="5.42578125" style="222" customWidth="1"/>
    <col min="12569" max="12800" width="9.140625" style="222"/>
    <col min="12801" max="12801" width="2.5703125" style="222" customWidth="1"/>
    <col min="12802" max="12802" width="10.42578125" style="222" customWidth="1"/>
    <col min="12803" max="12803" width="11.5703125" style="222" customWidth="1"/>
    <col min="12804" max="12804" width="7.28515625" style="222" customWidth="1"/>
    <col min="12805" max="12805" width="6.85546875" style="222" customWidth="1"/>
    <col min="12806" max="12806" width="7.85546875" style="222" customWidth="1"/>
    <col min="12807" max="12808" width="5.42578125" style="222" customWidth="1"/>
    <col min="12809" max="12809" width="6.7109375" style="222" customWidth="1"/>
    <col min="12810" max="12810" width="6.42578125" style="222" customWidth="1"/>
    <col min="12811" max="12811" width="5.140625" style="222" customWidth="1"/>
    <col min="12812" max="12812" width="6.42578125" style="222" customWidth="1"/>
    <col min="12813" max="12813" width="6.140625" style="222" customWidth="1"/>
    <col min="12814" max="12814" width="6.7109375" style="222" customWidth="1"/>
    <col min="12815" max="12815" width="6.28515625" style="222" customWidth="1"/>
    <col min="12816" max="12816" width="6.7109375" style="222" customWidth="1"/>
    <col min="12817" max="12817" width="5.28515625" style="222" customWidth="1"/>
    <col min="12818" max="12819" width="5.85546875" style="222" customWidth="1"/>
    <col min="12820" max="12820" width="5" style="222" customWidth="1"/>
    <col min="12821" max="12821" width="5.28515625" style="222" customWidth="1"/>
    <col min="12822" max="12822" width="5.7109375" style="222" customWidth="1"/>
    <col min="12823" max="12823" width="4.85546875" style="222" customWidth="1"/>
    <col min="12824" max="12824" width="5.42578125" style="222" customWidth="1"/>
    <col min="12825" max="13056" width="9.140625" style="222"/>
    <col min="13057" max="13057" width="2.5703125" style="222" customWidth="1"/>
    <col min="13058" max="13058" width="10.42578125" style="222" customWidth="1"/>
    <col min="13059" max="13059" width="11.5703125" style="222" customWidth="1"/>
    <col min="13060" max="13060" width="7.28515625" style="222" customWidth="1"/>
    <col min="13061" max="13061" width="6.85546875" style="222" customWidth="1"/>
    <col min="13062" max="13062" width="7.85546875" style="222" customWidth="1"/>
    <col min="13063" max="13064" width="5.42578125" style="222" customWidth="1"/>
    <col min="13065" max="13065" width="6.7109375" style="222" customWidth="1"/>
    <col min="13066" max="13066" width="6.42578125" style="222" customWidth="1"/>
    <col min="13067" max="13067" width="5.140625" style="222" customWidth="1"/>
    <col min="13068" max="13068" width="6.42578125" style="222" customWidth="1"/>
    <col min="13069" max="13069" width="6.140625" style="222" customWidth="1"/>
    <col min="13070" max="13070" width="6.7109375" style="222" customWidth="1"/>
    <col min="13071" max="13071" width="6.28515625" style="222" customWidth="1"/>
    <col min="13072" max="13072" width="6.7109375" style="222" customWidth="1"/>
    <col min="13073" max="13073" width="5.28515625" style="222" customWidth="1"/>
    <col min="13074" max="13075" width="5.85546875" style="222" customWidth="1"/>
    <col min="13076" max="13076" width="5" style="222" customWidth="1"/>
    <col min="13077" max="13077" width="5.28515625" style="222" customWidth="1"/>
    <col min="13078" max="13078" width="5.7109375" style="222" customWidth="1"/>
    <col min="13079" max="13079" width="4.85546875" style="222" customWidth="1"/>
    <col min="13080" max="13080" width="5.42578125" style="222" customWidth="1"/>
    <col min="13081" max="13312" width="9.140625" style="222"/>
    <col min="13313" max="13313" width="2.5703125" style="222" customWidth="1"/>
    <col min="13314" max="13314" width="10.42578125" style="222" customWidth="1"/>
    <col min="13315" max="13315" width="11.5703125" style="222" customWidth="1"/>
    <col min="13316" max="13316" width="7.28515625" style="222" customWidth="1"/>
    <col min="13317" max="13317" width="6.85546875" style="222" customWidth="1"/>
    <col min="13318" max="13318" width="7.85546875" style="222" customWidth="1"/>
    <col min="13319" max="13320" width="5.42578125" style="222" customWidth="1"/>
    <col min="13321" max="13321" width="6.7109375" style="222" customWidth="1"/>
    <col min="13322" max="13322" width="6.42578125" style="222" customWidth="1"/>
    <col min="13323" max="13323" width="5.140625" style="222" customWidth="1"/>
    <col min="13324" max="13324" width="6.42578125" style="222" customWidth="1"/>
    <col min="13325" max="13325" width="6.140625" style="222" customWidth="1"/>
    <col min="13326" max="13326" width="6.7109375" style="222" customWidth="1"/>
    <col min="13327" max="13327" width="6.28515625" style="222" customWidth="1"/>
    <col min="13328" max="13328" width="6.7109375" style="222" customWidth="1"/>
    <col min="13329" max="13329" width="5.28515625" style="222" customWidth="1"/>
    <col min="13330" max="13331" width="5.85546875" style="222" customWidth="1"/>
    <col min="13332" max="13332" width="5" style="222" customWidth="1"/>
    <col min="13333" max="13333" width="5.28515625" style="222" customWidth="1"/>
    <col min="13334" max="13334" width="5.7109375" style="222" customWidth="1"/>
    <col min="13335" max="13335" width="4.85546875" style="222" customWidth="1"/>
    <col min="13336" max="13336" width="5.42578125" style="222" customWidth="1"/>
    <col min="13337" max="13568" width="9.140625" style="222"/>
    <col min="13569" max="13569" width="2.5703125" style="222" customWidth="1"/>
    <col min="13570" max="13570" width="10.42578125" style="222" customWidth="1"/>
    <col min="13571" max="13571" width="11.5703125" style="222" customWidth="1"/>
    <col min="13572" max="13572" width="7.28515625" style="222" customWidth="1"/>
    <col min="13573" max="13573" width="6.85546875" style="222" customWidth="1"/>
    <col min="13574" max="13574" width="7.85546875" style="222" customWidth="1"/>
    <col min="13575" max="13576" width="5.42578125" style="222" customWidth="1"/>
    <col min="13577" max="13577" width="6.7109375" style="222" customWidth="1"/>
    <col min="13578" max="13578" width="6.42578125" style="222" customWidth="1"/>
    <col min="13579" max="13579" width="5.140625" style="222" customWidth="1"/>
    <col min="13580" max="13580" width="6.42578125" style="222" customWidth="1"/>
    <col min="13581" max="13581" width="6.140625" style="222" customWidth="1"/>
    <col min="13582" max="13582" width="6.7109375" style="222" customWidth="1"/>
    <col min="13583" max="13583" width="6.28515625" style="222" customWidth="1"/>
    <col min="13584" max="13584" width="6.7109375" style="222" customWidth="1"/>
    <col min="13585" max="13585" width="5.28515625" style="222" customWidth="1"/>
    <col min="13586" max="13587" width="5.85546875" style="222" customWidth="1"/>
    <col min="13588" max="13588" width="5" style="222" customWidth="1"/>
    <col min="13589" max="13589" width="5.28515625" style="222" customWidth="1"/>
    <col min="13590" max="13590" width="5.7109375" style="222" customWidth="1"/>
    <col min="13591" max="13591" width="4.85546875" style="222" customWidth="1"/>
    <col min="13592" max="13592" width="5.42578125" style="222" customWidth="1"/>
    <col min="13593" max="13824" width="9.140625" style="222"/>
    <col min="13825" max="13825" width="2.5703125" style="222" customWidth="1"/>
    <col min="13826" max="13826" width="10.42578125" style="222" customWidth="1"/>
    <col min="13827" max="13827" width="11.5703125" style="222" customWidth="1"/>
    <col min="13828" max="13828" width="7.28515625" style="222" customWidth="1"/>
    <col min="13829" max="13829" width="6.85546875" style="222" customWidth="1"/>
    <col min="13830" max="13830" width="7.85546875" style="222" customWidth="1"/>
    <col min="13831" max="13832" width="5.42578125" style="222" customWidth="1"/>
    <col min="13833" max="13833" width="6.7109375" style="222" customWidth="1"/>
    <col min="13834" max="13834" width="6.42578125" style="222" customWidth="1"/>
    <col min="13835" max="13835" width="5.140625" style="222" customWidth="1"/>
    <col min="13836" max="13836" width="6.42578125" style="222" customWidth="1"/>
    <col min="13837" max="13837" width="6.140625" style="222" customWidth="1"/>
    <col min="13838" max="13838" width="6.7109375" style="222" customWidth="1"/>
    <col min="13839" max="13839" width="6.28515625" style="222" customWidth="1"/>
    <col min="13840" max="13840" width="6.7109375" style="222" customWidth="1"/>
    <col min="13841" max="13841" width="5.28515625" style="222" customWidth="1"/>
    <col min="13842" max="13843" width="5.85546875" style="222" customWidth="1"/>
    <col min="13844" max="13844" width="5" style="222" customWidth="1"/>
    <col min="13845" max="13845" width="5.28515625" style="222" customWidth="1"/>
    <col min="13846" max="13846" width="5.7109375" style="222" customWidth="1"/>
    <col min="13847" max="13847" width="4.85546875" style="222" customWidth="1"/>
    <col min="13848" max="13848" width="5.42578125" style="222" customWidth="1"/>
    <col min="13849" max="14080" width="9.140625" style="222"/>
    <col min="14081" max="14081" width="2.5703125" style="222" customWidth="1"/>
    <col min="14082" max="14082" width="10.42578125" style="222" customWidth="1"/>
    <col min="14083" max="14083" width="11.5703125" style="222" customWidth="1"/>
    <col min="14084" max="14084" width="7.28515625" style="222" customWidth="1"/>
    <col min="14085" max="14085" width="6.85546875" style="222" customWidth="1"/>
    <col min="14086" max="14086" width="7.85546875" style="222" customWidth="1"/>
    <col min="14087" max="14088" width="5.42578125" style="222" customWidth="1"/>
    <col min="14089" max="14089" width="6.7109375" style="222" customWidth="1"/>
    <col min="14090" max="14090" width="6.42578125" style="222" customWidth="1"/>
    <col min="14091" max="14091" width="5.140625" style="222" customWidth="1"/>
    <col min="14092" max="14092" width="6.42578125" style="222" customWidth="1"/>
    <col min="14093" max="14093" width="6.140625" style="222" customWidth="1"/>
    <col min="14094" max="14094" width="6.7109375" style="222" customWidth="1"/>
    <col min="14095" max="14095" width="6.28515625" style="222" customWidth="1"/>
    <col min="14096" max="14096" width="6.7109375" style="222" customWidth="1"/>
    <col min="14097" max="14097" width="5.28515625" style="222" customWidth="1"/>
    <col min="14098" max="14099" width="5.85546875" style="222" customWidth="1"/>
    <col min="14100" max="14100" width="5" style="222" customWidth="1"/>
    <col min="14101" max="14101" width="5.28515625" style="222" customWidth="1"/>
    <col min="14102" max="14102" width="5.7109375" style="222" customWidth="1"/>
    <col min="14103" max="14103" width="4.85546875" style="222" customWidth="1"/>
    <col min="14104" max="14104" width="5.42578125" style="222" customWidth="1"/>
    <col min="14105" max="14336" width="9.140625" style="222"/>
    <col min="14337" max="14337" width="2.5703125" style="222" customWidth="1"/>
    <col min="14338" max="14338" width="10.42578125" style="222" customWidth="1"/>
    <col min="14339" max="14339" width="11.5703125" style="222" customWidth="1"/>
    <col min="14340" max="14340" width="7.28515625" style="222" customWidth="1"/>
    <col min="14341" max="14341" width="6.85546875" style="222" customWidth="1"/>
    <col min="14342" max="14342" width="7.85546875" style="222" customWidth="1"/>
    <col min="14343" max="14344" width="5.42578125" style="222" customWidth="1"/>
    <col min="14345" max="14345" width="6.7109375" style="222" customWidth="1"/>
    <col min="14346" max="14346" width="6.42578125" style="222" customWidth="1"/>
    <col min="14347" max="14347" width="5.140625" style="222" customWidth="1"/>
    <col min="14348" max="14348" width="6.42578125" style="222" customWidth="1"/>
    <col min="14349" max="14349" width="6.140625" style="222" customWidth="1"/>
    <col min="14350" max="14350" width="6.7109375" style="222" customWidth="1"/>
    <col min="14351" max="14351" width="6.28515625" style="222" customWidth="1"/>
    <col min="14352" max="14352" width="6.7109375" style="222" customWidth="1"/>
    <col min="14353" max="14353" width="5.28515625" style="222" customWidth="1"/>
    <col min="14354" max="14355" width="5.85546875" style="222" customWidth="1"/>
    <col min="14356" max="14356" width="5" style="222" customWidth="1"/>
    <col min="14357" max="14357" width="5.28515625" style="222" customWidth="1"/>
    <col min="14358" max="14358" width="5.7109375" style="222" customWidth="1"/>
    <col min="14359" max="14359" width="4.85546875" style="222" customWidth="1"/>
    <col min="14360" max="14360" width="5.42578125" style="222" customWidth="1"/>
    <col min="14361" max="14592" width="9.140625" style="222"/>
    <col min="14593" max="14593" width="2.5703125" style="222" customWidth="1"/>
    <col min="14594" max="14594" width="10.42578125" style="222" customWidth="1"/>
    <col min="14595" max="14595" width="11.5703125" style="222" customWidth="1"/>
    <col min="14596" max="14596" width="7.28515625" style="222" customWidth="1"/>
    <col min="14597" max="14597" width="6.85546875" style="222" customWidth="1"/>
    <col min="14598" max="14598" width="7.85546875" style="222" customWidth="1"/>
    <col min="14599" max="14600" width="5.42578125" style="222" customWidth="1"/>
    <col min="14601" max="14601" width="6.7109375" style="222" customWidth="1"/>
    <col min="14602" max="14602" width="6.42578125" style="222" customWidth="1"/>
    <col min="14603" max="14603" width="5.140625" style="222" customWidth="1"/>
    <col min="14604" max="14604" width="6.42578125" style="222" customWidth="1"/>
    <col min="14605" max="14605" width="6.140625" style="222" customWidth="1"/>
    <col min="14606" max="14606" width="6.7109375" style="222" customWidth="1"/>
    <col min="14607" max="14607" width="6.28515625" style="222" customWidth="1"/>
    <col min="14608" max="14608" width="6.7109375" style="222" customWidth="1"/>
    <col min="14609" max="14609" width="5.28515625" style="222" customWidth="1"/>
    <col min="14610" max="14611" width="5.85546875" style="222" customWidth="1"/>
    <col min="14612" max="14612" width="5" style="222" customWidth="1"/>
    <col min="14613" max="14613" width="5.28515625" style="222" customWidth="1"/>
    <col min="14614" max="14614" width="5.7109375" style="222" customWidth="1"/>
    <col min="14615" max="14615" width="4.85546875" style="222" customWidth="1"/>
    <col min="14616" max="14616" width="5.42578125" style="222" customWidth="1"/>
    <col min="14617" max="14848" width="9.140625" style="222"/>
    <col min="14849" max="14849" width="2.5703125" style="222" customWidth="1"/>
    <col min="14850" max="14850" width="10.42578125" style="222" customWidth="1"/>
    <col min="14851" max="14851" width="11.5703125" style="222" customWidth="1"/>
    <col min="14852" max="14852" width="7.28515625" style="222" customWidth="1"/>
    <col min="14853" max="14853" width="6.85546875" style="222" customWidth="1"/>
    <col min="14854" max="14854" width="7.85546875" style="222" customWidth="1"/>
    <col min="14855" max="14856" width="5.42578125" style="222" customWidth="1"/>
    <col min="14857" max="14857" width="6.7109375" style="222" customWidth="1"/>
    <col min="14858" max="14858" width="6.42578125" style="222" customWidth="1"/>
    <col min="14859" max="14859" width="5.140625" style="222" customWidth="1"/>
    <col min="14860" max="14860" width="6.42578125" style="222" customWidth="1"/>
    <col min="14861" max="14861" width="6.140625" style="222" customWidth="1"/>
    <col min="14862" max="14862" width="6.7109375" style="222" customWidth="1"/>
    <col min="14863" max="14863" width="6.28515625" style="222" customWidth="1"/>
    <col min="14864" max="14864" width="6.7109375" style="222" customWidth="1"/>
    <col min="14865" max="14865" width="5.28515625" style="222" customWidth="1"/>
    <col min="14866" max="14867" width="5.85546875" style="222" customWidth="1"/>
    <col min="14868" max="14868" width="5" style="222" customWidth="1"/>
    <col min="14869" max="14869" width="5.28515625" style="222" customWidth="1"/>
    <col min="14870" max="14870" width="5.7109375" style="222" customWidth="1"/>
    <col min="14871" max="14871" width="4.85546875" style="222" customWidth="1"/>
    <col min="14872" max="14872" width="5.42578125" style="222" customWidth="1"/>
    <col min="14873" max="15104" width="9.140625" style="222"/>
    <col min="15105" max="15105" width="2.5703125" style="222" customWidth="1"/>
    <col min="15106" max="15106" width="10.42578125" style="222" customWidth="1"/>
    <col min="15107" max="15107" width="11.5703125" style="222" customWidth="1"/>
    <col min="15108" max="15108" width="7.28515625" style="222" customWidth="1"/>
    <col min="15109" max="15109" width="6.85546875" style="222" customWidth="1"/>
    <col min="15110" max="15110" width="7.85546875" style="222" customWidth="1"/>
    <col min="15111" max="15112" width="5.42578125" style="222" customWidth="1"/>
    <col min="15113" max="15113" width="6.7109375" style="222" customWidth="1"/>
    <col min="15114" max="15114" width="6.42578125" style="222" customWidth="1"/>
    <col min="15115" max="15115" width="5.140625" style="222" customWidth="1"/>
    <col min="15116" max="15116" width="6.42578125" style="222" customWidth="1"/>
    <col min="15117" max="15117" width="6.140625" style="222" customWidth="1"/>
    <col min="15118" max="15118" width="6.7109375" style="222" customWidth="1"/>
    <col min="15119" max="15119" width="6.28515625" style="222" customWidth="1"/>
    <col min="15120" max="15120" width="6.7109375" style="222" customWidth="1"/>
    <col min="15121" max="15121" width="5.28515625" style="222" customWidth="1"/>
    <col min="15122" max="15123" width="5.85546875" style="222" customWidth="1"/>
    <col min="15124" max="15124" width="5" style="222" customWidth="1"/>
    <col min="15125" max="15125" width="5.28515625" style="222" customWidth="1"/>
    <col min="15126" max="15126" width="5.7109375" style="222" customWidth="1"/>
    <col min="15127" max="15127" width="4.85546875" style="222" customWidth="1"/>
    <col min="15128" max="15128" width="5.42578125" style="222" customWidth="1"/>
    <col min="15129" max="15360" width="9.140625" style="222"/>
    <col min="15361" max="15361" width="2.5703125" style="222" customWidth="1"/>
    <col min="15362" max="15362" width="10.42578125" style="222" customWidth="1"/>
    <col min="15363" max="15363" width="11.5703125" style="222" customWidth="1"/>
    <col min="15364" max="15364" width="7.28515625" style="222" customWidth="1"/>
    <col min="15365" max="15365" width="6.85546875" style="222" customWidth="1"/>
    <col min="15366" max="15366" width="7.85546875" style="222" customWidth="1"/>
    <col min="15367" max="15368" width="5.42578125" style="222" customWidth="1"/>
    <col min="15369" max="15369" width="6.7109375" style="222" customWidth="1"/>
    <col min="15370" max="15370" width="6.42578125" style="222" customWidth="1"/>
    <col min="15371" max="15371" width="5.140625" style="222" customWidth="1"/>
    <col min="15372" max="15372" width="6.42578125" style="222" customWidth="1"/>
    <col min="15373" max="15373" width="6.140625" style="222" customWidth="1"/>
    <col min="15374" max="15374" width="6.7109375" style="222" customWidth="1"/>
    <col min="15375" max="15375" width="6.28515625" style="222" customWidth="1"/>
    <col min="15376" max="15376" width="6.7109375" style="222" customWidth="1"/>
    <col min="15377" max="15377" width="5.28515625" style="222" customWidth="1"/>
    <col min="15378" max="15379" width="5.85546875" style="222" customWidth="1"/>
    <col min="15380" max="15380" width="5" style="222" customWidth="1"/>
    <col min="15381" max="15381" width="5.28515625" style="222" customWidth="1"/>
    <col min="15382" max="15382" width="5.7109375" style="222" customWidth="1"/>
    <col min="15383" max="15383" width="4.85546875" style="222" customWidth="1"/>
    <col min="15384" max="15384" width="5.42578125" style="222" customWidth="1"/>
    <col min="15385" max="15616" width="9.140625" style="222"/>
    <col min="15617" max="15617" width="2.5703125" style="222" customWidth="1"/>
    <col min="15618" max="15618" width="10.42578125" style="222" customWidth="1"/>
    <col min="15619" max="15619" width="11.5703125" style="222" customWidth="1"/>
    <col min="15620" max="15620" width="7.28515625" style="222" customWidth="1"/>
    <col min="15621" max="15621" width="6.85546875" style="222" customWidth="1"/>
    <col min="15622" max="15622" width="7.85546875" style="222" customWidth="1"/>
    <col min="15623" max="15624" width="5.42578125" style="222" customWidth="1"/>
    <col min="15625" max="15625" width="6.7109375" style="222" customWidth="1"/>
    <col min="15626" max="15626" width="6.42578125" style="222" customWidth="1"/>
    <col min="15627" max="15627" width="5.140625" style="222" customWidth="1"/>
    <col min="15628" max="15628" width="6.42578125" style="222" customWidth="1"/>
    <col min="15629" max="15629" width="6.140625" style="222" customWidth="1"/>
    <col min="15630" max="15630" width="6.7109375" style="222" customWidth="1"/>
    <col min="15631" max="15631" width="6.28515625" style="222" customWidth="1"/>
    <col min="15632" max="15632" width="6.7109375" style="222" customWidth="1"/>
    <col min="15633" max="15633" width="5.28515625" style="222" customWidth="1"/>
    <col min="15634" max="15635" width="5.85546875" style="222" customWidth="1"/>
    <col min="15636" max="15636" width="5" style="222" customWidth="1"/>
    <col min="15637" max="15637" width="5.28515625" style="222" customWidth="1"/>
    <col min="15638" max="15638" width="5.7109375" style="222" customWidth="1"/>
    <col min="15639" max="15639" width="4.85546875" style="222" customWidth="1"/>
    <col min="15640" max="15640" width="5.42578125" style="222" customWidth="1"/>
    <col min="15641" max="15872" width="9.140625" style="222"/>
    <col min="15873" max="15873" width="2.5703125" style="222" customWidth="1"/>
    <col min="15874" max="15874" width="10.42578125" style="222" customWidth="1"/>
    <col min="15875" max="15875" width="11.5703125" style="222" customWidth="1"/>
    <col min="15876" max="15876" width="7.28515625" style="222" customWidth="1"/>
    <col min="15877" max="15877" width="6.85546875" style="222" customWidth="1"/>
    <col min="15878" max="15878" width="7.85546875" style="222" customWidth="1"/>
    <col min="15879" max="15880" width="5.42578125" style="222" customWidth="1"/>
    <col min="15881" max="15881" width="6.7109375" style="222" customWidth="1"/>
    <col min="15882" max="15882" width="6.42578125" style="222" customWidth="1"/>
    <col min="15883" max="15883" width="5.140625" style="222" customWidth="1"/>
    <col min="15884" max="15884" width="6.42578125" style="222" customWidth="1"/>
    <col min="15885" max="15885" width="6.140625" style="222" customWidth="1"/>
    <col min="15886" max="15886" width="6.7109375" style="222" customWidth="1"/>
    <col min="15887" max="15887" width="6.28515625" style="222" customWidth="1"/>
    <col min="15888" max="15888" width="6.7109375" style="222" customWidth="1"/>
    <col min="15889" max="15889" width="5.28515625" style="222" customWidth="1"/>
    <col min="15890" max="15891" width="5.85546875" style="222" customWidth="1"/>
    <col min="15892" max="15892" width="5" style="222" customWidth="1"/>
    <col min="15893" max="15893" width="5.28515625" style="222" customWidth="1"/>
    <col min="15894" max="15894" width="5.7109375" style="222" customWidth="1"/>
    <col min="15895" max="15895" width="4.85546875" style="222" customWidth="1"/>
    <col min="15896" max="15896" width="5.42578125" style="222" customWidth="1"/>
    <col min="15897" max="16128" width="9.140625" style="222"/>
    <col min="16129" max="16129" width="2.5703125" style="222" customWidth="1"/>
    <col min="16130" max="16130" width="10.42578125" style="222" customWidth="1"/>
    <col min="16131" max="16131" width="11.5703125" style="222" customWidth="1"/>
    <col min="16132" max="16132" width="7.28515625" style="222" customWidth="1"/>
    <col min="16133" max="16133" width="6.85546875" style="222" customWidth="1"/>
    <col min="16134" max="16134" width="7.85546875" style="222" customWidth="1"/>
    <col min="16135" max="16136" width="5.42578125" style="222" customWidth="1"/>
    <col min="16137" max="16137" width="6.7109375" style="222" customWidth="1"/>
    <col min="16138" max="16138" width="6.42578125" style="222" customWidth="1"/>
    <col min="16139" max="16139" width="5.140625" style="222" customWidth="1"/>
    <col min="16140" max="16140" width="6.42578125" style="222" customWidth="1"/>
    <col min="16141" max="16141" width="6.140625" style="222" customWidth="1"/>
    <col min="16142" max="16142" width="6.7109375" style="222" customWidth="1"/>
    <col min="16143" max="16143" width="6.28515625" style="222" customWidth="1"/>
    <col min="16144" max="16144" width="6.7109375" style="222" customWidth="1"/>
    <col min="16145" max="16145" width="5.28515625" style="222" customWidth="1"/>
    <col min="16146" max="16147" width="5.85546875" style="222" customWidth="1"/>
    <col min="16148" max="16148" width="5" style="222" customWidth="1"/>
    <col min="16149" max="16149" width="5.28515625" style="222" customWidth="1"/>
    <col min="16150" max="16150" width="5.7109375" style="222" customWidth="1"/>
    <col min="16151" max="16151" width="4.85546875" style="222" customWidth="1"/>
    <col min="16152" max="16152" width="5.42578125" style="222" customWidth="1"/>
    <col min="16153" max="16384" width="9.140625" style="222"/>
  </cols>
  <sheetData>
    <row r="1" spans="1:28" ht="12" customHeight="1" x14ac:dyDescent="0.2">
      <c r="U1" s="419" t="s">
        <v>278</v>
      </c>
      <c r="V1" s="419"/>
      <c r="W1" s="419"/>
      <c r="X1" s="419"/>
      <c r="Y1" s="419"/>
      <c r="Z1" s="419"/>
    </row>
    <row r="2" spans="1:28" ht="14.25" customHeight="1" x14ac:dyDescent="0.2">
      <c r="A2" s="420" t="s">
        <v>279</v>
      </c>
      <c r="B2" s="420"/>
      <c r="C2" s="420"/>
      <c r="D2" s="420"/>
      <c r="E2" s="420"/>
      <c r="F2" s="420"/>
      <c r="G2" s="420"/>
      <c r="H2" s="420"/>
      <c r="I2" s="420"/>
      <c r="J2" s="420"/>
      <c r="K2" s="420"/>
      <c r="L2" s="420"/>
      <c r="M2" s="420"/>
      <c r="N2" s="420"/>
      <c r="O2" s="420"/>
      <c r="P2" s="420"/>
      <c r="Q2" s="420"/>
      <c r="R2" s="420"/>
      <c r="S2" s="420"/>
      <c r="T2" s="420"/>
      <c r="U2" s="420"/>
      <c r="V2" s="420"/>
      <c r="W2" s="420"/>
      <c r="X2" s="420"/>
      <c r="Y2" s="420"/>
      <c r="Z2" s="420"/>
    </row>
    <row r="3" spans="1:28" x14ac:dyDescent="0.2">
      <c r="A3" s="421" t="s">
        <v>4</v>
      </c>
      <c r="B3" s="421"/>
      <c r="C3" s="421"/>
      <c r="D3" s="421"/>
      <c r="E3" s="421"/>
      <c r="F3" s="421"/>
      <c r="G3" s="421"/>
      <c r="H3" s="421"/>
      <c r="I3" s="421"/>
      <c r="J3" s="421"/>
      <c r="K3" s="421"/>
      <c r="L3" s="421"/>
      <c r="M3" s="421"/>
      <c r="N3" s="421"/>
      <c r="O3" s="421"/>
      <c r="P3" s="421"/>
      <c r="Q3" s="421"/>
      <c r="R3" s="421"/>
      <c r="S3" s="421"/>
      <c r="T3" s="421"/>
      <c r="U3" s="421"/>
      <c r="V3" s="421"/>
      <c r="W3" s="421"/>
      <c r="X3" s="421"/>
      <c r="Y3" s="421"/>
      <c r="Z3" s="421"/>
    </row>
    <row r="4" spans="1:28" ht="314.25" x14ac:dyDescent="0.2">
      <c r="A4" s="223" t="s">
        <v>129</v>
      </c>
      <c r="B4" s="224" t="s">
        <v>280</v>
      </c>
      <c r="C4" s="225" t="s">
        <v>0</v>
      </c>
      <c r="D4" s="226" t="s">
        <v>281</v>
      </c>
      <c r="E4" s="226" t="s">
        <v>282</v>
      </c>
      <c r="F4" s="226" t="s">
        <v>283</v>
      </c>
      <c r="G4" s="226" t="s">
        <v>284</v>
      </c>
      <c r="H4" s="226" t="s">
        <v>285</v>
      </c>
      <c r="I4" s="226" t="s">
        <v>286</v>
      </c>
      <c r="J4" s="226" t="s">
        <v>287</v>
      </c>
      <c r="K4" s="226" t="s">
        <v>288</v>
      </c>
      <c r="L4" s="226" t="s">
        <v>289</v>
      </c>
      <c r="M4" s="227" t="s">
        <v>290</v>
      </c>
      <c r="N4" s="226" t="s">
        <v>291</v>
      </c>
      <c r="O4" s="226" t="s">
        <v>292</v>
      </c>
      <c r="P4" s="226" t="s">
        <v>293</v>
      </c>
      <c r="Q4" s="226" t="s">
        <v>294</v>
      </c>
      <c r="R4" s="226" t="s">
        <v>295</v>
      </c>
      <c r="S4" s="226" t="s">
        <v>296</v>
      </c>
      <c r="T4" s="228" t="s">
        <v>297</v>
      </c>
      <c r="U4" s="226" t="s">
        <v>298</v>
      </c>
      <c r="V4" s="226" t="s">
        <v>299</v>
      </c>
      <c r="W4" s="226" t="s">
        <v>300</v>
      </c>
      <c r="X4" s="226" t="s">
        <v>301</v>
      </c>
      <c r="Y4" s="226" t="s">
        <v>302</v>
      </c>
      <c r="Z4" s="226" t="s">
        <v>303</v>
      </c>
    </row>
    <row r="5" spans="1:28" x14ac:dyDescent="0.2">
      <c r="A5" s="229"/>
      <c r="B5" s="230">
        <v>1</v>
      </c>
      <c r="C5" s="230">
        <v>2</v>
      </c>
      <c r="D5" s="230">
        <v>3</v>
      </c>
      <c r="E5" s="230">
        <v>4</v>
      </c>
      <c r="F5" s="230">
        <v>5</v>
      </c>
      <c r="G5" s="230">
        <v>6</v>
      </c>
      <c r="H5" s="230">
        <v>7</v>
      </c>
      <c r="I5" s="230">
        <v>9</v>
      </c>
      <c r="J5" s="230">
        <v>10</v>
      </c>
      <c r="K5" s="230">
        <v>11</v>
      </c>
      <c r="L5" s="230">
        <v>12</v>
      </c>
      <c r="M5" s="230">
        <v>13</v>
      </c>
      <c r="N5" s="230">
        <v>14</v>
      </c>
      <c r="O5" s="230">
        <v>15</v>
      </c>
      <c r="P5" s="230">
        <v>16</v>
      </c>
      <c r="Q5" s="230">
        <v>17</v>
      </c>
      <c r="R5" s="230">
        <v>18</v>
      </c>
      <c r="S5" s="230">
        <v>19</v>
      </c>
      <c r="T5" s="230">
        <v>20</v>
      </c>
      <c r="U5" s="230">
        <v>21</v>
      </c>
      <c r="V5" s="230">
        <v>22</v>
      </c>
      <c r="W5" s="230">
        <v>23</v>
      </c>
      <c r="X5" s="230">
        <v>24</v>
      </c>
      <c r="Y5" s="230">
        <v>25</v>
      </c>
      <c r="Z5" s="222">
        <v>26</v>
      </c>
    </row>
    <row r="6" spans="1:28" ht="36" x14ac:dyDescent="0.2">
      <c r="A6" s="231">
        <v>1</v>
      </c>
      <c r="B6" s="230" t="s">
        <v>304</v>
      </c>
      <c r="C6" s="232">
        <f>SUM(D6:Y6)</f>
        <v>4454.8980000000001</v>
      </c>
      <c r="D6" s="233">
        <v>198</v>
      </c>
      <c r="E6" s="233">
        <v>568.90000000000009</v>
      </c>
      <c r="F6" s="233">
        <v>1753.2</v>
      </c>
      <c r="G6" s="233">
        <v>10.199999999999999</v>
      </c>
      <c r="H6" s="233">
        <v>25.4</v>
      </c>
      <c r="I6" s="233">
        <v>105.7</v>
      </c>
      <c r="J6" s="233">
        <v>353.6</v>
      </c>
      <c r="K6" s="233">
        <v>2.1</v>
      </c>
      <c r="L6" s="233">
        <v>896.1</v>
      </c>
      <c r="M6" s="233">
        <v>27</v>
      </c>
      <c r="N6" s="233">
        <v>224.2</v>
      </c>
      <c r="O6" s="233">
        <v>162</v>
      </c>
      <c r="P6" s="233">
        <v>16.271999999999998</v>
      </c>
      <c r="Q6" s="233">
        <v>8</v>
      </c>
      <c r="R6" s="233">
        <v>27.7</v>
      </c>
      <c r="S6" s="233">
        <v>13.6</v>
      </c>
      <c r="T6" s="233">
        <v>0.2</v>
      </c>
      <c r="U6" s="233">
        <v>5.3</v>
      </c>
      <c r="V6" s="233">
        <v>29.9</v>
      </c>
      <c r="W6" s="233">
        <v>0.6</v>
      </c>
      <c r="X6" s="233">
        <v>3.6</v>
      </c>
      <c r="Y6" s="233">
        <v>23.326000000000001</v>
      </c>
      <c r="Z6" s="234">
        <v>0</v>
      </c>
    </row>
    <row r="7" spans="1:28" x14ac:dyDescent="0.2">
      <c r="A7" s="231">
        <v>2</v>
      </c>
      <c r="B7" s="235" t="s">
        <v>305</v>
      </c>
      <c r="C7" s="233">
        <f>SUM(D7:Z7)</f>
        <v>4813.7239999999993</v>
      </c>
      <c r="D7" s="435">
        <v>258.8</v>
      </c>
      <c r="E7" s="233">
        <v>651.29999999999995</v>
      </c>
      <c r="F7" s="233">
        <v>1807.2</v>
      </c>
      <c r="G7" s="233">
        <v>7.5</v>
      </c>
      <c r="H7" s="233">
        <v>22</v>
      </c>
      <c r="I7" s="233">
        <v>107.2</v>
      </c>
      <c r="J7" s="233">
        <v>377.72</v>
      </c>
      <c r="K7" s="233">
        <v>2.1</v>
      </c>
      <c r="L7" s="233">
        <v>979.4</v>
      </c>
      <c r="M7" s="233">
        <v>37.700000000000003</v>
      </c>
      <c r="N7" s="233">
        <v>225.8</v>
      </c>
      <c r="O7" s="233">
        <v>162</v>
      </c>
      <c r="P7" s="233">
        <v>16.207999999999998</v>
      </c>
      <c r="Q7" s="233">
        <v>8</v>
      </c>
      <c r="R7" s="233">
        <v>27.7</v>
      </c>
      <c r="S7" s="233">
        <v>13.7</v>
      </c>
      <c r="T7" s="233">
        <v>0.2</v>
      </c>
      <c r="U7" s="233">
        <v>7.4</v>
      </c>
      <c r="V7" s="233">
        <v>29.7</v>
      </c>
      <c r="W7" s="233">
        <v>0.6</v>
      </c>
      <c r="X7" s="233">
        <v>3.6</v>
      </c>
      <c r="Y7" s="233">
        <v>24</v>
      </c>
      <c r="Z7" s="232">
        <v>43.896000000000001</v>
      </c>
      <c r="AB7" s="236"/>
    </row>
    <row r="8" spans="1:28" ht="36" x14ac:dyDescent="0.2">
      <c r="A8" s="231">
        <v>3</v>
      </c>
      <c r="B8" s="231" t="s">
        <v>306</v>
      </c>
      <c r="C8" s="233">
        <f>SUM(D8:Z8)</f>
        <v>358.82599999999991</v>
      </c>
      <c r="D8" s="234">
        <f t="shared" ref="D8:Z8" si="0">D7-D6</f>
        <v>60.800000000000011</v>
      </c>
      <c r="E8" s="234">
        <f t="shared" si="0"/>
        <v>82.399999999999864</v>
      </c>
      <c r="F8" s="234">
        <f t="shared" si="0"/>
        <v>54</v>
      </c>
      <c r="G8" s="234">
        <f t="shared" si="0"/>
        <v>-2.6999999999999993</v>
      </c>
      <c r="H8" s="234">
        <f t="shared" si="0"/>
        <v>-3.3999999999999986</v>
      </c>
      <c r="I8" s="234">
        <f t="shared" si="0"/>
        <v>1.5</v>
      </c>
      <c r="J8" s="234">
        <f t="shared" si="0"/>
        <v>24.120000000000005</v>
      </c>
      <c r="K8" s="234">
        <f t="shared" si="0"/>
        <v>0</v>
      </c>
      <c r="L8" s="234">
        <f t="shared" si="0"/>
        <v>83.299999999999955</v>
      </c>
      <c r="M8" s="234">
        <f t="shared" si="0"/>
        <v>10.700000000000003</v>
      </c>
      <c r="N8" s="234">
        <f t="shared" si="0"/>
        <v>1.6000000000000227</v>
      </c>
      <c r="O8" s="234">
        <f t="shared" si="0"/>
        <v>0</v>
      </c>
      <c r="P8" s="234">
        <f t="shared" si="0"/>
        <v>-6.4000000000000057E-2</v>
      </c>
      <c r="Q8" s="234">
        <f t="shared" si="0"/>
        <v>0</v>
      </c>
      <c r="R8" s="234">
        <f t="shared" si="0"/>
        <v>0</v>
      </c>
      <c r="S8" s="234">
        <f t="shared" si="0"/>
        <v>9.9999999999999645E-2</v>
      </c>
      <c r="T8" s="234">
        <f t="shared" si="0"/>
        <v>0</v>
      </c>
      <c r="U8" s="234">
        <f t="shared" si="0"/>
        <v>2.1000000000000005</v>
      </c>
      <c r="V8" s="234">
        <f t="shared" si="0"/>
        <v>-0.19999999999999929</v>
      </c>
      <c r="W8" s="234">
        <f t="shared" si="0"/>
        <v>0</v>
      </c>
      <c r="X8" s="234">
        <f t="shared" si="0"/>
        <v>0</v>
      </c>
      <c r="Y8" s="234">
        <f t="shared" si="0"/>
        <v>0.67399999999999949</v>
      </c>
      <c r="Z8" s="234">
        <f t="shared" si="0"/>
        <v>43.896000000000001</v>
      </c>
    </row>
  </sheetData>
  <mergeCells count="3">
    <mergeCell ref="U1:Z1"/>
    <mergeCell ref="A2:Z2"/>
    <mergeCell ref="A3:Z3"/>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opLeftCell="A19" workbookViewId="0">
      <selection activeCell="O16" sqref="O16"/>
    </sheetView>
  </sheetViews>
  <sheetFormatPr defaultRowHeight="15" x14ac:dyDescent="0.25"/>
  <cols>
    <col min="1" max="1" width="35.5703125" style="313" customWidth="1"/>
    <col min="2" max="2" width="14.5703125" customWidth="1"/>
    <col min="3" max="3" width="13.7109375" customWidth="1"/>
    <col min="4" max="4" width="10.7109375" customWidth="1"/>
    <col min="5" max="5" width="15.85546875" customWidth="1"/>
    <col min="6" max="6" width="10.7109375" customWidth="1"/>
    <col min="7" max="7" width="11.7109375" customWidth="1"/>
    <col min="8" max="8" width="14" customWidth="1"/>
    <col min="9" max="10" width="10.28515625" style="125" customWidth="1"/>
    <col min="11" max="11" width="9.28515625" style="125" customWidth="1"/>
    <col min="258" max="258" width="29.28515625" customWidth="1"/>
    <col min="259" max="259" width="0.140625" customWidth="1"/>
    <col min="260" max="260" width="0" hidden="1" customWidth="1"/>
    <col min="261" max="261" width="10.5703125" customWidth="1"/>
    <col min="262" max="262" width="10.7109375" customWidth="1"/>
    <col min="263" max="263" width="11.7109375" customWidth="1"/>
    <col min="264" max="265" width="10.28515625" customWidth="1"/>
    <col min="266" max="266" width="9.28515625" customWidth="1"/>
    <col min="514" max="514" width="29.28515625" customWidth="1"/>
    <col min="515" max="515" width="0.140625" customWidth="1"/>
    <col min="516" max="516" width="0" hidden="1" customWidth="1"/>
    <col min="517" max="517" width="10.5703125" customWidth="1"/>
    <col min="518" max="518" width="10.7109375" customWidth="1"/>
    <col min="519" max="519" width="11.7109375" customWidth="1"/>
    <col min="520" max="521" width="10.28515625" customWidth="1"/>
    <col min="522" max="522" width="9.28515625" customWidth="1"/>
    <col min="770" max="770" width="29.28515625" customWidth="1"/>
    <col min="771" max="771" width="0.140625" customWidth="1"/>
    <col min="772" max="772" width="0" hidden="1" customWidth="1"/>
    <col min="773" max="773" width="10.5703125" customWidth="1"/>
    <col min="774" max="774" width="10.7109375" customWidth="1"/>
    <col min="775" max="775" width="11.7109375" customWidth="1"/>
    <col min="776" max="777" width="10.28515625" customWidth="1"/>
    <col min="778" max="778" width="9.28515625" customWidth="1"/>
    <col min="1026" max="1026" width="29.28515625" customWidth="1"/>
    <col min="1027" max="1027" width="0.140625" customWidth="1"/>
    <col min="1028" max="1028" width="0" hidden="1" customWidth="1"/>
    <col min="1029" max="1029" width="10.5703125" customWidth="1"/>
    <col min="1030" max="1030" width="10.7109375" customWidth="1"/>
    <col min="1031" max="1031" width="11.7109375" customWidth="1"/>
    <col min="1032" max="1033" width="10.28515625" customWidth="1"/>
    <col min="1034" max="1034" width="9.28515625" customWidth="1"/>
    <col min="1282" max="1282" width="29.28515625" customWidth="1"/>
    <col min="1283" max="1283" width="0.140625" customWidth="1"/>
    <col min="1284" max="1284" width="0" hidden="1" customWidth="1"/>
    <col min="1285" max="1285" width="10.5703125" customWidth="1"/>
    <col min="1286" max="1286" width="10.7109375" customWidth="1"/>
    <col min="1287" max="1287" width="11.7109375" customWidth="1"/>
    <col min="1288" max="1289" width="10.28515625" customWidth="1"/>
    <col min="1290" max="1290" width="9.28515625" customWidth="1"/>
    <col min="1538" max="1538" width="29.28515625" customWidth="1"/>
    <col min="1539" max="1539" width="0.140625" customWidth="1"/>
    <col min="1540" max="1540" width="0" hidden="1" customWidth="1"/>
    <col min="1541" max="1541" width="10.5703125" customWidth="1"/>
    <col min="1542" max="1542" width="10.7109375" customWidth="1"/>
    <col min="1543" max="1543" width="11.7109375" customWidth="1"/>
    <col min="1544" max="1545" width="10.28515625" customWidth="1"/>
    <col min="1546" max="1546" width="9.28515625" customWidth="1"/>
    <col min="1794" max="1794" width="29.28515625" customWidth="1"/>
    <col min="1795" max="1795" width="0.140625" customWidth="1"/>
    <col min="1796" max="1796" width="0" hidden="1" customWidth="1"/>
    <col min="1797" max="1797" width="10.5703125" customWidth="1"/>
    <col min="1798" max="1798" width="10.7109375" customWidth="1"/>
    <col min="1799" max="1799" width="11.7109375" customWidth="1"/>
    <col min="1800" max="1801" width="10.28515625" customWidth="1"/>
    <col min="1802" max="1802" width="9.28515625" customWidth="1"/>
    <col min="2050" max="2050" width="29.28515625" customWidth="1"/>
    <col min="2051" max="2051" width="0.140625" customWidth="1"/>
    <col min="2052" max="2052" width="0" hidden="1" customWidth="1"/>
    <col min="2053" max="2053" width="10.5703125" customWidth="1"/>
    <col min="2054" max="2054" width="10.7109375" customWidth="1"/>
    <col min="2055" max="2055" width="11.7109375" customWidth="1"/>
    <col min="2056" max="2057" width="10.28515625" customWidth="1"/>
    <col min="2058" max="2058" width="9.28515625" customWidth="1"/>
    <col min="2306" max="2306" width="29.28515625" customWidth="1"/>
    <col min="2307" max="2307" width="0.140625" customWidth="1"/>
    <col min="2308" max="2308" width="0" hidden="1" customWidth="1"/>
    <col min="2309" max="2309" width="10.5703125" customWidth="1"/>
    <col min="2310" max="2310" width="10.7109375" customWidth="1"/>
    <col min="2311" max="2311" width="11.7109375" customWidth="1"/>
    <col min="2312" max="2313" width="10.28515625" customWidth="1"/>
    <col min="2314" max="2314" width="9.28515625" customWidth="1"/>
    <col min="2562" max="2562" width="29.28515625" customWidth="1"/>
    <col min="2563" max="2563" width="0.140625" customWidth="1"/>
    <col min="2564" max="2564" width="0" hidden="1" customWidth="1"/>
    <col min="2565" max="2565" width="10.5703125" customWidth="1"/>
    <col min="2566" max="2566" width="10.7109375" customWidth="1"/>
    <col min="2567" max="2567" width="11.7109375" customWidth="1"/>
    <col min="2568" max="2569" width="10.28515625" customWidth="1"/>
    <col min="2570" max="2570" width="9.28515625" customWidth="1"/>
    <col min="2818" max="2818" width="29.28515625" customWidth="1"/>
    <col min="2819" max="2819" width="0.140625" customWidth="1"/>
    <col min="2820" max="2820" width="0" hidden="1" customWidth="1"/>
    <col min="2821" max="2821" width="10.5703125" customWidth="1"/>
    <col min="2822" max="2822" width="10.7109375" customWidth="1"/>
    <col min="2823" max="2823" width="11.7109375" customWidth="1"/>
    <col min="2824" max="2825" width="10.28515625" customWidth="1"/>
    <col min="2826" max="2826" width="9.28515625" customWidth="1"/>
    <col min="3074" max="3074" width="29.28515625" customWidth="1"/>
    <col min="3075" max="3075" width="0.140625" customWidth="1"/>
    <col min="3076" max="3076" width="0" hidden="1" customWidth="1"/>
    <col min="3077" max="3077" width="10.5703125" customWidth="1"/>
    <col min="3078" max="3078" width="10.7109375" customWidth="1"/>
    <col min="3079" max="3079" width="11.7109375" customWidth="1"/>
    <col min="3080" max="3081" width="10.28515625" customWidth="1"/>
    <col min="3082" max="3082" width="9.28515625" customWidth="1"/>
    <col min="3330" max="3330" width="29.28515625" customWidth="1"/>
    <col min="3331" max="3331" width="0.140625" customWidth="1"/>
    <col min="3332" max="3332" width="0" hidden="1" customWidth="1"/>
    <col min="3333" max="3333" width="10.5703125" customWidth="1"/>
    <col min="3334" max="3334" width="10.7109375" customWidth="1"/>
    <col min="3335" max="3335" width="11.7109375" customWidth="1"/>
    <col min="3336" max="3337" width="10.28515625" customWidth="1"/>
    <col min="3338" max="3338" width="9.28515625" customWidth="1"/>
    <col min="3586" max="3586" width="29.28515625" customWidth="1"/>
    <col min="3587" max="3587" width="0.140625" customWidth="1"/>
    <col min="3588" max="3588" width="0" hidden="1" customWidth="1"/>
    <col min="3589" max="3589" width="10.5703125" customWidth="1"/>
    <col min="3590" max="3590" width="10.7109375" customWidth="1"/>
    <col min="3591" max="3591" width="11.7109375" customWidth="1"/>
    <col min="3592" max="3593" width="10.28515625" customWidth="1"/>
    <col min="3594" max="3594" width="9.28515625" customWidth="1"/>
    <col min="3842" max="3842" width="29.28515625" customWidth="1"/>
    <col min="3843" max="3843" width="0.140625" customWidth="1"/>
    <col min="3844" max="3844" width="0" hidden="1" customWidth="1"/>
    <col min="3845" max="3845" width="10.5703125" customWidth="1"/>
    <col min="3846" max="3846" width="10.7109375" customWidth="1"/>
    <col min="3847" max="3847" width="11.7109375" customWidth="1"/>
    <col min="3848" max="3849" width="10.28515625" customWidth="1"/>
    <col min="3850" max="3850" width="9.28515625" customWidth="1"/>
    <col min="4098" max="4098" width="29.28515625" customWidth="1"/>
    <col min="4099" max="4099" width="0.140625" customWidth="1"/>
    <col min="4100" max="4100" width="0" hidden="1" customWidth="1"/>
    <col min="4101" max="4101" width="10.5703125" customWidth="1"/>
    <col min="4102" max="4102" width="10.7109375" customWidth="1"/>
    <col min="4103" max="4103" width="11.7109375" customWidth="1"/>
    <col min="4104" max="4105" width="10.28515625" customWidth="1"/>
    <col min="4106" max="4106" width="9.28515625" customWidth="1"/>
    <col min="4354" max="4354" width="29.28515625" customWidth="1"/>
    <col min="4355" max="4355" width="0.140625" customWidth="1"/>
    <col min="4356" max="4356" width="0" hidden="1" customWidth="1"/>
    <col min="4357" max="4357" width="10.5703125" customWidth="1"/>
    <col min="4358" max="4358" width="10.7109375" customWidth="1"/>
    <col min="4359" max="4359" width="11.7109375" customWidth="1"/>
    <col min="4360" max="4361" width="10.28515625" customWidth="1"/>
    <col min="4362" max="4362" width="9.28515625" customWidth="1"/>
    <col min="4610" max="4610" width="29.28515625" customWidth="1"/>
    <col min="4611" max="4611" width="0.140625" customWidth="1"/>
    <col min="4612" max="4612" width="0" hidden="1" customWidth="1"/>
    <col min="4613" max="4613" width="10.5703125" customWidth="1"/>
    <col min="4614" max="4614" width="10.7109375" customWidth="1"/>
    <col min="4615" max="4615" width="11.7109375" customWidth="1"/>
    <col min="4616" max="4617" width="10.28515625" customWidth="1"/>
    <col min="4618" max="4618" width="9.28515625" customWidth="1"/>
    <col min="4866" max="4866" width="29.28515625" customWidth="1"/>
    <col min="4867" max="4867" width="0.140625" customWidth="1"/>
    <col min="4868" max="4868" width="0" hidden="1" customWidth="1"/>
    <col min="4869" max="4869" width="10.5703125" customWidth="1"/>
    <col min="4870" max="4870" width="10.7109375" customWidth="1"/>
    <col min="4871" max="4871" width="11.7109375" customWidth="1"/>
    <col min="4872" max="4873" width="10.28515625" customWidth="1"/>
    <col min="4874" max="4874" width="9.28515625" customWidth="1"/>
    <col min="5122" max="5122" width="29.28515625" customWidth="1"/>
    <col min="5123" max="5123" width="0.140625" customWidth="1"/>
    <col min="5124" max="5124" width="0" hidden="1" customWidth="1"/>
    <col min="5125" max="5125" width="10.5703125" customWidth="1"/>
    <col min="5126" max="5126" width="10.7109375" customWidth="1"/>
    <col min="5127" max="5127" width="11.7109375" customWidth="1"/>
    <col min="5128" max="5129" width="10.28515625" customWidth="1"/>
    <col min="5130" max="5130" width="9.28515625" customWidth="1"/>
    <col min="5378" max="5378" width="29.28515625" customWidth="1"/>
    <col min="5379" max="5379" width="0.140625" customWidth="1"/>
    <col min="5380" max="5380" width="0" hidden="1" customWidth="1"/>
    <col min="5381" max="5381" width="10.5703125" customWidth="1"/>
    <col min="5382" max="5382" width="10.7109375" customWidth="1"/>
    <col min="5383" max="5383" width="11.7109375" customWidth="1"/>
    <col min="5384" max="5385" width="10.28515625" customWidth="1"/>
    <col min="5386" max="5386" width="9.28515625" customWidth="1"/>
    <col min="5634" max="5634" width="29.28515625" customWidth="1"/>
    <col min="5635" max="5635" width="0.140625" customWidth="1"/>
    <col min="5636" max="5636" width="0" hidden="1" customWidth="1"/>
    <col min="5637" max="5637" width="10.5703125" customWidth="1"/>
    <col min="5638" max="5638" width="10.7109375" customWidth="1"/>
    <col min="5639" max="5639" width="11.7109375" customWidth="1"/>
    <col min="5640" max="5641" width="10.28515625" customWidth="1"/>
    <col min="5642" max="5642" width="9.28515625" customWidth="1"/>
    <col min="5890" max="5890" width="29.28515625" customWidth="1"/>
    <col min="5891" max="5891" width="0.140625" customWidth="1"/>
    <col min="5892" max="5892" width="0" hidden="1" customWidth="1"/>
    <col min="5893" max="5893" width="10.5703125" customWidth="1"/>
    <col min="5894" max="5894" width="10.7109375" customWidth="1"/>
    <col min="5895" max="5895" width="11.7109375" customWidth="1"/>
    <col min="5896" max="5897" width="10.28515625" customWidth="1"/>
    <col min="5898" max="5898" width="9.28515625" customWidth="1"/>
    <col min="6146" max="6146" width="29.28515625" customWidth="1"/>
    <col min="6147" max="6147" width="0.140625" customWidth="1"/>
    <col min="6148" max="6148" width="0" hidden="1" customWidth="1"/>
    <col min="6149" max="6149" width="10.5703125" customWidth="1"/>
    <col min="6150" max="6150" width="10.7109375" customWidth="1"/>
    <col min="6151" max="6151" width="11.7109375" customWidth="1"/>
    <col min="6152" max="6153" width="10.28515625" customWidth="1"/>
    <col min="6154" max="6154" width="9.28515625" customWidth="1"/>
    <col min="6402" max="6402" width="29.28515625" customWidth="1"/>
    <col min="6403" max="6403" width="0.140625" customWidth="1"/>
    <col min="6404" max="6404" width="0" hidden="1" customWidth="1"/>
    <col min="6405" max="6405" width="10.5703125" customWidth="1"/>
    <col min="6406" max="6406" width="10.7109375" customWidth="1"/>
    <col min="6407" max="6407" width="11.7109375" customWidth="1"/>
    <col min="6408" max="6409" width="10.28515625" customWidth="1"/>
    <col min="6410" max="6410" width="9.28515625" customWidth="1"/>
    <col min="6658" max="6658" width="29.28515625" customWidth="1"/>
    <col min="6659" max="6659" width="0.140625" customWidth="1"/>
    <col min="6660" max="6660" width="0" hidden="1" customWidth="1"/>
    <col min="6661" max="6661" width="10.5703125" customWidth="1"/>
    <col min="6662" max="6662" width="10.7109375" customWidth="1"/>
    <col min="6663" max="6663" width="11.7109375" customWidth="1"/>
    <col min="6664" max="6665" width="10.28515625" customWidth="1"/>
    <col min="6666" max="6666" width="9.28515625" customWidth="1"/>
    <col min="6914" max="6914" width="29.28515625" customWidth="1"/>
    <col min="6915" max="6915" width="0.140625" customWidth="1"/>
    <col min="6916" max="6916" width="0" hidden="1" customWidth="1"/>
    <col min="6917" max="6917" width="10.5703125" customWidth="1"/>
    <col min="6918" max="6918" width="10.7109375" customWidth="1"/>
    <col min="6919" max="6919" width="11.7109375" customWidth="1"/>
    <col min="6920" max="6921" width="10.28515625" customWidth="1"/>
    <col min="6922" max="6922" width="9.28515625" customWidth="1"/>
    <col min="7170" max="7170" width="29.28515625" customWidth="1"/>
    <col min="7171" max="7171" width="0.140625" customWidth="1"/>
    <col min="7172" max="7172" width="0" hidden="1" customWidth="1"/>
    <col min="7173" max="7173" width="10.5703125" customWidth="1"/>
    <col min="7174" max="7174" width="10.7109375" customWidth="1"/>
    <col min="7175" max="7175" width="11.7109375" customWidth="1"/>
    <col min="7176" max="7177" width="10.28515625" customWidth="1"/>
    <col min="7178" max="7178" width="9.28515625" customWidth="1"/>
    <col min="7426" max="7426" width="29.28515625" customWidth="1"/>
    <col min="7427" max="7427" width="0.140625" customWidth="1"/>
    <col min="7428" max="7428" width="0" hidden="1" customWidth="1"/>
    <col min="7429" max="7429" width="10.5703125" customWidth="1"/>
    <col min="7430" max="7430" width="10.7109375" customWidth="1"/>
    <col min="7431" max="7431" width="11.7109375" customWidth="1"/>
    <col min="7432" max="7433" width="10.28515625" customWidth="1"/>
    <col min="7434" max="7434" width="9.28515625" customWidth="1"/>
    <col min="7682" max="7682" width="29.28515625" customWidth="1"/>
    <col min="7683" max="7683" width="0.140625" customWidth="1"/>
    <col min="7684" max="7684" width="0" hidden="1" customWidth="1"/>
    <col min="7685" max="7685" width="10.5703125" customWidth="1"/>
    <col min="7686" max="7686" width="10.7109375" customWidth="1"/>
    <col min="7687" max="7687" width="11.7109375" customWidth="1"/>
    <col min="7688" max="7689" width="10.28515625" customWidth="1"/>
    <col min="7690" max="7690" width="9.28515625" customWidth="1"/>
    <col min="7938" max="7938" width="29.28515625" customWidth="1"/>
    <col min="7939" max="7939" width="0.140625" customWidth="1"/>
    <col min="7940" max="7940" width="0" hidden="1" customWidth="1"/>
    <col min="7941" max="7941" width="10.5703125" customWidth="1"/>
    <col min="7942" max="7942" width="10.7109375" customWidth="1"/>
    <col min="7943" max="7943" width="11.7109375" customWidth="1"/>
    <col min="7944" max="7945" width="10.28515625" customWidth="1"/>
    <col min="7946" max="7946" width="9.28515625" customWidth="1"/>
    <col min="8194" max="8194" width="29.28515625" customWidth="1"/>
    <col min="8195" max="8195" width="0.140625" customWidth="1"/>
    <col min="8196" max="8196" width="0" hidden="1" customWidth="1"/>
    <col min="8197" max="8197" width="10.5703125" customWidth="1"/>
    <col min="8198" max="8198" width="10.7109375" customWidth="1"/>
    <col min="8199" max="8199" width="11.7109375" customWidth="1"/>
    <col min="8200" max="8201" width="10.28515625" customWidth="1"/>
    <col min="8202" max="8202" width="9.28515625" customWidth="1"/>
    <col min="8450" max="8450" width="29.28515625" customWidth="1"/>
    <col min="8451" max="8451" width="0.140625" customWidth="1"/>
    <col min="8452" max="8452" width="0" hidden="1" customWidth="1"/>
    <col min="8453" max="8453" width="10.5703125" customWidth="1"/>
    <col min="8454" max="8454" width="10.7109375" customWidth="1"/>
    <col min="8455" max="8455" width="11.7109375" customWidth="1"/>
    <col min="8456" max="8457" width="10.28515625" customWidth="1"/>
    <col min="8458" max="8458" width="9.28515625" customWidth="1"/>
    <col min="8706" max="8706" width="29.28515625" customWidth="1"/>
    <col min="8707" max="8707" width="0.140625" customWidth="1"/>
    <col min="8708" max="8708" width="0" hidden="1" customWidth="1"/>
    <col min="8709" max="8709" width="10.5703125" customWidth="1"/>
    <col min="8710" max="8710" width="10.7109375" customWidth="1"/>
    <col min="8711" max="8711" width="11.7109375" customWidth="1"/>
    <col min="8712" max="8713" width="10.28515625" customWidth="1"/>
    <col min="8714" max="8714" width="9.28515625" customWidth="1"/>
    <col min="8962" max="8962" width="29.28515625" customWidth="1"/>
    <col min="8963" max="8963" width="0.140625" customWidth="1"/>
    <col min="8964" max="8964" width="0" hidden="1" customWidth="1"/>
    <col min="8965" max="8965" width="10.5703125" customWidth="1"/>
    <col min="8966" max="8966" width="10.7109375" customWidth="1"/>
    <col min="8967" max="8967" width="11.7109375" customWidth="1"/>
    <col min="8968" max="8969" width="10.28515625" customWidth="1"/>
    <col min="8970" max="8970" width="9.28515625" customWidth="1"/>
    <col min="9218" max="9218" width="29.28515625" customWidth="1"/>
    <col min="9219" max="9219" width="0.140625" customWidth="1"/>
    <col min="9220" max="9220" width="0" hidden="1" customWidth="1"/>
    <col min="9221" max="9221" width="10.5703125" customWidth="1"/>
    <col min="9222" max="9222" width="10.7109375" customWidth="1"/>
    <col min="9223" max="9223" width="11.7109375" customWidth="1"/>
    <col min="9224" max="9225" width="10.28515625" customWidth="1"/>
    <col min="9226" max="9226" width="9.28515625" customWidth="1"/>
    <col min="9474" max="9474" width="29.28515625" customWidth="1"/>
    <col min="9475" max="9475" width="0.140625" customWidth="1"/>
    <col min="9476" max="9476" width="0" hidden="1" customWidth="1"/>
    <col min="9477" max="9477" width="10.5703125" customWidth="1"/>
    <col min="9478" max="9478" width="10.7109375" customWidth="1"/>
    <col min="9479" max="9479" width="11.7109375" customWidth="1"/>
    <col min="9480" max="9481" width="10.28515625" customWidth="1"/>
    <col min="9482" max="9482" width="9.28515625" customWidth="1"/>
    <col min="9730" max="9730" width="29.28515625" customWidth="1"/>
    <col min="9731" max="9731" width="0.140625" customWidth="1"/>
    <col min="9732" max="9732" width="0" hidden="1" customWidth="1"/>
    <col min="9733" max="9733" width="10.5703125" customWidth="1"/>
    <col min="9734" max="9734" width="10.7109375" customWidth="1"/>
    <col min="9735" max="9735" width="11.7109375" customWidth="1"/>
    <col min="9736" max="9737" width="10.28515625" customWidth="1"/>
    <col min="9738" max="9738" width="9.28515625" customWidth="1"/>
    <col min="9986" max="9986" width="29.28515625" customWidth="1"/>
    <col min="9987" max="9987" width="0.140625" customWidth="1"/>
    <col min="9988" max="9988" width="0" hidden="1" customWidth="1"/>
    <col min="9989" max="9989" width="10.5703125" customWidth="1"/>
    <col min="9990" max="9990" width="10.7109375" customWidth="1"/>
    <col min="9991" max="9991" width="11.7109375" customWidth="1"/>
    <col min="9992" max="9993" width="10.28515625" customWidth="1"/>
    <col min="9994" max="9994" width="9.28515625" customWidth="1"/>
    <col min="10242" max="10242" width="29.28515625" customWidth="1"/>
    <col min="10243" max="10243" width="0.140625" customWidth="1"/>
    <col min="10244" max="10244" width="0" hidden="1" customWidth="1"/>
    <col min="10245" max="10245" width="10.5703125" customWidth="1"/>
    <col min="10246" max="10246" width="10.7109375" customWidth="1"/>
    <col min="10247" max="10247" width="11.7109375" customWidth="1"/>
    <col min="10248" max="10249" width="10.28515625" customWidth="1"/>
    <col min="10250" max="10250" width="9.28515625" customWidth="1"/>
    <col min="10498" max="10498" width="29.28515625" customWidth="1"/>
    <col min="10499" max="10499" width="0.140625" customWidth="1"/>
    <col min="10500" max="10500" width="0" hidden="1" customWidth="1"/>
    <col min="10501" max="10501" width="10.5703125" customWidth="1"/>
    <col min="10502" max="10502" width="10.7109375" customWidth="1"/>
    <col min="10503" max="10503" width="11.7109375" customWidth="1"/>
    <col min="10504" max="10505" width="10.28515625" customWidth="1"/>
    <col min="10506" max="10506" width="9.28515625" customWidth="1"/>
    <col min="10754" max="10754" width="29.28515625" customWidth="1"/>
    <col min="10755" max="10755" width="0.140625" customWidth="1"/>
    <col min="10756" max="10756" width="0" hidden="1" customWidth="1"/>
    <col min="10757" max="10757" width="10.5703125" customWidth="1"/>
    <col min="10758" max="10758" width="10.7109375" customWidth="1"/>
    <col min="10759" max="10759" width="11.7109375" customWidth="1"/>
    <col min="10760" max="10761" width="10.28515625" customWidth="1"/>
    <col min="10762" max="10762" width="9.28515625" customWidth="1"/>
    <col min="11010" max="11010" width="29.28515625" customWidth="1"/>
    <col min="11011" max="11011" width="0.140625" customWidth="1"/>
    <col min="11012" max="11012" width="0" hidden="1" customWidth="1"/>
    <col min="11013" max="11013" width="10.5703125" customWidth="1"/>
    <col min="11014" max="11014" width="10.7109375" customWidth="1"/>
    <col min="11015" max="11015" width="11.7109375" customWidth="1"/>
    <col min="11016" max="11017" width="10.28515625" customWidth="1"/>
    <col min="11018" max="11018" width="9.28515625" customWidth="1"/>
    <col min="11266" max="11266" width="29.28515625" customWidth="1"/>
    <col min="11267" max="11267" width="0.140625" customWidth="1"/>
    <col min="11268" max="11268" width="0" hidden="1" customWidth="1"/>
    <col min="11269" max="11269" width="10.5703125" customWidth="1"/>
    <col min="11270" max="11270" width="10.7109375" customWidth="1"/>
    <col min="11271" max="11271" width="11.7109375" customWidth="1"/>
    <col min="11272" max="11273" width="10.28515625" customWidth="1"/>
    <col min="11274" max="11274" width="9.28515625" customWidth="1"/>
    <col min="11522" max="11522" width="29.28515625" customWidth="1"/>
    <col min="11523" max="11523" width="0.140625" customWidth="1"/>
    <col min="11524" max="11524" width="0" hidden="1" customWidth="1"/>
    <col min="11525" max="11525" width="10.5703125" customWidth="1"/>
    <col min="11526" max="11526" width="10.7109375" customWidth="1"/>
    <col min="11527" max="11527" width="11.7109375" customWidth="1"/>
    <col min="11528" max="11529" width="10.28515625" customWidth="1"/>
    <col min="11530" max="11530" width="9.28515625" customWidth="1"/>
    <col min="11778" max="11778" width="29.28515625" customWidth="1"/>
    <col min="11779" max="11779" width="0.140625" customWidth="1"/>
    <col min="11780" max="11780" width="0" hidden="1" customWidth="1"/>
    <col min="11781" max="11781" width="10.5703125" customWidth="1"/>
    <col min="11782" max="11782" width="10.7109375" customWidth="1"/>
    <col min="11783" max="11783" width="11.7109375" customWidth="1"/>
    <col min="11784" max="11785" width="10.28515625" customWidth="1"/>
    <col min="11786" max="11786" width="9.28515625" customWidth="1"/>
    <col min="12034" max="12034" width="29.28515625" customWidth="1"/>
    <col min="12035" max="12035" width="0.140625" customWidth="1"/>
    <col min="12036" max="12036" width="0" hidden="1" customWidth="1"/>
    <col min="12037" max="12037" width="10.5703125" customWidth="1"/>
    <col min="12038" max="12038" width="10.7109375" customWidth="1"/>
    <col min="12039" max="12039" width="11.7109375" customWidth="1"/>
    <col min="12040" max="12041" width="10.28515625" customWidth="1"/>
    <col min="12042" max="12042" width="9.28515625" customWidth="1"/>
    <col min="12290" max="12290" width="29.28515625" customWidth="1"/>
    <col min="12291" max="12291" width="0.140625" customWidth="1"/>
    <col min="12292" max="12292" width="0" hidden="1" customWidth="1"/>
    <col min="12293" max="12293" width="10.5703125" customWidth="1"/>
    <col min="12294" max="12294" width="10.7109375" customWidth="1"/>
    <col min="12295" max="12295" width="11.7109375" customWidth="1"/>
    <col min="12296" max="12297" width="10.28515625" customWidth="1"/>
    <col min="12298" max="12298" width="9.28515625" customWidth="1"/>
    <col min="12546" max="12546" width="29.28515625" customWidth="1"/>
    <col min="12547" max="12547" width="0.140625" customWidth="1"/>
    <col min="12548" max="12548" width="0" hidden="1" customWidth="1"/>
    <col min="12549" max="12549" width="10.5703125" customWidth="1"/>
    <col min="12550" max="12550" width="10.7109375" customWidth="1"/>
    <col min="12551" max="12551" width="11.7109375" customWidth="1"/>
    <col min="12552" max="12553" width="10.28515625" customWidth="1"/>
    <col min="12554" max="12554" width="9.28515625" customWidth="1"/>
    <col min="12802" max="12802" width="29.28515625" customWidth="1"/>
    <col min="12803" max="12803" width="0.140625" customWidth="1"/>
    <col min="12804" max="12804" width="0" hidden="1" customWidth="1"/>
    <col min="12805" max="12805" width="10.5703125" customWidth="1"/>
    <col min="12806" max="12806" width="10.7109375" customWidth="1"/>
    <col min="12807" max="12807" width="11.7109375" customWidth="1"/>
    <col min="12808" max="12809" width="10.28515625" customWidth="1"/>
    <col min="12810" max="12810" width="9.28515625" customWidth="1"/>
    <col min="13058" max="13058" width="29.28515625" customWidth="1"/>
    <col min="13059" max="13059" width="0.140625" customWidth="1"/>
    <col min="13060" max="13060" width="0" hidden="1" customWidth="1"/>
    <col min="13061" max="13061" width="10.5703125" customWidth="1"/>
    <col min="13062" max="13062" width="10.7109375" customWidth="1"/>
    <col min="13063" max="13063" width="11.7109375" customWidth="1"/>
    <col min="13064" max="13065" width="10.28515625" customWidth="1"/>
    <col min="13066" max="13066" width="9.28515625" customWidth="1"/>
    <col min="13314" max="13314" width="29.28515625" customWidth="1"/>
    <col min="13315" max="13315" width="0.140625" customWidth="1"/>
    <col min="13316" max="13316" width="0" hidden="1" customWidth="1"/>
    <col min="13317" max="13317" width="10.5703125" customWidth="1"/>
    <col min="13318" max="13318" width="10.7109375" customWidth="1"/>
    <col min="13319" max="13319" width="11.7109375" customWidth="1"/>
    <col min="13320" max="13321" width="10.28515625" customWidth="1"/>
    <col min="13322" max="13322" width="9.28515625" customWidth="1"/>
    <col min="13570" max="13570" width="29.28515625" customWidth="1"/>
    <col min="13571" max="13571" width="0.140625" customWidth="1"/>
    <col min="13572" max="13572" width="0" hidden="1" customWidth="1"/>
    <col min="13573" max="13573" width="10.5703125" customWidth="1"/>
    <col min="13574" max="13574" width="10.7109375" customWidth="1"/>
    <col min="13575" max="13575" width="11.7109375" customWidth="1"/>
    <col min="13576" max="13577" width="10.28515625" customWidth="1"/>
    <col min="13578" max="13578" width="9.28515625" customWidth="1"/>
    <col min="13826" max="13826" width="29.28515625" customWidth="1"/>
    <col min="13827" max="13827" width="0.140625" customWidth="1"/>
    <col min="13828" max="13828" width="0" hidden="1" customWidth="1"/>
    <col min="13829" max="13829" width="10.5703125" customWidth="1"/>
    <col min="13830" max="13830" width="10.7109375" customWidth="1"/>
    <col min="13831" max="13831" width="11.7109375" customWidth="1"/>
    <col min="13832" max="13833" width="10.28515625" customWidth="1"/>
    <col min="13834" max="13834" width="9.28515625" customWidth="1"/>
    <col min="14082" max="14082" width="29.28515625" customWidth="1"/>
    <col min="14083" max="14083" width="0.140625" customWidth="1"/>
    <col min="14084" max="14084" width="0" hidden="1" customWidth="1"/>
    <col min="14085" max="14085" width="10.5703125" customWidth="1"/>
    <col min="14086" max="14086" width="10.7109375" customWidth="1"/>
    <col min="14087" max="14087" width="11.7109375" customWidth="1"/>
    <col min="14088" max="14089" width="10.28515625" customWidth="1"/>
    <col min="14090" max="14090" width="9.28515625" customWidth="1"/>
    <col min="14338" max="14338" width="29.28515625" customWidth="1"/>
    <col min="14339" max="14339" width="0.140625" customWidth="1"/>
    <col min="14340" max="14340" width="0" hidden="1" customWidth="1"/>
    <col min="14341" max="14341" width="10.5703125" customWidth="1"/>
    <col min="14342" max="14342" width="10.7109375" customWidth="1"/>
    <col min="14343" max="14343" width="11.7109375" customWidth="1"/>
    <col min="14344" max="14345" width="10.28515625" customWidth="1"/>
    <col min="14346" max="14346" width="9.28515625" customWidth="1"/>
    <col min="14594" max="14594" width="29.28515625" customWidth="1"/>
    <col min="14595" max="14595" width="0.140625" customWidth="1"/>
    <col min="14596" max="14596" width="0" hidden="1" customWidth="1"/>
    <col min="14597" max="14597" width="10.5703125" customWidth="1"/>
    <col min="14598" max="14598" width="10.7109375" customWidth="1"/>
    <col min="14599" max="14599" width="11.7109375" customWidth="1"/>
    <col min="14600" max="14601" width="10.28515625" customWidth="1"/>
    <col min="14602" max="14602" width="9.28515625" customWidth="1"/>
    <col min="14850" max="14850" width="29.28515625" customWidth="1"/>
    <col min="14851" max="14851" width="0.140625" customWidth="1"/>
    <col min="14852" max="14852" width="0" hidden="1" customWidth="1"/>
    <col min="14853" max="14853" width="10.5703125" customWidth="1"/>
    <col min="14854" max="14854" width="10.7109375" customWidth="1"/>
    <col min="14855" max="14855" width="11.7109375" customWidth="1"/>
    <col min="14856" max="14857" width="10.28515625" customWidth="1"/>
    <col min="14858" max="14858" width="9.28515625" customWidth="1"/>
    <col min="15106" max="15106" width="29.28515625" customWidth="1"/>
    <col min="15107" max="15107" width="0.140625" customWidth="1"/>
    <col min="15108" max="15108" width="0" hidden="1" customWidth="1"/>
    <col min="15109" max="15109" width="10.5703125" customWidth="1"/>
    <col min="15110" max="15110" width="10.7109375" customWidth="1"/>
    <col min="15111" max="15111" width="11.7109375" customWidth="1"/>
    <col min="15112" max="15113" width="10.28515625" customWidth="1"/>
    <col min="15114" max="15114" width="9.28515625" customWidth="1"/>
    <col min="15362" max="15362" width="29.28515625" customWidth="1"/>
    <col min="15363" max="15363" width="0.140625" customWidth="1"/>
    <col min="15364" max="15364" width="0" hidden="1" customWidth="1"/>
    <col min="15365" max="15365" width="10.5703125" customWidth="1"/>
    <col min="15366" max="15366" width="10.7109375" customWidth="1"/>
    <col min="15367" max="15367" width="11.7109375" customWidth="1"/>
    <col min="15368" max="15369" width="10.28515625" customWidth="1"/>
    <col min="15370" max="15370" width="9.28515625" customWidth="1"/>
    <col min="15618" max="15618" width="29.28515625" customWidth="1"/>
    <col min="15619" max="15619" width="0.140625" customWidth="1"/>
    <col min="15620" max="15620" width="0" hidden="1" customWidth="1"/>
    <col min="15621" max="15621" width="10.5703125" customWidth="1"/>
    <col min="15622" max="15622" width="10.7109375" customWidth="1"/>
    <col min="15623" max="15623" width="11.7109375" customWidth="1"/>
    <col min="15624" max="15625" width="10.28515625" customWidth="1"/>
    <col min="15626" max="15626" width="9.28515625" customWidth="1"/>
    <col min="15874" max="15874" width="29.28515625" customWidth="1"/>
    <col min="15875" max="15875" width="0.140625" customWidth="1"/>
    <col min="15876" max="15876" width="0" hidden="1" customWidth="1"/>
    <col min="15877" max="15877" width="10.5703125" customWidth="1"/>
    <col min="15878" max="15878" width="10.7109375" customWidth="1"/>
    <col min="15879" max="15879" width="11.7109375" customWidth="1"/>
    <col min="15880" max="15881" width="10.28515625" customWidth="1"/>
    <col min="15882" max="15882" width="9.28515625" customWidth="1"/>
    <col min="16130" max="16130" width="29.28515625" customWidth="1"/>
    <col min="16131" max="16131" width="0.140625" customWidth="1"/>
    <col min="16132" max="16132" width="0" hidden="1" customWidth="1"/>
    <col min="16133" max="16133" width="10.5703125" customWidth="1"/>
    <col min="16134" max="16134" width="10.7109375" customWidth="1"/>
    <col min="16135" max="16135" width="11.7109375" customWidth="1"/>
    <col min="16136" max="16137" width="10.28515625" customWidth="1"/>
    <col min="16138" max="16138" width="9.28515625" customWidth="1"/>
  </cols>
  <sheetData>
    <row r="1" spans="1:11" s="283" customFormat="1" ht="15.75" x14ac:dyDescent="0.25">
      <c r="A1" s="279"/>
      <c r="B1" s="422"/>
      <c r="C1" s="422"/>
      <c r="D1" s="422"/>
      <c r="E1" s="280"/>
      <c r="F1" s="280"/>
      <c r="G1" s="280"/>
      <c r="H1" s="281" t="s">
        <v>311</v>
      </c>
      <c r="I1" s="282"/>
      <c r="J1" s="282"/>
      <c r="K1" s="282"/>
    </row>
    <row r="2" spans="1:11" s="283" customFormat="1" ht="15.75" x14ac:dyDescent="0.25">
      <c r="A2" s="423" t="s">
        <v>312</v>
      </c>
      <c r="B2" s="423"/>
      <c r="C2" s="423"/>
      <c r="D2" s="423"/>
      <c r="E2" s="423"/>
      <c r="F2" s="423"/>
      <c r="G2" s="423"/>
      <c r="H2" s="423"/>
      <c r="I2" s="282"/>
      <c r="J2" s="282"/>
      <c r="K2" s="282"/>
    </row>
    <row r="3" spans="1:11" ht="15.75" thickBot="1" x14ac:dyDescent="0.3">
      <c r="A3" s="424" t="s">
        <v>313</v>
      </c>
      <c r="B3" s="424"/>
      <c r="C3" s="424"/>
      <c r="D3" s="424"/>
      <c r="E3" s="424"/>
      <c r="F3" s="424"/>
      <c r="G3" s="424"/>
      <c r="H3" s="424"/>
    </row>
    <row r="4" spans="1:11" ht="129" thickBot="1" x14ac:dyDescent="0.3">
      <c r="A4" s="284" t="s">
        <v>314</v>
      </c>
      <c r="B4" s="285" t="s">
        <v>315</v>
      </c>
      <c r="C4" s="285" t="s">
        <v>316</v>
      </c>
      <c r="D4" s="286" t="s">
        <v>317</v>
      </c>
      <c r="E4" s="287" t="s">
        <v>318</v>
      </c>
      <c r="F4" s="286" t="s">
        <v>319</v>
      </c>
      <c r="G4" s="286" t="s">
        <v>320</v>
      </c>
      <c r="H4" s="288" t="s">
        <v>321</v>
      </c>
      <c r="I4" s="289"/>
      <c r="J4" s="289"/>
      <c r="K4" s="290"/>
    </row>
    <row r="5" spans="1:11" ht="15.75" x14ac:dyDescent="0.25">
      <c r="A5" s="291" t="s">
        <v>322</v>
      </c>
      <c r="B5" s="332">
        <v>418.8</v>
      </c>
      <c r="C5" s="332"/>
      <c r="D5" s="332">
        <v>841.9</v>
      </c>
      <c r="E5" s="336">
        <v>5.3310000000000004</v>
      </c>
      <c r="F5" s="332">
        <v>26.2</v>
      </c>
      <c r="G5" s="332"/>
      <c r="H5" s="292">
        <f>+B5+D5+E5+F5+G5+C5</f>
        <v>1292.231</v>
      </c>
      <c r="I5" s="293"/>
      <c r="J5" s="293"/>
      <c r="K5" s="293"/>
    </row>
    <row r="6" spans="1:11" ht="15.75" x14ac:dyDescent="0.25">
      <c r="A6" s="294" t="s">
        <v>323</v>
      </c>
      <c r="B6" s="330">
        <v>129.69999999999999</v>
      </c>
      <c r="C6" s="330"/>
      <c r="D6" s="330">
        <v>463.6</v>
      </c>
      <c r="E6" s="427">
        <v>5.1589999999999998</v>
      </c>
      <c r="F6" s="330"/>
      <c r="G6" s="330"/>
      <c r="H6" s="295">
        <f t="shared" ref="H6:H41" si="0">+B6+D6+E6+F6+G6+C6</f>
        <v>598.45899999999995</v>
      </c>
      <c r="I6" s="293"/>
      <c r="J6" s="293"/>
      <c r="K6" s="293"/>
    </row>
    <row r="7" spans="1:11" ht="15.75" x14ac:dyDescent="0.25">
      <c r="A7" s="296" t="s">
        <v>324</v>
      </c>
      <c r="B7" s="330">
        <v>207.3</v>
      </c>
      <c r="C7" s="330"/>
      <c r="D7" s="330">
        <v>1281.5</v>
      </c>
      <c r="E7" s="427">
        <v>9.6</v>
      </c>
      <c r="F7" s="330"/>
      <c r="G7" s="330"/>
      <c r="H7" s="295">
        <f t="shared" si="0"/>
        <v>1498.3999999999999</v>
      </c>
      <c r="I7" s="293"/>
      <c r="J7" s="293"/>
      <c r="K7" s="293"/>
    </row>
    <row r="8" spans="1:11" ht="15.75" x14ac:dyDescent="0.25">
      <c r="A8" s="296" t="s">
        <v>325</v>
      </c>
      <c r="B8" s="330">
        <v>291.8</v>
      </c>
      <c r="C8" s="330"/>
      <c r="D8" s="330">
        <v>823.3</v>
      </c>
      <c r="E8" s="427">
        <v>3.8959999999999999</v>
      </c>
      <c r="F8" s="330"/>
      <c r="G8" s="330"/>
      <c r="H8" s="295">
        <f t="shared" si="0"/>
        <v>1118.9959999999999</v>
      </c>
      <c r="I8" s="293"/>
      <c r="J8" s="293"/>
      <c r="K8" s="293"/>
    </row>
    <row r="9" spans="1:11" ht="15.75" x14ac:dyDescent="0.25">
      <c r="A9" s="297" t="s">
        <v>326</v>
      </c>
      <c r="B9" s="330">
        <v>483.3</v>
      </c>
      <c r="C9" s="330"/>
      <c r="D9" s="330">
        <v>1063.3</v>
      </c>
      <c r="E9" s="427">
        <v>4.226</v>
      </c>
      <c r="F9" s="330">
        <v>2</v>
      </c>
      <c r="G9" s="330"/>
      <c r="H9" s="295">
        <f t="shared" si="0"/>
        <v>1552.826</v>
      </c>
      <c r="I9" s="293"/>
      <c r="J9" s="293"/>
      <c r="K9" s="293"/>
    </row>
    <row r="10" spans="1:11" ht="15.75" x14ac:dyDescent="0.25">
      <c r="A10" s="296" t="s">
        <v>327</v>
      </c>
      <c r="B10" s="330">
        <v>242.8</v>
      </c>
      <c r="C10" s="330"/>
      <c r="D10" s="330">
        <v>1791.7</v>
      </c>
      <c r="E10" s="427">
        <v>19.399000000000001</v>
      </c>
      <c r="F10" s="330">
        <v>61.8</v>
      </c>
      <c r="G10" s="330"/>
      <c r="H10" s="295">
        <f t="shared" si="0"/>
        <v>2115.6990000000001</v>
      </c>
      <c r="I10" s="293"/>
      <c r="J10" s="293"/>
      <c r="K10" s="293"/>
    </row>
    <row r="11" spans="1:11" ht="15.75" x14ac:dyDescent="0.25">
      <c r="A11" s="296" t="s">
        <v>328</v>
      </c>
      <c r="B11" s="330">
        <v>291.7</v>
      </c>
      <c r="C11" s="330"/>
      <c r="D11" s="330">
        <v>1636.6</v>
      </c>
      <c r="E11" s="427">
        <v>22.635999999999999</v>
      </c>
      <c r="F11" s="338">
        <v>0.6</v>
      </c>
      <c r="G11" s="330"/>
      <c r="H11" s="295">
        <f t="shared" si="0"/>
        <v>1951.5359999999998</v>
      </c>
      <c r="I11" s="293"/>
      <c r="J11" s="293"/>
      <c r="K11" s="293"/>
    </row>
    <row r="12" spans="1:11" ht="15.75" x14ac:dyDescent="0.25">
      <c r="A12" s="296" t="s">
        <v>329</v>
      </c>
      <c r="B12" s="330">
        <v>235.4</v>
      </c>
      <c r="C12" s="330"/>
      <c r="D12" s="330">
        <v>1827</v>
      </c>
      <c r="E12" s="427">
        <v>18.484999999999999</v>
      </c>
      <c r="F12" s="330"/>
      <c r="G12" s="330"/>
      <c r="H12" s="295">
        <f t="shared" si="0"/>
        <v>2080.8850000000002</v>
      </c>
      <c r="I12" s="293"/>
      <c r="J12" s="293"/>
      <c r="K12" s="293"/>
    </row>
    <row r="13" spans="1:11" ht="15.75" x14ac:dyDescent="0.25">
      <c r="A13" s="297" t="s">
        <v>330</v>
      </c>
      <c r="B13" s="330">
        <v>62</v>
      </c>
      <c r="C13" s="330"/>
      <c r="D13" s="330">
        <v>772.1</v>
      </c>
      <c r="E13" s="330">
        <v>501</v>
      </c>
      <c r="F13" s="330"/>
      <c r="G13" s="330"/>
      <c r="H13" s="295">
        <f t="shared" si="0"/>
        <v>1335.1</v>
      </c>
      <c r="I13" s="293"/>
      <c r="J13" s="293"/>
      <c r="K13" s="293"/>
    </row>
    <row r="14" spans="1:11" ht="15.75" x14ac:dyDescent="0.25">
      <c r="A14" s="296" t="s">
        <v>331</v>
      </c>
      <c r="B14" s="331">
        <v>272.5</v>
      </c>
      <c r="C14" s="331"/>
      <c r="D14" s="330">
        <v>830.5</v>
      </c>
      <c r="E14" s="427">
        <v>3.8479999999999999</v>
      </c>
      <c r="F14" s="330"/>
      <c r="G14" s="330"/>
      <c r="H14" s="295">
        <f t="shared" si="0"/>
        <v>1106.848</v>
      </c>
      <c r="I14" s="293"/>
      <c r="J14" s="293"/>
      <c r="K14" s="293"/>
    </row>
    <row r="15" spans="1:11" ht="15.75" x14ac:dyDescent="0.25">
      <c r="A15" s="296" t="s">
        <v>332</v>
      </c>
      <c r="B15" s="330">
        <v>401.5</v>
      </c>
      <c r="C15" s="330"/>
      <c r="D15" s="330">
        <v>423.7</v>
      </c>
      <c r="E15" s="332"/>
      <c r="F15" s="332"/>
      <c r="G15" s="332"/>
      <c r="H15" s="295">
        <f t="shared" si="0"/>
        <v>825.2</v>
      </c>
      <c r="I15" s="293"/>
      <c r="J15" s="293"/>
      <c r="K15" s="293"/>
    </row>
    <row r="16" spans="1:11" ht="15.75" x14ac:dyDescent="0.25">
      <c r="A16" s="296" t="s">
        <v>333</v>
      </c>
      <c r="B16" s="330">
        <v>735.3</v>
      </c>
      <c r="C16" s="330"/>
      <c r="D16" s="330">
        <v>555</v>
      </c>
      <c r="E16" s="332"/>
      <c r="F16" s="332"/>
      <c r="G16" s="332"/>
      <c r="H16" s="295">
        <f t="shared" si="0"/>
        <v>1290.3</v>
      </c>
      <c r="I16" s="293"/>
      <c r="J16" s="293"/>
      <c r="K16" s="293"/>
    </row>
    <row r="17" spans="1:11" ht="15.75" x14ac:dyDescent="0.25">
      <c r="A17" s="296" t="s">
        <v>334</v>
      </c>
      <c r="B17" s="330">
        <v>644.6</v>
      </c>
      <c r="C17" s="330"/>
      <c r="D17" s="330">
        <v>696.4</v>
      </c>
      <c r="E17" s="332"/>
      <c r="F17" s="332"/>
      <c r="G17" s="332"/>
      <c r="H17" s="295">
        <f t="shared" si="0"/>
        <v>1341</v>
      </c>
      <c r="I17" s="293"/>
      <c r="J17" s="293"/>
      <c r="K17" s="293"/>
    </row>
    <row r="18" spans="1:11" s="125" customFormat="1" ht="15.75" x14ac:dyDescent="0.25">
      <c r="A18" s="296" t="s">
        <v>335</v>
      </c>
      <c r="B18" s="330">
        <v>511.8</v>
      </c>
      <c r="C18" s="330"/>
      <c r="D18" s="330">
        <v>581.1</v>
      </c>
      <c r="E18" s="332"/>
      <c r="F18" s="332"/>
      <c r="G18" s="332"/>
      <c r="H18" s="295">
        <f t="shared" si="0"/>
        <v>1092.9000000000001</v>
      </c>
      <c r="I18" s="293"/>
      <c r="J18" s="293"/>
      <c r="K18" s="293"/>
    </row>
    <row r="19" spans="1:11" ht="15.75" x14ac:dyDescent="0.25">
      <c r="A19" s="296" t="s">
        <v>336</v>
      </c>
      <c r="B19" s="330">
        <v>523.20000000000005</v>
      </c>
      <c r="C19" s="330"/>
      <c r="D19" s="330">
        <v>536.29999999999995</v>
      </c>
      <c r="E19" s="333"/>
      <c r="F19" s="333">
        <v>6.1</v>
      </c>
      <c r="G19" s="333"/>
      <c r="H19" s="295">
        <f t="shared" si="0"/>
        <v>1065.5999999999999</v>
      </c>
      <c r="I19" s="298"/>
      <c r="J19" s="298"/>
      <c r="K19" s="299"/>
    </row>
    <row r="20" spans="1:11" ht="15.75" x14ac:dyDescent="0.25">
      <c r="A20" s="296" t="s">
        <v>337</v>
      </c>
      <c r="B20" s="330">
        <v>921</v>
      </c>
      <c r="C20" s="330"/>
      <c r="D20" s="330">
        <v>665.4</v>
      </c>
      <c r="E20" s="332"/>
      <c r="F20" s="332"/>
      <c r="G20" s="332"/>
      <c r="H20" s="295">
        <f t="shared" si="0"/>
        <v>1586.4</v>
      </c>
      <c r="I20" s="293"/>
      <c r="J20" s="293"/>
      <c r="K20" s="293"/>
    </row>
    <row r="21" spans="1:11" ht="15.75" x14ac:dyDescent="0.25">
      <c r="A21" s="296" t="s">
        <v>338</v>
      </c>
      <c r="B21" s="334">
        <v>1465.8</v>
      </c>
      <c r="C21" s="334"/>
      <c r="D21" s="330">
        <v>39.5</v>
      </c>
      <c r="E21" s="332"/>
      <c r="F21" s="332">
        <v>2.8</v>
      </c>
      <c r="G21" s="332"/>
      <c r="H21" s="295">
        <f t="shared" si="0"/>
        <v>1508.1</v>
      </c>
      <c r="I21" s="293"/>
      <c r="J21" s="293"/>
      <c r="K21" s="293"/>
    </row>
    <row r="22" spans="1:11" ht="15.75" x14ac:dyDescent="0.25">
      <c r="A22" s="296" t="s">
        <v>339</v>
      </c>
      <c r="B22" s="335">
        <v>464.8</v>
      </c>
      <c r="C22" s="335"/>
      <c r="D22" s="330">
        <v>13.8</v>
      </c>
      <c r="E22" s="332"/>
      <c r="F22" s="332"/>
      <c r="G22" s="332"/>
      <c r="H22" s="295">
        <f t="shared" si="0"/>
        <v>478.6</v>
      </c>
      <c r="I22" s="293"/>
      <c r="J22" s="293"/>
      <c r="K22" s="293"/>
    </row>
    <row r="23" spans="1:11" ht="15.75" x14ac:dyDescent="0.25">
      <c r="A23" s="296" t="s">
        <v>340</v>
      </c>
      <c r="B23" s="330">
        <v>572.9</v>
      </c>
      <c r="C23" s="330"/>
      <c r="D23" s="330">
        <v>31.2</v>
      </c>
      <c r="E23" s="332"/>
      <c r="F23" s="332"/>
      <c r="G23" s="332"/>
      <c r="H23" s="295">
        <f t="shared" si="0"/>
        <v>604.1</v>
      </c>
      <c r="I23" s="293"/>
      <c r="J23" s="293"/>
      <c r="K23" s="293"/>
    </row>
    <row r="24" spans="1:11" ht="15.75" x14ac:dyDescent="0.25">
      <c r="A24" s="296" t="s">
        <v>341</v>
      </c>
      <c r="B24" s="332">
        <v>285.7</v>
      </c>
      <c r="C24" s="332"/>
      <c r="D24" s="330"/>
      <c r="E24" s="332"/>
      <c r="F24" s="332">
        <v>12</v>
      </c>
      <c r="G24" s="332"/>
      <c r="H24" s="295">
        <f t="shared" si="0"/>
        <v>297.7</v>
      </c>
      <c r="I24" s="293"/>
      <c r="J24" s="293"/>
      <c r="K24" s="293"/>
    </row>
    <row r="25" spans="1:11" ht="15.75" x14ac:dyDescent="0.25">
      <c r="A25" s="296" t="s">
        <v>342</v>
      </c>
      <c r="B25" s="332">
        <v>266</v>
      </c>
      <c r="C25" s="332"/>
      <c r="D25" s="330"/>
      <c r="E25" s="336">
        <v>26.439</v>
      </c>
      <c r="F25" s="332"/>
      <c r="G25" s="332">
        <v>3</v>
      </c>
      <c r="H25" s="295">
        <f t="shared" si="0"/>
        <v>295.43900000000002</v>
      </c>
      <c r="I25" s="293"/>
      <c r="J25" s="293"/>
      <c r="K25" s="293"/>
    </row>
    <row r="26" spans="1:11" ht="15.75" x14ac:dyDescent="0.25">
      <c r="A26" s="296" t="s">
        <v>343</v>
      </c>
      <c r="B26" s="334">
        <v>1391.8</v>
      </c>
      <c r="C26" s="334">
        <v>759.1</v>
      </c>
      <c r="D26" s="330"/>
      <c r="E26" s="332">
        <v>237.4</v>
      </c>
      <c r="F26" s="332"/>
      <c r="G26" s="332">
        <v>8.6</v>
      </c>
      <c r="H26" s="295">
        <f t="shared" si="0"/>
        <v>2396.9</v>
      </c>
      <c r="I26" s="300"/>
      <c r="J26" s="300"/>
      <c r="K26" s="300"/>
    </row>
    <row r="27" spans="1:11" ht="15.75" x14ac:dyDescent="0.25">
      <c r="A27" s="301" t="s">
        <v>344</v>
      </c>
      <c r="B27" s="330">
        <v>139.69999999999999</v>
      </c>
      <c r="C27" s="332">
        <v>337.3</v>
      </c>
      <c r="D27" s="330"/>
      <c r="E27" s="428"/>
      <c r="F27" s="332"/>
      <c r="G27" s="332"/>
      <c r="H27" s="295">
        <f t="shared" si="0"/>
        <v>477</v>
      </c>
      <c r="I27" s="293"/>
      <c r="J27" s="293"/>
      <c r="K27" s="293"/>
    </row>
    <row r="28" spans="1:11" ht="26.25" x14ac:dyDescent="0.25">
      <c r="A28" s="302" t="s">
        <v>345</v>
      </c>
      <c r="B28" s="330">
        <v>35.700000000000003</v>
      </c>
      <c r="C28" s="330"/>
      <c r="D28" s="330"/>
      <c r="E28" s="332"/>
      <c r="F28" s="332"/>
      <c r="G28" s="332"/>
      <c r="H28" s="295">
        <f t="shared" si="0"/>
        <v>35.700000000000003</v>
      </c>
      <c r="I28" s="293"/>
      <c r="J28" s="293"/>
      <c r="K28" s="293"/>
    </row>
    <row r="29" spans="1:11" ht="15.75" x14ac:dyDescent="0.25">
      <c r="A29" s="296" t="s">
        <v>346</v>
      </c>
      <c r="B29" s="332">
        <v>753.4</v>
      </c>
      <c r="C29" s="332"/>
      <c r="D29" s="330"/>
      <c r="E29" s="332"/>
      <c r="F29" s="332"/>
      <c r="G29" s="332"/>
      <c r="H29" s="295">
        <f t="shared" si="0"/>
        <v>753.4</v>
      </c>
      <c r="I29" s="293"/>
      <c r="J29" s="293"/>
      <c r="K29" s="303"/>
    </row>
    <row r="30" spans="1:11" ht="15.75" x14ac:dyDescent="0.25">
      <c r="A30" s="296" t="s">
        <v>347</v>
      </c>
      <c r="B30" s="330">
        <v>93</v>
      </c>
      <c r="C30" s="330"/>
      <c r="D30" s="330"/>
      <c r="E30" s="332"/>
      <c r="F30" s="332"/>
      <c r="G30" s="332"/>
      <c r="H30" s="295">
        <f t="shared" si="0"/>
        <v>93</v>
      </c>
      <c r="I30" s="293"/>
      <c r="J30" s="293"/>
      <c r="K30" s="303"/>
    </row>
    <row r="31" spans="1:11" ht="15.75" x14ac:dyDescent="0.25">
      <c r="A31" s="296" t="s">
        <v>155</v>
      </c>
      <c r="B31" s="330">
        <v>472.9</v>
      </c>
      <c r="C31" s="330"/>
      <c r="D31" s="330"/>
      <c r="E31" s="332">
        <v>16.100000000000001</v>
      </c>
      <c r="F31" s="332">
        <v>45</v>
      </c>
      <c r="G31" s="332"/>
      <c r="H31" s="295">
        <f t="shared" si="0"/>
        <v>534</v>
      </c>
      <c r="I31" s="293"/>
      <c r="J31" s="293"/>
      <c r="K31" s="303"/>
    </row>
    <row r="32" spans="1:11" ht="15.75" x14ac:dyDescent="0.25">
      <c r="A32" s="296" t="s">
        <v>348</v>
      </c>
      <c r="B32" s="330">
        <v>668.5</v>
      </c>
      <c r="C32" s="330"/>
      <c r="D32" s="330"/>
      <c r="E32" s="332"/>
      <c r="F32" s="332"/>
      <c r="G32" s="332"/>
      <c r="H32" s="295">
        <f t="shared" si="0"/>
        <v>668.5</v>
      </c>
      <c r="I32" s="293"/>
      <c r="J32" s="293"/>
      <c r="K32" s="303"/>
    </row>
    <row r="33" spans="1:15" ht="15.75" x14ac:dyDescent="0.25">
      <c r="A33" s="296" t="s">
        <v>349</v>
      </c>
      <c r="B33" s="330">
        <v>107.8</v>
      </c>
      <c r="C33" s="330"/>
      <c r="D33" s="330"/>
      <c r="E33" s="332"/>
      <c r="F33" s="332"/>
      <c r="G33" s="332"/>
      <c r="H33" s="295">
        <f t="shared" si="0"/>
        <v>107.8</v>
      </c>
      <c r="I33" s="293"/>
      <c r="J33" s="293"/>
      <c r="K33" s="303"/>
      <c r="O33" s="304"/>
    </row>
    <row r="34" spans="1:15" ht="15.75" x14ac:dyDescent="0.25">
      <c r="A34" s="296" t="s">
        <v>350</v>
      </c>
      <c r="B34" s="330">
        <v>113.8</v>
      </c>
      <c r="C34" s="330"/>
      <c r="D34" s="330"/>
      <c r="E34" s="332"/>
      <c r="F34" s="332"/>
      <c r="G34" s="332"/>
      <c r="H34" s="295">
        <f t="shared" si="0"/>
        <v>113.8</v>
      </c>
      <c r="I34" s="293"/>
      <c r="J34" s="293"/>
      <c r="K34" s="303"/>
    </row>
    <row r="35" spans="1:15" ht="15.75" x14ac:dyDescent="0.25">
      <c r="A35" s="296" t="s">
        <v>351</v>
      </c>
      <c r="B35" s="330">
        <v>151</v>
      </c>
      <c r="C35" s="330"/>
      <c r="D35" s="330"/>
      <c r="E35" s="332"/>
      <c r="F35" s="332"/>
      <c r="G35" s="332"/>
      <c r="H35" s="295">
        <f t="shared" si="0"/>
        <v>151</v>
      </c>
      <c r="I35" s="293"/>
      <c r="J35" s="293"/>
      <c r="K35" s="303"/>
    </row>
    <row r="36" spans="1:15" ht="15.75" x14ac:dyDescent="0.25">
      <c r="A36" s="296" t="s">
        <v>352</v>
      </c>
      <c r="B36" s="331">
        <v>169.5</v>
      </c>
      <c r="C36" s="331"/>
      <c r="D36" s="330"/>
      <c r="E36" s="332"/>
      <c r="F36" s="332"/>
      <c r="G36" s="332"/>
      <c r="H36" s="295">
        <f t="shared" si="0"/>
        <v>169.5</v>
      </c>
      <c r="I36" s="293"/>
      <c r="J36" s="293"/>
      <c r="K36" s="303"/>
      <c r="O36" s="304"/>
    </row>
    <row r="37" spans="1:15" ht="15.75" x14ac:dyDescent="0.25">
      <c r="A37" s="296" t="s">
        <v>353</v>
      </c>
      <c r="B37" s="330">
        <v>1019.5</v>
      </c>
      <c r="C37" s="330"/>
      <c r="D37" s="330">
        <v>190.4</v>
      </c>
      <c r="E37" s="332">
        <v>32.9</v>
      </c>
      <c r="F37" s="332"/>
      <c r="G37" s="332"/>
      <c r="H37" s="295">
        <f t="shared" si="0"/>
        <v>1242.8000000000002</v>
      </c>
      <c r="I37" s="303"/>
    </row>
    <row r="38" spans="1:15" ht="15.75" x14ac:dyDescent="0.25">
      <c r="A38" s="305" t="s">
        <v>354</v>
      </c>
      <c r="B38" s="332"/>
      <c r="C38" s="332">
        <v>914.5</v>
      </c>
      <c r="D38" s="328"/>
      <c r="E38" s="329"/>
      <c r="F38" s="332"/>
      <c r="G38" s="332"/>
      <c r="H38" s="295">
        <f t="shared" si="0"/>
        <v>914.5</v>
      </c>
      <c r="I38" s="303"/>
    </row>
    <row r="39" spans="1:15" ht="15.75" x14ac:dyDescent="0.25">
      <c r="A39" s="306" t="s">
        <v>355</v>
      </c>
      <c r="B39" s="332">
        <v>137.6</v>
      </c>
      <c r="C39" s="332"/>
      <c r="D39" s="330"/>
      <c r="E39" s="332"/>
      <c r="F39" s="332"/>
      <c r="G39" s="332"/>
      <c r="H39" s="295">
        <f t="shared" si="0"/>
        <v>137.6</v>
      </c>
      <c r="I39" s="303"/>
      <c r="J39" s="303"/>
      <c r="K39" s="303"/>
    </row>
    <row r="40" spans="1:15" ht="15.75" x14ac:dyDescent="0.25">
      <c r="A40" s="306" t="s">
        <v>356</v>
      </c>
      <c r="B40" s="330">
        <v>626</v>
      </c>
      <c r="C40" s="330"/>
      <c r="D40" s="330"/>
      <c r="E40" s="332"/>
      <c r="F40" s="332"/>
      <c r="G40" s="332"/>
      <c r="H40" s="295">
        <f t="shared" si="0"/>
        <v>626</v>
      </c>
      <c r="I40" s="303"/>
      <c r="J40" s="303"/>
      <c r="K40" s="303"/>
    </row>
    <row r="41" spans="1:15" ht="16.5" thickBot="1" x14ac:dyDescent="0.3">
      <c r="A41" s="307" t="s">
        <v>357</v>
      </c>
      <c r="B41" s="340">
        <v>2618.1</v>
      </c>
      <c r="C41" s="339">
        <v>500.95499999999998</v>
      </c>
      <c r="D41" s="335"/>
      <c r="E41" s="344">
        <v>40.174999999999997</v>
      </c>
      <c r="F41" s="337"/>
      <c r="G41" s="343">
        <v>2602</v>
      </c>
      <c r="H41" s="308">
        <f t="shared" si="0"/>
        <v>5761.23</v>
      </c>
      <c r="I41" s="303"/>
      <c r="J41" s="303"/>
      <c r="K41" s="303"/>
      <c r="M41" s="304"/>
      <c r="O41" s="304"/>
    </row>
    <row r="42" spans="1:15" ht="16.5" thickBot="1" x14ac:dyDescent="0.3">
      <c r="A42" s="309" t="s">
        <v>358</v>
      </c>
      <c r="B42" s="310">
        <f>SUM(B5:B41)</f>
        <v>17926.199999999997</v>
      </c>
      <c r="C42" s="310">
        <f>SUM(C5:C41)</f>
        <v>2511.855</v>
      </c>
      <c r="D42" s="310">
        <f t="shared" ref="D42:H42" si="1">SUM(D5:D41)</f>
        <v>15064.3</v>
      </c>
      <c r="E42" s="345">
        <f t="shared" si="1"/>
        <v>946.59399999999982</v>
      </c>
      <c r="F42" s="310">
        <f t="shared" si="1"/>
        <v>156.5</v>
      </c>
      <c r="G42" s="310">
        <f t="shared" si="1"/>
        <v>2613.6</v>
      </c>
      <c r="H42" s="311">
        <f t="shared" si="1"/>
        <v>39219.048999999999</v>
      </c>
      <c r="I42" s="312"/>
      <c r="J42" s="312"/>
      <c r="K42" s="312"/>
    </row>
    <row r="44" spans="1:15" x14ac:dyDescent="0.25">
      <c r="B44" s="342"/>
    </row>
    <row r="45" spans="1:15" x14ac:dyDescent="0.25">
      <c r="C45" s="304"/>
    </row>
  </sheetData>
  <mergeCells count="3">
    <mergeCell ref="B1:D1"/>
    <mergeCell ref="A2:H2"/>
    <mergeCell ref="A3:H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21" workbookViewId="0">
      <selection activeCell="J21" sqref="J21"/>
    </sheetView>
  </sheetViews>
  <sheetFormatPr defaultColWidth="9.140625" defaultRowHeight="15.75" x14ac:dyDescent="0.25"/>
  <cols>
    <col min="1" max="1" width="6.42578125" style="40" customWidth="1"/>
    <col min="2" max="2" width="77.28515625" style="40" customWidth="1"/>
    <col min="3" max="3" width="16.28515625" style="40" customWidth="1"/>
    <col min="4" max="16384" width="9.140625" style="40"/>
  </cols>
  <sheetData>
    <row r="1" spans="1:7" x14ac:dyDescent="0.25">
      <c r="C1" s="321" t="s">
        <v>364</v>
      </c>
    </row>
    <row r="2" spans="1:7" x14ac:dyDescent="0.25">
      <c r="A2" s="425" t="s">
        <v>366</v>
      </c>
      <c r="B2" s="425"/>
      <c r="C2" s="425"/>
      <c r="D2" s="314"/>
      <c r="E2" s="314"/>
      <c r="F2" s="314"/>
      <c r="G2" s="314"/>
    </row>
    <row r="3" spans="1:7" x14ac:dyDescent="0.25">
      <c r="A3" s="425"/>
      <c r="B3" s="425"/>
      <c r="C3" s="425"/>
      <c r="D3" s="314"/>
      <c r="E3" s="314"/>
      <c r="F3" s="314"/>
      <c r="G3" s="314"/>
    </row>
    <row r="4" spans="1:7" hidden="1" x14ac:dyDescent="0.25">
      <c r="A4" s="425"/>
      <c r="B4" s="425"/>
      <c r="C4" s="425"/>
      <c r="D4" s="314"/>
      <c r="E4" s="314"/>
      <c r="F4" s="314"/>
      <c r="G4" s="314"/>
    </row>
    <row r="5" spans="1:7" hidden="1" x14ac:dyDescent="0.25">
      <c r="A5" s="425"/>
      <c r="B5" s="425"/>
      <c r="C5" s="425"/>
      <c r="D5" s="314"/>
      <c r="E5" s="314"/>
      <c r="F5" s="314"/>
      <c r="G5" s="314"/>
    </row>
    <row r="6" spans="1:7" ht="17.25" customHeight="1" x14ac:dyDescent="0.25">
      <c r="A6" s="426"/>
      <c r="B6" s="426"/>
      <c r="C6" s="426"/>
      <c r="D6" s="314"/>
      <c r="E6" s="314"/>
      <c r="F6" s="314"/>
      <c r="G6" s="314"/>
    </row>
    <row r="7" spans="1:7" x14ac:dyDescent="0.25">
      <c r="A7" s="315"/>
      <c r="B7" s="315"/>
      <c r="C7" s="315"/>
      <c r="D7" s="314"/>
      <c r="E7" s="314"/>
      <c r="F7" s="314"/>
      <c r="G7" s="314"/>
    </row>
    <row r="8" spans="1:7" hidden="1" x14ac:dyDescent="0.25">
      <c r="A8" s="316"/>
      <c r="B8" s="196"/>
      <c r="C8" s="196"/>
    </row>
    <row r="9" spans="1:7" ht="31.5" x14ac:dyDescent="0.25">
      <c r="A9" s="317" t="s">
        <v>12</v>
      </c>
      <c r="B9" s="317" t="s">
        <v>87</v>
      </c>
      <c r="C9" s="317" t="s">
        <v>363</v>
      </c>
    </row>
    <row r="10" spans="1:7" ht="32.450000000000003" customHeight="1" x14ac:dyDescent="0.25">
      <c r="A10" s="318" t="s">
        <v>359</v>
      </c>
      <c r="B10" s="319" t="s">
        <v>360</v>
      </c>
      <c r="C10" s="318">
        <v>2500</v>
      </c>
    </row>
    <row r="11" spans="1:7" ht="31.5" x14ac:dyDescent="0.25">
      <c r="A11" s="318" t="s">
        <v>3</v>
      </c>
      <c r="B11" s="320" t="s">
        <v>362</v>
      </c>
      <c r="C11" s="318">
        <v>48600</v>
      </c>
    </row>
    <row r="12" spans="1:7" ht="16.5" thickBot="1" x14ac:dyDescent="0.3">
      <c r="A12" s="322" t="s">
        <v>134</v>
      </c>
      <c r="B12" s="323" t="s">
        <v>361</v>
      </c>
      <c r="C12" s="324">
        <v>110900</v>
      </c>
    </row>
    <row r="13" spans="1:7" ht="16.5" thickBot="1" x14ac:dyDescent="0.3">
      <c r="A13" s="325"/>
      <c r="B13" s="326" t="s">
        <v>0</v>
      </c>
      <c r="C13" s="327">
        <v>162000</v>
      </c>
    </row>
  </sheetData>
  <mergeCells count="1">
    <mergeCell ref="A2:C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90" zoomScaleNormal="90" workbookViewId="0">
      <selection activeCell="Q32" sqref="Q32"/>
    </sheetView>
  </sheetViews>
  <sheetFormatPr defaultColWidth="9.140625" defaultRowHeight="15" x14ac:dyDescent="0.25"/>
  <cols>
    <col min="1" max="1" width="4.28515625" style="1" customWidth="1"/>
    <col min="2" max="2" width="38.7109375" style="1" customWidth="1"/>
    <col min="3" max="3" width="14.5703125" style="1" customWidth="1"/>
    <col min="4" max="4" width="18.28515625" style="1" customWidth="1"/>
    <col min="5" max="16384" width="9.140625" style="1"/>
  </cols>
  <sheetData>
    <row r="1" spans="1:9" x14ac:dyDescent="0.25">
      <c r="D1" s="22" t="s">
        <v>127</v>
      </c>
    </row>
    <row r="2" spans="1:9" ht="33.75" customHeight="1" x14ac:dyDescent="0.25">
      <c r="A2" s="352" t="s">
        <v>365</v>
      </c>
      <c r="B2" s="352"/>
      <c r="C2" s="352"/>
      <c r="D2" s="352"/>
    </row>
    <row r="3" spans="1:9" ht="16.5" customHeight="1" thickBot="1" x14ac:dyDescent="0.3">
      <c r="C3" s="353" t="s">
        <v>4</v>
      </c>
      <c r="D3" s="353"/>
    </row>
    <row r="4" spans="1:9" ht="15" customHeight="1" thickBot="1" x14ac:dyDescent="0.3">
      <c r="A4" s="354"/>
      <c r="B4" s="355"/>
      <c r="C4" s="45" t="s">
        <v>182</v>
      </c>
      <c r="D4" s="46" t="s">
        <v>181</v>
      </c>
    </row>
    <row r="5" spans="1:9" ht="27.75" customHeight="1" thickBot="1" x14ac:dyDescent="0.3">
      <c r="A5" s="48" t="s">
        <v>2</v>
      </c>
      <c r="B5" s="32" t="s">
        <v>18</v>
      </c>
      <c r="C5" s="128">
        <f>SUM(C6:C8)</f>
        <v>1.01</v>
      </c>
      <c r="D5" s="49">
        <f>SUM(D6:D8)</f>
        <v>10</v>
      </c>
      <c r="H5" s="59"/>
      <c r="I5" s="59"/>
    </row>
    <row r="6" spans="1:9" ht="20.100000000000001" customHeight="1" x14ac:dyDescent="0.25">
      <c r="A6" s="42" t="s">
        <v>19</v>
      </c>
      <c r="B6" s="47" t="s">
        <v>20</v>
      </c>
      <c r="C6" s="129">
        <v>0.57999999999999996</v>
      </c>
      <c r="D6" s="134">
        <v>7</v>
      </c>
    </row>
    <row r="7" spans="1:9" ht="20.100000000000001" customHeight="1" x14ac:dyDescent="0.25">
      <c r="A7" s="42" t="s">
        <v>21</v>
      </c>
      <c r="B7" s="41" t="s">
        <v>183</v>
      </c>
      <c r="C7" s="129">
        <v>0.34</v>
      </c>
      <c r="D7" s="134">
        <v>2</v>
      </c>
    </row>
    <row r="8" spans="1:9" ht="20.100000000000001" customHeight="1" thickBot="1" x14ac:dyDescent="0.3">
      <c r="A8" s="50" t="s">
        <v>22</v>
      </c>
      <c r="B8" s="51" t="s">
        <v>23</v>
      </c>
      <c r="C8" s="130">
        <v>0.09</v>
      </c>
      <c r="D8" s="135">
        <v>1</v>
      </c>
    </row>
    <row r="9" spans="1:9" ht="20.100000000000001" customHeight="1" thickBot="1" x14ac:dyDescent="0.3">
      <c r="A9" s="36" t="s">
        <v>3</v>
      </c>
      <c r="B9" s="53" t="s">
        <v>24</v>
      </c>
      <c r="C9" s="131">
        <f>SUM(C10:C12)</f>
        <v>0.14799999999999999</v>
      </c>
      <c r="D9" s="140">
        <f>SUM(D10:D13)</f>
        <v>1.88</v>
      </c>
      <c r="E9" s="2"/>
      <c r="F9" s="3"/>
      <c r="H9" s="59"/>
      <c r="I9" s="59"/>
    </row>
    <row r="10" spans="1:9" ht="20.100000000000001" customHeight="1" x14ac:dyDescent="0.25">
      <c r="A10" s="42" t="s">
        <v>25</v>
      </c>
      <c r="B10" s="52" t="s">
        <v>26</v>
      </c>
      <c r="C10" s="129">
        <v>1.2E-2</v>
      </c>
      <c r="D10" s="134">
        <v>0.14000000000000001</v>
      </c>
    </row>
    <row r="11" spans="1:9" ht="20.100000000000001" customHeight="1" x14ac:dyDescent="0.25">
      <c r="A11" s="23" t="s">
        <v>27</v>
      </c>
      <c r="B11" s="16" t="s">
        <v>28</v>
      </c>
      <c r="C11" s="132">
        <v>0.01</v>
      </c>
      <c r="D11" s="136">
        <v>0.12</v>
      </c>
    </row>
    <row r="12" spans="1:9" ht="20.100000000000001" customHeight="1" x14ac:dyDescent="0.25">
      <c r="A12" s="24" t="s">
        <v>29</v>
      </c>
      <c r="B12" s="25" t="s">
        <v>30</v>
      </c>
      <c r="C12" s="132">
        <v>0.126</v>
      </c>
      <c r="D12" s="136">
        <v>1.5</v>
      </c>
    </row>
    <row r="13" spans="1:9" ht="20.100000000000001" customHeight="1" thickBot="1" x14ac:dyDescent="0.3">
      <c r="A13" s="14" t="s">
        <v>31</v>
      </c>
      <c r="B13" s="60" t="s">
        <v>32</v>
      </c>
      <c r="C13" s="133">
        <v>0.01</v>
      </c>
      <c r="D13" s="137">
        <v>0.12</v>
      </c>
    </row>
    <row r="14" spans="1:9" ht="20.100000000000001" customHeight="1" thickBot="1" x14ac:dyDescent="0.3">
      <c r="A14" s="36">
        <v>3</v>
      </c>
      <c r="B14" s="53" t="s">
        <v>45</v>
      </c>
      <c r="C14" s="131">
        <f>SUM(C15:C17)</f>
        <v>0.27</v>
      </c>
      <c r="D14" s="62">
        <f>SUM(D15:D17)</f>
        <v>2.54</v>
      </c>
      <c r="H14" s="59"/>
      <c r="I14" s="59"/>
    </row>
    <row r="15" spans="1:9" ht="20.100000000000001" customHeight="1" x14ac:dyDescent="0.25">
      <c r="A15" s="42" t="s">
        <v>33</v>
      </c>
      <c r="B15" s="61" t="s">
        <v>184</v>
      </c>
      <c r="C15" s="129">
        <v>0.06</v>
      </c>
      <c r="D15" s="134">
        <v>0.3</v>
      </c>
    </row>
    <row r="16" spans="1:9" ht="20.100000000000001" customHeight="1" x14ac:dyDescent="0.25">
      <c r="A16" s="24" t="s">
        <v>34</v>
      </c>
      <c r="B16" s="15" t="s">
        <v>185</v>
      </c>
      <c r="C16" s="132">
        <v>0.14000000000000001</v>
      </c>
      <c r="D16" s="138">
        <v>1.4</v>
      </c>
    </row>
    <row r="17" spans="1:13" ht="20.100000000000001" customHeight="1" thickBot="1" x14ac:dyDescent="0.3">
      <c r="A17" s="14" t="s">
        <v>46</v>
      </c>
      <c r="B17" s="27" t="s">
        <v>35</v>
      </c>
      <c r="C17" s="133">
        <v>7.0000000000000007E-2</v>
      </c>
      <c r="D17" s="137">
        <v>0.84</v>
      </c>
    </row>
    <row r="18" spans="1:13" ht="20.100000000000001" customHeight="1" thickBot="1" x14ac:dyDescent="0.3">
      <c r="A18" s="36">
        <v>4</v>
      </c>
      <c r="B18" s="56" t="s">
        <v>37</v>
      </c>
      <c r="C18" s="131">
        <f>SUM(C19:C21)</f>
        <v>4.4000000000000004</v>
      </c>
      <c r="D18" s="19">
        <f>D19+D20</f>
        <v>20</v>
      </c>
      <c r="H18" s="59"/>
      <c r="I18" s="59"/>
    </row>
    <row r="19" spans="1:13" ht="20.100000000000001" customHeight="1" x14ac:dyDescent="0.25">
      <c r="A19" s="23" t="s">
        <v>36</v>
      </c>
      <c r="B19" s="55" t="s">
        <v>47</v>
      </c>
      <c r="C19" s="132">
        <v>0.4</v>
      </c>
      <c r="D19" s="139">
        <v>4</v>
      </c>
    </row>
    <row r="20" spans="1:13" ht="20.100000000000001" customHeight="1" thickBot="1" x14ac:dyDescent="0.3">
      <c r="A20" s="50" t="s">
        <v>44</v>
      </c>
      <c r="B20" s="57" t="s">
        <v>186</v>
      </c>
      <c r="C20" s="130">
        <v>4</v>
      </c>
      <c r="D20" s="135">
        <v>16</v>
      </c>
    </row>
    <row r="21" spans="1:13" ht="20.100000000000001" customHeight="1" thickBot="1" x14ac:dyDescent="0.3">
      <c r="A21" s="36"/>
      <c r="B21" s="58" t="s">
        <v>1</v>
      </c>
      <c r="C21" s="18"/>
      <c r="D21" s="54">
        <f>D5+D9+D14+D18</f>
        <v>34.42</v>
      </c>
      <c r="H21" s="59"/>
      <c r="I21" s="59"/>
    </row>
    <row r="25" spans="1:13" x14ac:dyDescent="0.25">
      <c r="M25" s="26"/>
    </row>
    <row r="29" spans="1:13" x14ac:dyDescent="0.25">
      <c r="I29" s="44"/>
    </row>
    <row r="30" spans="1:13" x14ac:dyDescent="0.25">
      <c r="E30" s="43"/>
    </row>
  </sheetData>
  <mergeCells count="3">
    <mergeCell ref="A2:D2"/>
    <mergeCell ref="C3:D3"/>
    <mergeCell ref="A4:B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96" zoomScaleNormal="96" workbookViewId="0">
      <selection activeCell="D24" sqref="D24"/>
    </sheetView>
  </sheetViews>
  <sheetFormatPr defaultColWidth="9.140625" defaultRowHeight="15" x14ac:dyDescent="0.25"/>
  <cols>
    <col min="1" max="1" width="5.5703125" style="10" customWidth="1"/>
    <col min="2" max="2" width="24.7109375" style="10" customWidth="1"/>
    <col min="3" max="3" width="66.7109375" style="10" customWidth="1"/>
    <col min="4" max="4" width="14.140625" style="10" customWidth="1"/>
    <col min="5" max="5" width="8.5703125" style="10" customWidth="1"/>
    <col min="6" max="16384" width="9.140625" style="10"/>
  </cols>
  <sheetData>
    <row r="1" spans="1:8" x14ac:dyDescent="0.25">
      <c r="D1" s="356" t="s">
        <v>5</v>
      </c>
      <c r="E1" s="356"/>
    </row>
    <row r="2" spans="1:8" ht="15" customHeight="1" x14ac:dyDescent="0.25">
      <c r="A2" s="347" t="s">
        <v>307</v>
      </c>
      <c r="B2" s="347"/>
      <c r="C2" s="347"/>
      <c r="D2" s="347"/>
      <c r="E2" s="347"/>
      <c r="F2" s="11"/>
      <c r="G2" s="11"/>
      <c r="H2" s="11"/>
    </row>
    <row r="3" spans="1:8" ht="16.5" customHeight="1" x14ac:dyDescent="0.25">
      <c r="A3" s="347"/>
      <c r="B3" s="347"/>
      <c r="C3" s="347"/>
      <c r="D3" s="347"/>
      <c r="E3" s="347"/>
      <c r="F3" s="11"/>
      <c r="G3" s="11"/>
      <c r="H3" s="11"/>
    </row>
    <row r="4" spans="1:8" ht="15" hidden="1" customHeight="1" x14ac:dyDescent="0.25">
      <c r="A4" s="347"/>
      <c r="B4" s="347"/>
      <c r="C4" s="347"/>
      <c r="D4" s="347"/>
      <c r="E4" s="347"/>
      <c r="F4" s="11"/>
      <c r="G4" s="11"/>
      <c r="H4" s="11"/>
    </row>
    <row r="5" spans="1:8" ht="15" hidden="1" customHeight="1" x14ac:dyDescent="0.25">
      <c r="A5" s="347"/>
      <c r="B5" s="347"/>
      <c r="C5" s="347"/>
      <c r="D5" s="347"/>
      <c r="E5" s="347"/>
      <c r="F5" s="11"/>
      <c r="G5" s="11"/>
      <c r="H5" s="11"/>
    </row>
    <row r="6" spans="1:8" ht="12.75" customHeight="1" x14ac:dyDescent="0.25">
      <c r="A6" s="347"/>
      <c r="B6" s="347"/>
      <c r="C6" s="347"/>
      <c r="D6" s="347"/>
      <c r="E6" s="347"/>
      <c r="F6" s="11"/>
      <c r="G6" s="11"/>
      <c r="H6" s="11"/>
    </row>
    <row r="7" spans="1:8" ht="14.45" thickBot="1" x14ac:dyDescent="0.3">
      <c r="A7" s="12"/>
      <c r="B7" s="12"/>
      <c r="C7" s="12"/>
      <c r="D7" s="13"/>
      <c r="E7" s="11"/>
      <c r="F7" s="11"/>
      <c r="G7" s="11"/>
      <c r="H7" s="11"/>
    </row>
    <row r="8" spans="1:8" ht="69" customHeight="1" thickBot="1" x14ac:dyDescent="0.3">
      <c r="A8" s="192" t="s">
        <v>71</v>
      </c>
      <c r="B8" s="192" t="s">
        <v>72</v>
      </c>
      <c r="C8" s="239" t="s">
        <v>73</v>
      </c>
      <c r="D8" s="192" t="s">
        <v>308</v>
      </c>
      <c r="E8" s="192" t="s">
        <v>0</v>
      </c>
    </row>
    <row r="9" spans="1:8" ht="33.75" customHeight="1" x14ac:dyDescent="0.25">
      <c r="A9" s="363" t="s">
        <v>74</v>
      </c>
      <c r="B9" s="357" t="s">
        <v>75</v>
      </c>
      <c r="C9" s="193" t="s">
        <v>76</v>
      </c>
      <c r="D9" s="265">
        <v>4</v>
      </c>
      <c r="E9" s="360">
        <f>SUM(D9:D16)</f>
        <v>73</v>
      </c>
    </row>
    <row r="10" spans="1:8" ht="15" customHeight="1" x14ac:dyDescent="0.25">
      <c r="A10" s="363"/>
      <c r="B10" s="358"/>
      <c r="C10" s="97" t="s">
        <v>77</v>
      </c>
      <c r="D10" s="266">
        <v>8.6999999999999993</v>
      </c>
      <c r="E10" s="361"/>
    </row>
    <row r="11" spans="1:8" ht="15" customHeight="1" x14ac:dyDescent="0.25">
      <c r="A11" s="363"/>
      <c r="B11" s="358"/>
      <c r="C11" s="97" t="s">
        <v>227</v>
      </c>
      <c r="D11" s="266">
        <v>10.3</v>
      </c>
      <c r="E11" s="361"/>
    </row>
    <row r="12" spans="1:8" ht="31.5" customHeight="1" x14ac:dyDescent="0.25">
      <c r="A12" s="363"/>
      <c r="B12" s="358"/>
      <c r="C12" s="97" t="s">
        <v>228</v>
      </c>
      <c r="D12" s="266">
        <v>4</v>
      </c>
      <c r="E12" s="361"/>
    </row>
    <row r="13" spans="1:8" ht="31.5" customHeight="1" x14ac:dyDescent="0.25">
      <c r="A13" s="363"/>
      <c r="B13" s="358"/>
      <c r="C13" s="97" t="s">
        <v>78</v>
      </c>
      <c r="D13" s="266">
        <v>6</v>
      </c>
      <c r="E13" s="361"/>
    </row>
    <row r="14" spans="1:8" ht="31.5" customHeight="1" x14ac:dyDescent="0.25">
      <c r="A14" s="363"/>
      <c r="B14" s="358"/>
      <c r="C14" s="97" t="s">
        <v>229</v>
      </c>
      <c r="D14" s="266">
        <v>20</v>
      </c>
      <c r="E14" s="361"/>
    </row>
    <row r="15" spans="1:8" ht="15" customHeight="1" x14ac:dyDescent="0.25">
      <c r="A15" s="363"/>
      <c r="B15" s="358"/>
      <c r="C15" s="97" t="s">
        <v>230</v>
      </c>
      <c r="D15" s="266">
        <v>10</v>
      </c>
      <c r="E15" s="361"/>
    </row>
    <row r="16" spans="1:8" s="89" customFormat="1" ht="17.25" customHeight="1" thickBot="1" x14ac:dyDescent="0.3">
      <c r="A16" s="363"/>
      <c r="B16" s="359"/>
      <c r="C16" s="99" t="s">
        <v>79</v>
      </c>
      <c r="D16" s="267">
        <v>10</v>
      </c>
      <c r="E16" s="362"/>
    </row>
    <row r="17" spans="1:5" s="6" customFormat="1" ht="30.75" customHeight="1" x14ac:dyDescent="0.25">
      <c r="A17" s="363"/>
      <c r="B17" s="357" t="s">
        <v>80</v>
      </c>
      <c r="C17" s="268" t="s">
        <v>81</v>
      </c>
      <c r="D17" s="265">
        <v>36.200000000000003</v>
      </c>
      <c r="E17" s="360">
        <f>SUM(D17:D22)</f>
        <v>97.600000000000009</v>
      </c>
    </row>
    <row r="18" spans="1:5" s="6" customFormat="1" ht="30.75" customHeight="1" x14ac:dyDescent="0.25">
      <c r="A18" s="363"/>
      <c r="B18" s="358"/>
      <c r="C18" s="97" t="s">
        <v>82</v>
      </c>
      <c r="D18" s="266">
        <v>5.2</v>
      </c>
      <c r="E18" s="361"/>
    </row>
    <row r="19" spans="1:5" ht="30.75" customHeight="1" x14ac:dyDescent="0.25">
      <c r="A19" s="363"/>
      <c r="B19" s="358"/>
      <c r="C19" s="97" t="s">
        <v>83</v>
      </c>
      <c r="D19" s="269">
        <v>20</v>
      </c>
      <c r="E19" s="361"/>
    </row>
    <row r="20" spans="1:5" ht="30.75" customHeight="1" x14ac:dyDescent="0.25">
      <c r="A20" s="363"/>
      <c r="B20" s="358"/>
      <c r="C20" s="98" t="s">
        <v>84</v>
      </c>
      <c r="D20" s="269">
        <v>14</v>
      </c>
      <c r="E20" s="361"/>
    </row>
    <row r="21" spans="1:5" s="89" customFormat="1" ht="15" customHeight="1" x14ac:dyDescent="0.25">
      <c r="A21" s="363"/>
      <c r="B21" s="358"/>
      <c r="C21" s="98" t="s">
        <v>85</v>
      </c>
      <c r="D21" s="269">
        <v>7.2</v>
      </c>
      <c r="E21" s="361"/>
    </row>
    <row r="22" spans="1:5" s="89" customFormat="1" ht="15" customHeight="1" thickBot="1" x14ac:dyDescent="0.3">
      <c r="A22" s="363"/>
      <c r="B22" s="359"/>
      <c r="C22" s="99" t="s">
        <v>86</v>
      </c>
      <c r="D22" s="267">
        <v>15</v>
      </c>
      <c r="E22" s="362"/>
    </row>
    <row r="23" spans="1:5" ht="31.5" customHeight="1" thickBot="1" x14ac:dyDescent="0.3">
      <c r="A23" s="96"/>
      <c r="B23" s="92"/>
      <c r="C23" s="92"/>
      <c r="D23" s="93"/>
      <c r="E23" s="191">
        <f>SUM(E9:E22)</f>
        <v>170.60000000000002</v>
      </c>
    </row>
    <row r="24" spans="1:5" s="94" customFormat="1" ht="31.5" customHeight="1" x14ac:dyDescent="0.25">
      <c r="A24" s="96"/>
      <c r="B24" s="6"/>
      <c r="C24" s="6"/>
      <c r="D24" s="95"/>
      <c r="E24" s="6"/>
    </row>
    <row r="25" spans="1:5" s="89" customFormat="1" ht="31.5" customHeight="1" x14ac:dyDescent="0.25">
      <c r="A25" s="96"/>
      <c r="B25" s="6"/>
      <c r="C25" s="6"/>
      <c r="D25" s="6"/>
      <c r="E25" s="6"/>
    </row>
    <row r="26" spans="1:5" s="6" customFormat="1" ht="31.5" customHeight="1" x14ac:dyDescent="0.25">
      <c r="A26" s="40"/>
      <c r="B26" s="10"/>
      <c r="C26" s="10"/>
      <c r="D26" s="10"/>
      <c r="E26" s="90"/>
    </row>
    <row r="27" spans="1:5" s="6" customFormat="1" ht="31.5" customHeight="1" x14ac:dyDescent="0.25">
      <c r="A27" s="10"/>
      <c r="B27" s="10"/>
      <c r="C27" s="10"/>
      <c r="D27" s="10"/>
      <c r="E27" s="10"/>
    </row>
    <row r="28" spans="1:5" s="94" customFormat="1" ht="31.5" customHeight="1" x14ac:dyDescent="0.25">
      <c r="A28" s="10"/>
      <c r="B28" s="10"/>
      <c r="C28" s="10"/>
      <c r="D28" s="10"/>
      <c r="E28" s="10"/>
    </row>
    <row r="29" spans="1:5" s="94" customFormat="1" ht="31.5" customHeight="1" x14ac:dyDescent="0.25">
      <c r="A29" s="10"/>
      <c r="B29" s="10"/>
      <c r="C29" s="10"/>
      <c r="D29" s="10"/>
      <c r="E29" s="10"/>
    </row>
    <row r="30" spans="1:5" s="6" customFormat="1" ht="31.5" customHeight="1" x14ac:dyDescent="0.25">
      <c r="A30" s="10"/>
      <c r="B30" s="10"/>
      <c r="C30" s="10"/>
      <c r="D30" s="10"/>
      <c r="E30" s="10"/>
    </row>
  </sheetData>
  <mergeCells count="7">
    <mergeCell ref="D1:E1"/>
    <mergeCell ref="A2:E6"/>
    <mergeCell ref="B9:B16"/>
    <mergeCell ref="E9:E16"/>
    <mergeCell ref="A9:A22"/>
    <mergeCell ref="B17:B22"/>
    <mergeCell ref="E17:E2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F15" sqref="F15"/>
    </sheetView>
  </sheetViews>
  <sheetFormatPr defaultColWidth="9.140625" defaultRowHeight="15" x14ac:dyDescent="0.25"/>
  <cols>
    <col min="1" max="1" width="6.42578125" style="10" customWidth="1"/>
    <col min="2" max="2" width="80.7109375" style="10" customWidth="1"/>
    <col min="3" max="3" width="10.7109375" style="10" customWidth="1"/>
    <col min="4" max="16384" width="9.140625" style="10"/>
  </cols>
  <sheetData>
    <row r="1" spans="1:7" x14ac:dyDescent="0.25">
      <c r="C1" s="10" t="s">
        <v>193</v>
      </c>
    </row>
    <row r="2" spans="1:7" x14ac:dyDescent="0.25">
      <c r="A2" s="347" t="s">
        <v>97</v>
      </c>
      <c r="B2" s="347"/>
      <c r="C2" s="347"/>
      <c r="D2" s="11"/>
      <c r="E2" s="11"/>
      <c r="F2" s="11"/>
      <c r="G2" s="11"/>
    </row>
    <row r="3" spans="1:7" x14ac:dyDescent="0.25">
      <c r="A3" s="347"/>
      <c r="B3" s="347"/>
      <c r="C3" s="347"/>
      <c r="D3" s="11"/>
      <c r="E3" s="11"/>
      <c r="F3" s="11"/>
      <c r="G3" s="11"/>
    </row>
    <row r="4" spans="1:7" ht="13.9" hidden="1" x14ac:dyDescent="0.25">
      <c r="A4" s="347"/>
      <c r="B4" s="347"/>
      <c r="C4" s="347"/>
      <c r="D4" s="11"/>
      <c r="E4" s="11"/>
      <c r="F4" s="11"/>
      <c r="G4" s="11"/>
    </row>
    <row r="5" spans="1:7" ht="13.9" hidden="1" x14ac:dyDescent="0.25">
      <c r="A5" s="347"/>
      <c r="B5" s="347"/>
      <c r="C5" s="347"/>
      <c r="D5" s="11"/>
      <c r="E5" s="11"/>
      <c r="F5" s="11"/>
      <c r="G5" s="11"/>
    </row>
    <row r="6" spans="1:7" ht="13.9" hidden="1" x14ac:dyDescent="0.25">
      <c r="A6" s="364"/>
      <c r="B6" s="364"/>
      <c r="C6" s="364"/>
      <c r="D6" s="11"/>
      <c r="E6" s="11"/>
      <c r="F6" s="11"/>
      <c r="G6" s="11"/>
    </row>
    <row r="7" spans="1:7" ht="15.75" thickBot="1" x14ac:dyDescent="0.3">
      <c r="A7" s="12"/>
      <c r="B7" s="12"/>
      <c r="C7" s="12" t="s">
        <v>4</v>
      </c>
      <c r="D7" s="11"/>
      <c r="E7" s="11"/>
      <c r="F7" s="11"/>
      <c r="G7" s="11"/>
    </row>
    <row r="8" spans="1:7" ht="30.75" thickBot="1" x14ac:dyDescent="0.3">
      <c r="A8" s="272" t="s">
        <v>12</v>
      </c>
      <c r="B8" s="273" t="s">
        <v>87</v>
      </c>
      <c r="C8" s="274" t="s">
        <v>0</v>
      </c>
    </row>
    <row r="9" spans="1:7" x14ac:dyDescent="0.25">
      <c r="A9" s="29">
        <v>1</v>
      </c>
      <c r="B9" s="270" t="s">
        <v>88</v>
      </c>
      <c r="C9" s="271">
        <v>15</v>
      </c>
    </row>
    <row r="10" spans="1:7" x14ac:dyDescent="0.25">
      <c r="A10" s="100">
        <v>2</v>
      </c>
      <c r="B10" s="103" t="s">
        <v>89</v>
      </c>
      <c r="C10" s="102">
        <v>5</v>
      </c>
    </row>
    <row r="11" spans="1:7" x14ac:dyDescent="0.25">
      <c r="A11" s="100">
        <v>3</v>
      </c>
      <c r="B11" s="103" t="s">
        <v>90</v>
      </c>
      <c r="C11" s="102">
        <v>11</v>
      </c>
    </row>
    <row r="12" spans="1:7" s="6" customFormat="1" x14ac:dyDescent="0.25">
      <c r="A12" s="100">
        <v>4</v>
      </c>
      <c r="B12" s="101" t="s">
        <v>91</v>
      </c>
      <c r="C12" s="102">
        <v>4</v>
      </c>
    </row>
    <row r="13" spans="1:7" ht="15.75" x14ac:dyDescent="0.25">
      <c r="A13" s="100">
        <v>5</v>
      </c>
      <c r="B13" s="40" t="s">
        <v>92</v>
      </c>
      <c r="C13" s="102">
        <v>4</v>
      </c>
    </row>
    <row r="14" spans="1:7" x14ac:dyDescent="0.25">
      <c r="A14" s="100">
        <v>6</v>
      </c>
      <c r="B14" s="104" t="s">
        <v>93</v>
      </c>
      <c r="C14" s="102">
        <v>20</v>
      </c>
    </row>
    <row r="15" spans="1:7" x14ac:dyDescent="0.25">
      <c r="A15" s="100">
        <v>7</v>
      </c>
      <c r="B15" s="103" t="s">
        <v>94</v>
      </c>
      <c r="C15" s="102">
        <v>1</v>
      </c>
    </row>
    <row r="16" spans="1:7" x14ac:dyDescent="0.25">
      <c r="A16" s="105">
        <v>8</v>
      </c>
      <c r="B16" s="103" t="s">
        <v>95</v>
      </c>
      <c r="C16" s="106">
        <v>10</v>
      </c>
    </row>
    <row r="17" spans="1:3" x14ac:dyDescent="0.25">
      <c r="A17" s="365" t="s">
        <v>96</v>
      </c>
      <c r="B17" s="365"/>
      <c r="C17" s="107">
        <f>SUM(C9:C16)</f>
        <v>70</v>
      </c>
    </row>
    <row r="19" spans="1:3" ht="13.9" x14ac:dyDescent="0.25">
      <c r="B19" s="91"/>
      <c r="C19" s="108"/>
    </row>
  </sheetData>
  <mergeCells count="2">
    <mergeCell ref="A2:C6"/>
    <mergeCell ref="A17:B17"/>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16" workbookViewId="0">
      <selection activeCell="M25" sqref="M25"/>
    </sheetView>
  </sheetViews>
  <sheetFormatPr defaultColWidth="9.140625" defaultRowHeight="15" x14ac:dyDescent="0.25"/>
  <cols>
    <col min="1" max="1" width="5.42578125" style="125" customWidth="1"/>
    <col min="2" max="2" width="70.7109375" style="197" customWidth="1"/>
    <col min="3" max="3" width="10" style="125" customWidth="1"/>
    <col min="4" max="16384" width="9.140625" style="125"/>
  </cols>
  <sheetData>
    <row r="1" spans="1:3" x14ac:dyDescent="0.25">
      <c r="A1" s="6"/>
      <c r="B1" s="120"/>
      <c r="C1" s="258" t="s">
        <v>38</v>
      </c>
    </row>
    <row r="2" spans="1:3" ht="33" customHeight="1" x14ac:dyDescent="0.25">
      <c r="A2" s="347" t="s">
        <v>114</v>
      </c>
      <c r="B2" s="347"/>
      <c r="C2" s="347"/>
    </row>
    <row r="3" spans="1:3" ht="15.75" thickBot="1" x14ac:dyDescent="0.3">
      <c r="A3" s="6"/>
      <c r="B3" s="120"/>
      <c r="C3" s="262" t="s">
        <v>4</v>
      </c>
    </row>
    <row r="4" spans="1:3" ht="15" customHeight="1" x14ac:dyDescent="0.25">
      <c r="A4" s="348" t="s">
        <v>12</v>
      </c>
      <c r="B4" s="350" t="s">
        <v>98</v>
      </c>
      <c r="C4" s="367" t="s">
        <v>0</v>
      </c>
    </row>
    <row r="5" spans="1:3" ht="15.75" thickBot="1" x14ac:dyDescent="0.3">
      <c r="A5" s="349"/>
      <c r="B5" s="351"/>
      <c r="C5" s="368"/>
    </row>
    <row r="6" spans="1:3" x14ac:dyDescent="0.25">
      <c r="A6" s="275" t="s">
        <v>40</v>
      </c>
      <c r="B6" s="276" t="s">
        <v>99</v>
      </c>
      <c r="C6" s="277">
        <f>SUM(C7:C17)</f>
        <v>306.2</v>
      </c>
    </row>
    <row r="7" spans="1:3" x14ac:dyDescent="0.25">
      <c r="A7" s="124" t="s">
        <v>6</v>
      </c>
      <c r="B7" s="15" t="s">
        <v>189</v>
      </c>
      <c r="C7" s="194">
        <v>50.5</v>
      </c>
    </row>
    <row r="8" spans="1:3" ht="31.5" x14ac:dyDescent="0.25">
      <c r="A8" s="28" t="s">
        <v>7</v>
      </c>
      <c r="B8" s="110" t="s">
        <v>115</v>
      </c>
      <c r="C8" s="8">
        <v>40</v>
      </c>
    </row>
    <row r="9" spans="1:3" ht="31.5" x14ac:dyDescent="0.25">
      <c r="A9" s="28" t="s">
        <v>9</v>
      </c>
      <c r="B9" s="111" t="s">
        <v>116</v>
      </c>
      <c r="C9" s="8">
        <v>33.200000000000003</v>
      </c>
    </row>
    <row r="10" spans="1:3" ht="15.75" x14ac:dyDescent="0.25">
      <c r="A10" s="28" t="s">
        <v>8</v>
      </c>
      <c r="B10" s="111" t="s">
        <v>117</v>
      </c>
      <c r="C10" s="8">
        <v>40</v>
      </c>
    </row>
    <row r="11" spans="1:3" ht="31.5" x14ac:dyDescent="0.25">
      <c r="A11" s="28" t="s">
        <v>100</v>
      </c>
      <c r="B11" s="111" t="s">
        <v>118</v>
      </c>
      <c r="C11" s="8">
        <v>70</v>
      </c>
    </row>
    <row r="12" spans="1:3" ht="15.75" x14ac:dyDescent="0.25">
      <c r="A12" s="28" t="s">
        <v>101</v>
      </c>
      <c r="B12" s="111" t="s">
        <v>119</v>
      </c>
      <c r="C12" s="8">
        <v>20</v>
      </c>
    </row>
    <row r="13" spans="1:3" ht="31.5" x14ac:dyDescent="0.25">
      <c r="A13" s="28" t="s">
        <v>102</v>
      </c>
      <c r="B13" s="111" t="s">
        <v>120</v>
      </c>
      <c r="C13" s="8">
        <v>25</v>
      </c>
    </row>
    <row r="14" spans="1:3" ht="31.5" x14ac:dyDescent="0.25">
      <c r="A14" s="28" t="s">
        <v>103</v>
      </c>
      <c r="B14" s="111" t="s">
        <v>213</v>
      </c>
      <c r="C14" s="8">
        <v>5</v>
      </c>
    </row>
    <row r="15" spans="1:3" ht="31.5" x14ac:dyDescent="0.25">
      <c r="A15" s="28" t="s">
        <v>214</v>
      </c>
      <c r="B15" s="111" t="s">
        <v>215</v>
      </c>
      <c r="C15" s="8">
        <v>4.5</v>
      </c>
    </row>
    <row r="16" spans="1:3" ht="31.5" x14ac:dyDescent="0.25">
      <c r="A16" s="28" t="s">
        <v>217</v>
      </c>
      <c r="B16" s="111" t="s">
        <v>216</v>
      </c>
      <c r="C16" s="8">
        <v>3</v>
      </c>
    </row>
    <row r="17" spans="1:3" ht="15.75" x14ac:dyDescent="0.25">
      <c r="A17" s="28" t="s">
        <v>218</v>
      </c>
      <c r="B17" s="111" t="s">
        <v>121</v>
      </c>
      <c r="C17" s="8">
        <v>15</v>
      </c>
    </row>
    <row r="18" spans="1:3" x14ac:dyDescent="0.25">
      <c r="A18" s="112">
        <v>2</v>
      </c>
      <c r="B18" s="113" t="s">
        <v>104</v>
      </c>
      <c r="C18" s="109">
        <f>SUM(C19:C21)</f>
        <v>402</v>
      </c>
    </row>
    <row r="19" spans="1:3" ht="31.5" x14ac:dyDescent="0.25">
      <c r="A19" s="114" t="s">
        <v>105</v>
      </c>
      <c r="B19" s="115" t="s">
        <v>191</v>
      </c>
      <c r="C19" s="8">
        <v>100</v>
      </c>
    </row>
    <row r="20" spans="1:3" ht="15.75" x14ac:dyDescent="0.25">
      <c r="A20" s="114" t="s">
        <v>106</v>
      </c>
      <c r="B20" s="115" t="s">
        <v>122</v>
      </c>
      <c r="C20" s="8">
        <v>100</v>
      </c>
    </row>
    <row r="21" spans="1:3" ht="31.5" x14ac:dyDescent="0.25">
      <c r="A21" s="114" t="s">
        <v>123</v>
      </c>
      <c r="B21" s="115" t="s">
        <v>107</v>
      </c>
      <c r="C21" s="8">
        <v>202</v>
      </c>
    </row>
    <row r="22" spans="1:3" ht="31.5" x14ac:dyDescent="0.25">
      <c r="A22" s="116">
        <v>3</v>
      </c>
      <c r="B22" s="195" t="s">
        <v>108</v>
      </c>
      <c r="C22" s="117">
        <v>140</v>
      </c>
    </row>
    <row r="23" spans="1:3" ht="31.5" x14ac:dyDescent="0.25">
      <c r="A23" s="118" t="s">
        <v>43</v>
      </c>
      <c r="B23" s="196" t="s">
        <v>219</v>
      </c>
      <c r="C23" s="119">
        <v>120</v>
      </c>
    </row>
    <row r="24" spans="1:3" ht="31.5" x14ac:dyDescent="0.25">
      <c r="A24" s="116">
        <v>4</v>
      </c>
      <c r="B24" s="195" t="s">
        <v>109</v>
      </c>
      <c r="C24" s="117">
        <f>C25+C26</f>
        <v>125</v>
      </c>
    </row>
    <row r="25" spans="1:3" ht="67.5" customHeight="1" x14ac:dyDescent="0.25">
      <c r="A25" s="118" t="s">
        <v>110</v>
      </c>
      <c r="B25" s="196" t="s">
        <v>124</v>
      </c>
      <c r="C25" s="119">
        <v>100</v>
      </c>
    </row>
    <row r="26" spans="1:3" ht="28.5" customHeight="1" x14ac:dyDescent="0.25">
      <c r="A26" s="118" t="s">
        <v>44</v>
      </c>
      <c r="B26" s="196" t="s">
        <v>190</v>
      </c>
      <c r="C26" s="119">
        <v>25</v>
      </c>
    </row>
    <row r="27" spans="1:3" ht="31.5" x14ac:dyDescent="0.25">
      <c r="A27" s="116">
        <v>5</v>
      </c>
      <c r="B27" s="195" t="s">
        <v>111</v>
      </c>
      <c r="C27" s="117">
        <f>SUM(C28:C28)</f>
        <v>50</v>
      </c>
    </row>
    <row r="28" spans="1:3" ht="78.75" x14ac:dyDescent="0.25">
      <c r="A28" s="118" t="s">
        <v>112</v>
      </c>
      <c r="B28" s="196" t="s">
        <v>125</v>
      </c>
      <c r="C28" s="119">
        <v>50</v>
      </c>
    </row>
    <row r="29" spans="1:3" x14ac:dyDescent="0.25">
      <c r="A29" s="346" t="s">
        <v>113</v>
      </c>
      <c r="B29" s="346"/>
      <c r="C29" s="20">
        <f>C6+C18+C22+C24+C27</f>
        <v>1023.2</v>
      </c>
    </row>
    <row r="30" spans="1:3" x14ac:dyDescent="0.25">
      <c r="A30" s="6"/>
      <c r="B30" s="120"/>
      <c r="C30" s="6"/>
    </row>
    <row r="31" spans="1:3" ht="48" customHeight="1" x14ac:dyDescent="0.25">
      <c r="A31" s="366" t="s">
        <v>126</v>
      </c>
      <c r="B31" s="366"/>
      <c r="C31" s="366"/>
    </row>
  </sheetData>
  <mergeCells count="6">
    <mergeCell ref="A29:B29"/>
    <mergeCell ref="A31:C31"/>
    <mergeCell ref="A2:C2"/>
    <mergeCell ref="A4:A5"/>
    <mergeCell ref="B4:B5"/>
    <mergeCell ref="C4:C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90" zoomScaleNormal="90" workbookViewId="0">
      <selection activeCell="F2" sqref="F2"/>
    </sheetView>
  </sheetViews>
  <sheetFormatPr defaultColWidth="9.140625" defaultRowHeight="15.75" x14ac:dyDescent="0.25"/>
  <cols>
    <col min="1" max="1" width="24.28515625" style="71" customWidth="1"/>
    <col min="2" max="2" width="13.28515625" style="71" customWidth="1"/>
    <col min="3" max="3" width="20.28515625" style="71" customWidth="1"/>
    <col min="4" max="4" width="17.28515625" style="71" customWidth="1"/>
    <col min="5" max="5" width="28.7109375" style="71" customWidth="1"/>
    <col min="6" max="6" width="17.28515625" style="71" customWidth="1"/>
    <col min="7" max="16384" width="9.140625" style="71"/>
  </cols>
  <sheetData>
    <row r="1" spans="1:5" x14ac:dyDescent="0.25">
      <c r="C1" s="369" t="s">
        <v>192</v>
      </c>
      <c r="D1" s="369"/>
      <c r="E1" s="369"/>
    </row>
    <row r="2" spans="1:5" ht="64.5" customHeight="1" x14ac:dyDescent="0.25">
      <c r="A2" s="370" t="s">
        <v>53</v>
      </c>
      <c r="B2" s="370"/>
      <c r="C2" s="370"/>
      <c r="D2" s="370"/>
      <c r="E2" s="370"/>
    </row>
    <row r="3" spans="1:5" ht="16.5" customHeight="1" thickBot="1" x14ac:dyDescent="0.3">
      <c r="D3" s="371"/>
      <c r="E3" s="371"/>
    </row>
    <row r="4" spans="1:5" ht="47.25" customHeight="1" x14ac:dyDescent="0.25">
      <c r="A4" s="372" t="s">
        <v>54</v>
      </c>
      <c r="B4" s="374" t="s">
        <v>70</v>
      </c>
      <c r="C4" s="121" t="s">
        <v>55</v>
      </c>
      <c r="D4" s="87" t="s">
        <v>56</v>
      </c>
      <c r="E4" s="88" t="s">
        <v>57</v>
      </c>
    </row>
    <row r="5" spans="1:5" ht="16.5" thickBot="1" x14ac:dyDescent="0.3">
      <c r="A5" s="373"/>
      <c r="B5" s="375"/>
      <c r="C5" s="376" t="s">
        <v>58</v>
      </c>
      <c r="D5" s="376"/>
      <c r="E5" s="377"/>
    </row>
    <row r="6" spans="1:5" x14ac:dyDescent="0.25">
      <c r="A6" s="84" t="s">
        <v>59</v>
      </c>
      <c r="B6" s="85">
        <v>13</v>
      </c>
      <c r="C6" s="86">
        <v>50</v>
      </c>
      <c r="D6" s="74">
        <f>B6*C6*3</f>
        <v>1950</v>
      </c>
      <c r="E6" s="74">
        <f>D6*4</f>
        <v>7800</v>
      </c>
    </row>
    <row r="7" spans="1:5" x14ac:dyDescent="0.25">
      <c r="A7" s="76" t="s">
        <v>60</v>
      </c>
      <c r="B7" s="77">
        <v>4</v>
      </c>
      <c r="C7" s="78">
        <v>50</v>
      </c>
      <c r="D7" s="72">
        <f t="shared" ref="D7:D16" si="0">B7*C7*3</f>
        <v>600</v>
      </c>
      <c r="E7" s="72">
        <f t="shared" ref="E7:E16" si="1">D7*4</f>
        <v>2400</v>
      </c>
    </row>
    <row r="8" spans="1:5" x14ac:dyDescent="0.25">
      <c r="A8" s="76" t="s">
        <v>61</v>
      </c>
      <c r="B8" s="77">
        <v>6</v>
      </c>
      <c r="C8" s="78">
        <v>50</v>
      </c>
      <c r="D8" s="72">
        <f t="shared" si="0"/>
        <v>900</v>
      </c>
      <c r="E8" s="72">
        <f t="shared" si="1"/>
        <v>3600</v>
      </c>
    </row>
    <row r="9" spans="1:5" x14ac:dyDescent="0.25">
      <c r="A9" s="76" t="s">
        <v>62</v>
      </c>
      <c r="B9" s="77">
        <v>4</v>
      </c>
      <c r="C9" s="78">
        <v>50</v>
      </c>
      <c r="D9" s="72">
        <f t="shared" si="0"/>
        <v>600</v>
      </c>
      <c r="E9" s="72">
        <f t="shared" si="1"/>
        <v>2400</v>
      </c>
    </row>
    <row r="10" spans="1:5" x14ac:dyDescent="0.25">
      <c r="A10" s="76" t="s">
        <v>63</v>
      </c>
      <c r="B10" s="77">
        <v>8</v>
      </c>
      <c r="C10" s="78">
        <v>50</v>
      </c>
      <c r="D10" s="72">
        <f t="shared" si="0"/>
        <v>1200</v>
      </c>
      <c r="E10" s="72">
        <f t="shared" si="1"/>
        <v>4800</v>
      </c>
    </row>
    <row r="11" spans="1:5" x14ac:dyDescent="0.25">
      <c r="A11" s="76" t="s">
        <v>64</v>
      </c>
      <c r="B11" s="77">
        <v>6</v>
      </c>
      <c r="C11" s="78">
        <v>50</v>
      </c>
      <c r="D11" s="72">
        <f t="shared" si="0"/>
        <v>900</v>
      </c>
      <c r="E11" s="72">
        <f t="shared" si="1"/>
        <v>3600</v>
      </c>
    </row>
    <row r="12" spans="1:5" x14ac:dyDescent="0.25">
      <c r="A12" s="76" t="s">
        <v>65</v>
      </c>
      <c r="B12" s="77">
        <v>7</v>
      </c>
      <c r="C12" s="78">
        <v>50</v>
      </c>
      <c r="D12" s="72">
        <f t="shared" si="0"/>
        <v>1050</v>
      </c>
      <c r="E12" s="72">
        <f t="shared" si="1"/>
        <v>4200</v>
      </c>
    </row>
    <row r="13" spans="1:5" x14ac:dyDescent="0.25">
      <c r="A13" s="76" t="s">
        <v>66</v>
      </c>
      <c r="B13" s="77">
        <v>3</v>
      </c>
      <c r="C13" s="78">
        <v>50</v>
      </c>
      <c r="D13" s="72">
        <f t="shared" si="0"/>
        <v>450</v>
      </c>
      <c r="E13" s="72">
        <f t="shared" si="1"/>
        <v>1800</v>
      </c>
    </row>
    <row r="14" spans="1:5" x14ac:dyDescent="0.25">
      <c r="A14" s="76" t="s">
        <v>67</v>
      </c>
      <c r="B14" s="77">
        <v>8</v>
      </c>
      <c r="C14" s="78">
        <v>50</v>
      </c>
      <c r="D14" s="72">
        <f t="shared" si="0"/>
        <v>1200</v>
      </c>
      <c r="E14" s="72">
        <f t="shared" si="1"/>
        <v>4800</v>
      </c>
    </row>
    <row r="15" spans="1:5" x14ac:dyDescent="0.25">
      <c r="A15" s="76" t="s">
        <v>68</v>
      </c>
      <c r="B15" s="77">
        <v>5</v>
      </c>
      <c r="C15" s="78">
        <v>50</v>
      </c>
      <c r="D15" s="72">
        <f t="shared" si="0"/>
        <v>750</v>
      </c>
      <c r="E15" s="72">
        <f t="shared" si="1"/>
        <v>3000</v>
      </c>
    </row>
    <row r="16" spans="1:5" ht="16.5" thickBot="1" x14ac:dyDescent="0.3">
      <c r="A16" s="79" t="s">
        <v>69</v>
      </c>
      <c r="B16" s="80">
        <v>7</v>
      </c>
      <c r="C16" s="81">
        <v>50</v>
      </c>
      <c r="D16" s="75">
        <f t="shared" si="0"/>
        <v>1050</v>
      </c>
      <c r="E16" s="75">
        <f t="shared" si="1"/>
        <v>4200</v>
      </c>
    </row>
    <row r="17" spans="1:5" ht="16.5" thickBot="1" x14ac:dyDescent="0.3">
      <c r="A17" s="82" t="s">
        <v>0</v>
      </c>
      <c r="B17" s="73">
        <f>SUM(B6:B16)</f>
        <v>71</v>
      </c>
      <c r="C17" s="73"/>
      <c r="D17" s="73">
        <f t="shared" ref="D17:E17" si="2">SUM(D6:D16)</f>
        <v>10650</v>
      </c>
      <c r="E17" s="83">
        <f t="shared" si="2"/>
        <v>42600</v>
      </c>
    </row>
  </sheetData>
  <mergeCells count="6">
    <mergeCell ref="C1:E1"/>
    <mergeCell ref="A2:E2"/>
    <mergeCell ref="D3:E3"/>
    <mergeCell ref="A4:A5"/>
    <mergeCell ref="B4:B5"/>
    <mergeCell ref="C5:E5"/>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6" workbookViewId="0">
      <selection activeCell="M22" sqref="M22"/>
    </sheetView>
  </sheetViews>
  <sheetFormatPr defaultColWidth="9.140625" defaultRowHeight="15" x14ac:dyDescent="0.25"/>
  <cols>
    <col min="1" max="1" width="4.140625" style="143" customWidth="1"/>
    <col min="2" max="2" width="69.140625" style="143" customWidth="1"/>
    <col min="3" max="3" width="23.7109375" style="143" customWidth="1"/>
    <col min="4" max="4" width="17.5703125" style="143" customWidth="1"/>
    <col min="5" max="5" width="16.140625" style="143" customWidth="1"/>
    <col min="6" max="6" width="6.28515625" style="143" customWidth="1"/>
    <col min="7" max="16384" width="9.140625" style="143"/>
  </cols>
  <sheetData>
    <row r="1" spans="1:8" x14ac:dyDescent="0.25">
      <c r="E1" s="198" t="s">
        <v>128</v>
      </c>
    </row>
    <row r="2" spans="1:8" ht="33.75" customHeight="1" x14ac:dyDescent="0.25">
      <c r="A2" s="383" t="s">
        <v>139</v>
      </c>
      <c r="B2" s="383"/>
      <c r="C2" s="383"/>
      <c r="D2" s="383"/>
      <c r="E2" s="383"/>
    </row>
    <row r="3" spans="1:8" x14ac:dyDescent="0.25">
      <c r="B3" s="384" t="s">
        <v>4</v>
      </c>
      <c r="C3" s="384"/>
      <c r="D3" s="384"/>
      <c r="E3" s="384"/>
    </row>
    <row r="4" spans="1:8" ht="51.75" customHeight="1" x14ac:dyDescent="0.25">
      <c r="A4" s="145" t="s">
        <v>129</v>
      </c>
      <c r="B4" s="146" t="s">
        <v>130</v>
      </c>
      <c r="C4" s="146" t="s">
        <v>131</v>
      </c>
      <c r="D4" s="166" t="s">
        <v>166</v>
      </c>
      <c r="E4" s="145" t="s">
        <v>132</v>
      </c>
    </row>
    <row r="5" spans="1:8" ht="30" x14ac:dyDescent="0.25">
      <c r="A5" s="141" t="s">
        <v>2</v>
      </c>
      <c r="B5" s="4" t="s">
        <v>309</v>
      </c>
      <c r="C5" s="264" t="s">
        <v>133</v>
      </c>
      <c r="D5" s="8">
        <v>1.1000000000000001</v>
      </c>
      <c r="E5" s="141">
        <v>1.1000000000000001</v>
      </c>
    </row>
    <row r="6" spans="1:8" x14ac:dyDescent="0.25">
      <c r="A6" s="379" t="s">
        <v>1</v>
      </c>
      <c r="B6" s="380"/>
      <c r="C6" s="381"/>
      <c r="D6" s="142">
        <f xml:space="preserve"> SUM(D5:D5)</f>
        <v>1.1000000000000001</v>
      </c>
      <c r="E6" s="142">
        <f>SUM(E5:E5)</f>
        <v>1.1000000000000001</v>
      </c>
    </row>
    <row r="7" spans="1:8" x14ac:dyDescent="0.25">
      <c r="A7" s="378" t="s">
        <v>137</v>
      </c>
      <c r="B7" s="378"/>
      <c r="C7" s="378"/>
      <c r="D7" s="167"/>
      <c r="E7" s="167"/>
      <c r="H7" s="202"/>
    </row>
    <row r="8" spans="1:8" x14ac:dyDescent="0.25">
      <c r="A8" s="382" t="s">
        <v>155</v>
      </c>
      <c r="B8" s="382"/>
      <c r="C8" s="382"/>
      <c r="D8" s="200">
        <f>D5</f>
        <v>1.1000000000000001</v>
      </c>
      <c r="E8" s="200">
        <f>E5</f>
        <v>1.1000000000000001</v>
      </c>
    </row>
    <row r="9" spans="1:8" x14ac:dyDescent="0.25">
      <c r="A9" s="378" t="s">
        <v>1</v>
      </c>
      <c r="B9" s="378"/>
      <c r="C9" s="378"/>
      <c r="D9" s="168">
        <f>SUM(D8:D8)</f>
        <v>1.1000000000000001</v>
      </c>
      <c r="E9" s="168">
        <f>SUM(E8:E8)</f>
        <v>1.1000000000000001</v>
      </c>
    </row>
    <row r="10" spans="1:8" x14ac:dyDescent="0.25">
      <c r="E10" s="198" t="s">
        <v>4</v>
      </c>
    </row>
    <row r="11" spans="1:8" ht="48" customHeight="1" x14ac:dyDescent="0.25">
      <c r="A11" s="145" t="s">
        <v>129</v>
      </c>
      <c r="B11" s="146" t="s">
        <v>130</v>
      </c>
      <c r="C11" s="146" t="s">
        <v>131</v>
      </c>
      <c r="D11" s="166" t="s">
        <v>165</v>
      </c>
      <c r="E11" s="145" t="s">
        <v>132</v>
      </c>
    </row>
    <row r="12" spans="1:8" ht="45" x14ac:dyDescent="0.25">
      <c r="A12" s="141" t="s">
        <v>2</v>
      </c>
      <c r="B12" s="4" t="s">
        <v>177</v>
      </c>
      <c r="C12" s="264" t="s">
        <v>180</v>
      </c>
      <c r="D12" s="8">
        <v>7.4</v>
      </c>
      <c r="E12" s="141">
        <v>0</v>
      </c>
    </row>
    <row r="13" spans="1:8" x14ac:dyDescent="0.25">
      <c r="A13" s="385" t="s">
        <v>1</v>
      </c>
      <c r="B13" s="385"/>
      <c r="C13" s="385"/>
      <c r="D13" s="142">
        <f xml:space="preserve"> SUM(D12:D12)</f>
        <v>7.4</v>
      </c>
      <c r="E13" s="142">
        <f>SUM(E12:E12)</f>
        <v>0</v>
      </c>
      <c r="G13" s="144"/>
    </row>
    <row r="14" spans="1:8" x14ac:dyDescent="0.25">
      <c r="A14" s="378" t="s">
        <v>137</v>
      </c>
      <c r="B14" s="378"/>
      <c r="C14" s="378"/>
      <c r="D14" s="167"/>
      <c r="E14" s="167"/>
    </row>
    <row r="15" spans="1:8" x14ac:dyDescent="0.25">
      <c r="A15" s="382" t="s">
        <v>138</v>
      </c>
      <c r="B15" s="382"/>
      <c r="C15" s="382"/>
      <c r="D15" s="200">
        <f>D12</f>
        <v>7.4</v>
      </c>
      <c r="E15" s="200">
        <f>E12</f>
        <v>0</v>
      </c>
    </row>
    <row r="16" spans="1:8" x14ac:dyDescent="0.25">
      <c r="A16" s="378" t="s">
        <v>1</v>
      </c>
      <c r="B16" s="378"/>
      <c r="C16" s="378"/>
      <c r="D16" s="168">
        <f>SUM(D15:D15)</f>
        <v>7.4</v>
      </c>
      <c r="E16" s="168">
        <f>SUM(E15:E15)</f>
        <v>0</v>
      </c>
    </row>
    <row r="17" spans="1:11" x14ac:dyDescent="0.25">
      <c r="E17" s="198" t="s">
        <v>4</v>
      </c>
    </row>
    <row r="18" spans="1:11" ht="30" x14ac:dyDescent="0.25">
      <c r="A18" s="145" t="s">
        <v>129</v>
      </c>
      <c r="B18" s="146" t="s">
        <v>130</v>
      </c>
      <c r="C18" s="278" t="s">
        <v>208</v>
      </c>
      <c r="D18" s="146" t="s">
        <v>206</v>
      </c>
      <c r="E18" s="145" t="s">
        <v>207</v>
      </c>
    </row>
    <row r="19" spans="1:11" ht="24" customHeight="1" x14ac:dyDescent="0.25">
      <c r="A19" s="145" t="s">
        <v>2</v>
      </c>
      <c r="B19" s="4" t="s">
        <v>200</v>
      </c>
      <c r="C19" s="8">
        <f>SUM(D19:E19)</f>
        <v>10</v>
      </c>
      <c r="D19" s="8">
        <v>9</v>
      </c>
      <c r="E19" s="119">
        <v>1</v>
      </c>
    </row>
    <row r="20" spans="1:11" ht="29.25" customHeight="1" x14ac:dyDescent="0.25">
      <c r="A20" s="263" t="s">
        <v>3</v>
      </c>
      <c r="B20" s="4" t="s">
        <v>201</v>
      </c>
      <c r="C20" s="8">
        <f t="shared" ref="C20:C23" si="0">SUM(D20:E20)</f>
        <v>22.4</v>
      </c>
      <c r="D20" s="8">
        <v>22.4</v>
      </c>
      <c r="E20" s="147"/>
    </row>
    <row r="21" spans="1:11" ht="34.5" customHeight="1" x14ac:dyDescent="0.25">
      <c r="A21" s="263" t="s">
        <v>134</v>
      </c>
      <c r="B21" s="4" t="s">
        <v>309</v>
      </c>
      <c r="C21" s="8">
        <f t="shared" si="0"/>
        <v>1.7</v>
      </c>
      <c r="D21" s="8">
        <v>1.7</v>
      </c>
      <c r="E21" s="147"/>
      <c r="H21" s="144"/>
    </row>
    <row r="22" spans="1:11" ht="34.5" customHeight="1" x14ac:dyDescent="0.25">
      <c r="A22" s="263" t="s">
        <v>135</v>
      </c>
      <c r="B22" s="165" t="s">
        <v>224</v>
      </c>
      <c r="C22" s="8">
        <v>178.7</v>
      </c>
      <c r="D22" s="8">
        <v>170</v>
      </c>
      <c r="E22" s="147">
        <v>8.6999999999999993</v>
      </c>
      <c r="H22" s="144"/>
    </row>
    <row r="23" spans="1:11" ht="33" customHeight="1" x14ac:dyDescent="0.25">
      <c r="A23" s="263" t="s">
        <v>136</v>
      </c>
      <c r="B23" s="165" t="s">
        <v>211</v>
      </c>
      <c r="C23" s="8">
        <f t="shared" si="0"/>
        <v>13.7</v>
      </c>
      <c r="D23" s="8"/>
      <c r="E23" s="147">
        <v>13.7</v>
      </c>
      <c r="H23" s="144"/>
    </row>
    <row r="24" spans="1:11" x14ac:dyDescent="0.25">
      <c r="A24" s="379" t="s">
        <v>1</v>
      </c>
      <c r="B24" s="381"/>
      <c r="C24" s="148">
        <f>SUM(C19:C23)</f>
        <v>226.49999999999997</v>
      </c>
      <c r="D24" s="148">
        <f t="shared" ref="D24:E24" si="1">SUM(D19:D23)</f>
        <v>203.1</v>
      </c>
      <c r="E24" s="148">
        <f t="shared" si="1"/>
        <v>23.4</v>
      </c>
    </row>
    <row r="25" spans="1:11" x14ac:dyDescent="0.25">
      <c r="A25" s="378" t="s">
        <v>137</v>
      </c>
      <c r="B25" s="378"/>
      <c r="C25" s="183"/>
      <c r="D25" s="167"/>
      <c r="E25" s="167"/>
    </row>
    <row r="26" spans="1:11" x14ac:dyDescent="0.25">
      <c r="A26" s="382" t="s">
        <v>138</v>
      </c>
      <c r="B26" s="382"/>
      <c r="C26" s="200">
        <f>C19+C23</f>
        <v>23.7</v>
      </c>
      <c r="D26" s="200">
        <f>D19+D23</f>
        <v>9</v>
      </c>
      <c r="E26" s="200">
        <f>E19+E23</f>
        <v>14.7</v>
      </c>
      <c r="G26" s="202"/>
    </row>
    <row r="27" spans="1:11" x14ac:dyDescent="0.25">
      <c r="A27" s="386" t="s">
        <v>226</v>
      </c>
      <c r="B27" s="387"/>
      <c r="C27" s="200">
        <f>C22</f>
        <v>178.7</v>
      </c>
      <c r="D27" s="200">
        <f t="shared" ref="D27:E27" si="2">D22</f>
        <v>170</v>
      </c>
      <c r="E27" s="200">
        <f t="shared" si="2"/>
        <v>8.6999999999999993</v>
      </c>
      <c r="G27" s="202"/>
    </row>
    <row r="28" spans="1:11" x14ac:dyDescent="0.25">
      <c r="A28" s="382" t="s">
        <v>155</v>
      </c>
      <c r="B28" s="382"/>
      <c r="C28" s="200">
        <f>C20+C21</f>
        <v>24.099999999999998</v>
      </c>
      <c r="D28" s="200">
        <f>D20+D21</f>
        <v>24.099999999999998</v>
      </c>
      <c r="E28" s="200">
        <f>E20+E21</f>
        <v>0</v>
      </c>
    </row>
    <row r="29" spans="1:11" x14ac:dyDescent="0.25">
      <c r="A29" s="378" t="s">
        <v>1</v>
      </c>
      <c r="B29" s="378"/>
      <c r="C29" s="168">
        <f t="shared" ref="C29:E29" si="3">SUM(C26:C28)</f>
        <v>226.49999999999997</v>
      </c>
      <c r="D29" s="168">
        <f t="shared" si="3"/>
        <v>203.1</v>
      </c>
      <c r="E29" s="168">
        <f t="shared" si="3"/>
        <v>23.4</v>
      </c>
    </row>
    <row r="30" spans="1:11" x14ac:dyDescent="0.25">
      <c r="K30" s="184"/>
    </row>
    <row r="31" spans="1:11" ht="15" customHeight="1" x14ac:dyDescent="0.25">
      <c r="D31" s="202"/>
    </row>
  </sheetData>
  <mergeCells count="16">
    <mergeCell ref="A24:B24"/>
    <mergeCell ref="A25:B25"/>
    <mergeCell ref="A26:B26"/>
    <mergeCell ref="A28:B28"/>
    <mergeCell ref="A29:B29"/>
    <mergeCell ref="A27:B27"/>
    <mergeCell ref="A2:E2"/>
    <mergeCell ref="B3:E3"/>
    <mergeCell ref="A13:C13"/>
    <mergeCell ref="A14:C14"/>
    <mergeCell ref="A15:C15"/>
    <mergeCell ref="A16:C16"/>
    <mergeCell ref="A6:C6"/>
    <mergeCell ref="A7:C7"/>
    <mergeCell ref="A8:C8"/>
    <mergeCell ref="A9:C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topLeftCell="B1" workbookViewId="0">
      <selection activeCell="K16" sqref="K16"/>
    </sheetView>
  </sheetViews>
  <sheetFormatPr defaultColWidth="9.140625" defaultRowHeight="15" x14ac:dyDescent="0.25"/>
  <cols>
    <col min="1" max="1" width="6.85546875" style="10" customWidth="1"/>
    <col min="2" max="2" width="46.28515625" style="10" customWidth="1"/>
    <col min="3" max="3" width="48.42578125" style="10" customWidth="1"/>
    <col min="4" max="4" width="13" style="10" customWidth="1"/>
    <col min="5" max="5" width="13.7109375" style="10" customWidth="1"/>
    <col min="6" max="6" width="11.28515625" style="10" customWidth="1"/>
    <col min="7" max="7" width="9.140625" style="10" customWidth="1"/>
    <col min="8" max="16384" width="9.140625" style="10"/>
  </cols>
  <sheetData>
    <row r="1" spans="1:6" x14ac:dyDescent="0.25">
      <c r="D1" s="356" t="s">
        <v>146</v>
      </c>
      <c r="E1" s="356"/>
    </row>
    <row r="2" spans="1:6" ht="41.25" customHeight="1" x14ac:dyDescent="0.25">
      <c r="A2" s="389" t="s">
        <v>145</v>
      </c>
      <c r="B2" s="389"/>
      <c r="C2" s="389"/>
      <c r="D2" s="389"/>
      <c r="E2" s="389"/>
      <c r="F2" s="127"/>
    </row>
    <row r="3" spans="1:6" ht="15.75" customHeight="1" x14ac:dyDescent="0.25">
      <c r="B3" s="126"/>
      <c r="C3" s="126"/>
      <c r="D3" s="126"/>
      <c r="E3" s="156" t="s">
        <v>4</v>
      </c>
      <c r="F3" s="126"/>
    </row>
    <row r="4" spans="1:6" ht="48.75" customHeight="1" x14ac:dyDescent="0.25">
      <c r="A4" s="263" t="s">
        <v>129</v>
      </c>
      <c r="B4" s="264" t="s">
        <v>130</v>
      </c>
      <c r="C4" s="264" t="s">
        <v>131</v>
      </c>
      <c r="D4" s="166" t="s">
        <v>164</v>
      </c>
      <c r="E4" s="145" t="s">
        <v>132</v>
      </c>
    </row>
    <row r="5" spans="1:6" ht="30" x14ac:dyDescent="0.25">
      <c r="A5" s="118" t="s">
        <v>2</v>
      </c>
      <c r="B5" s="4" t="s">
        <v>141</v>
      </c>
      <c r="C5" s="4" t="s">
        <v>144</v>
      </c>
      <c r="D5" s="8">
        <v>1500</v>
      </c>
      <c r="E5" s="149">
        <v>0</v>
      </c>
    </row>
    <row r="6" spans="1:6" x14ac:dyDescent="0.25">
      <c r="A6" s="390" t="s">
        <v>1</v>
      </c>
      <c r="B6" s="391"/>
      <c r="C6" s="392"/>
      <c r="D6" s="154">
        <f xml:space="preserve"> SUM(D5:D5)</f>
        <v>1500</v>
      </c>
      <c r="E6" s="151">
        <f>SUM(E5:E5)</f>
        <v>0</v>
      </c>
    </row>
    <row r="7" spans="1:6" x14ac:dyDescent="0.25">
      <c r="A7" s="388" t="s">
        <v>137</v>
      </c>
      <c r="B7" s="388"/>
      <c r="C7" s="388"/>
      <c r="D7" s="177"/>
      <c r="E7" s="178"/>
    </row>
    <row r="8" spans="1:6" x14ac:dyDescent="0.25">
      <c r="A8" s="393" t="s">
        <v>138</v>
      </c>
      <c r="B8" s="393"/>
      <c r="C8" s="393"/>
      <c r="D8" s="179">
        <f>D5</f>
        <v>1500</v>
      </c>
      <c r="E8" s="180">
        <f>E5</f>
        <v>0</v>
      </c>
    </row>
    <row r="9" spans="1:6" x14ac:dyDescent="0.25">
      <c r="A9" s="388" t="s">
        <v>1</v>
      </c>
      <c r="B9" s="388"/>
      <c r="C9" s="388"/>
      <c r="D9" s="181">
        <f>SUM(D8:D8)</f>
        <v>1500</v>
      </c>
      <c r="E9" s="181">
        <f>SUM(E8:E8)</f>
        <v>0</v>
      </c>
    </row>
    <row r="10" spans="1:6" x14ac:dyDescent="0.25">
      <c r="A10" s="153"/>
      <c r="B10" s="153"/>
      <c r="C10" s="153"/>
      <c r="D10" s="153"/>
      <c r="E10" s="153"/>
    </row>
    <row r="11" spans="1:6" x14ac:dyDescent="0.25">
      <c r="A11" s="153"/>
      <c r="B11" s="153"/>
      <c r="C11" s="153"/>
      <c r="D11" s="153"/>
      <c r="E11" s="185" t="s">
        <v>4</v>
      </c>
    </row>
    <row r="12" spans="1:6" ht="44.25" customHeight="1" x14ac:dyDescent="0.25">
      <c r="A12" s="263" t="s">
        <v>129</v>
      </c>
      <c r="B12" s="264" t="s">
        <v>130</v>
      </c>
      <c r="C12" s="264" t="s">
        <v>131</v>
      </c>
      <c r="D12" s="166" t="s">
        <v>165</v>
      </c>
      <c r="E12" s="145" t="s">
        <v>132</v>
      </c>
    </row>
    <row r="13" spans="1:6" ht="55.5" customHeight="1" x14ac:dyDescent="0.25">
      <c r="A13" s="118" t="s">
        <v>2</v>
      </c>
      <c r="B13" s="4" t="s">
        <v>148</v>
      </c>
      <c r="C13" s="4" t="s">
        <v>142</v>
      </c>
      <c r="D13" s="8">
        <v>200</v>
      </c>
      <c r="E13" s="149">
        <v>0</v>
      </c>
    </row>
    <row r="14" spans="1:6" ht="45" x14ac:dyDescent="0.25">
      <c r="A14" s="118" t="s">
        <v>3</v>
      </c>
      <c r="B14" s="4" t="s">
        <v>173</v>
      </c>
      <c r="C14" s="155" t="s">
        <v>175</v>
      </c>
      <c r="D14" s="8">
        <v>1.9</v>
      </c>
      <c r="E14" s="119">
        <v>0</v>
      </c>
    </row>
    <row r="15" spans="1:6" x14ac:dyDescent="0.25">
      <c r="A15" s="379" t="s">
        <v>1</v>
      </c>
      <c r="B15" s="380"/>
      <c r="C15" s="381"/>
      <c r="D15" s="142">
        <f xml:space="preserve"> SUM(D13:D14)</f>
        <v>201.9</v>
      </c>
      <c r="E15" s="142">
        <f xml:space="preserve"> SUM(E13:E14)</f>
        <v>0</v>
      </c>
    </row>
    <row r="16" spans="1:6" x14ac:dyDescent="0.25">
      <c r="A16" s="378" t="s">
        <v>137</v>
      </c>
      <c r="B16" s="378"/>
      <c r="C16" s="378"/>
      <c r="D16" s="167"/>
      <c r="E16" s="167"/>
    </row>
    <row r="17" spans="1:5" x14ac:dyDescent="0.25">
      <c r="A17" s="382" t="s">
        <v>149</v>
      </c>
      <c r="B17" s="382"/>
      <c r="C17" s="382"/>
      <c r="D17" s="200">
        <f>D13</f>
        <v>200</v>
      </c>
      <c r="E17" s="200">
        <f>E13</f>
        <v>0</v>
      </c>
    </row>
    <row r="18" spans="1:5" x14ac:dyDescent="0.25">
      <c r="A18" s="382" t="s">
        <v>138</v>
      </c>
      <c r="B18" s="382"/>
      <c r="C18" s="382"/>
      <c r="D18" s="200">
        <f>D14</f>
        <v>1.9</v>
      </c>
      <c r="E18" s="200">
        <f>E14</f>
        <v>0</v>
      </c>
    </row>
    <row r="19" spans="1:5" x14ac:dyDescent="0.25">
      <c r="A19" s="378" t="s">
        <v>1</v>
      </c>
      <c r="B19" s="378"/>
      <c r="C19" s="378"/>
      <c r="D19" s="168">
        <f>SUM(D17:D18)</f>
        <v>201.9</v>
      </c>
      <c r="E19" s="168">
        <f>SUM(E17:E18)</f>
        <v>0</v>
      </c>
    </row>
  </sheetData>
  <mergeCells count="11">
    <mergeCell ref="A2:E2"/>
    <mergeCell ref="D1:E1"/>
    <mergeCell ref="A6:C6"/>
    <mergeCell ref="A7:C7"/>
    <mergeCell ref="A8:C8"/>
    <mergeCell ref="A19:C19"/>
    <mergeCell ref="A9:C9"/>
    <mergeCell ref="A15:C15"/>
    <mergeCell ref="A16:C16"/>
    <mergeCell ref="A17:C17"/>
    <mergeCell ref="A18:C18"/>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16" zoomScaleNormal="100" workbookViewId="0">
      <selection activeCell="I30" sqref="I30"/>
    </sheetView>
  </sheetViews>
  <sheetFormatPr defaultColWidth="9.140625" defaultRowHeight="15" x14ac:dyDescent="0.25"/>
  <cols>
    <col min="1" max="1" width="7.7109375" style="10" customWidth="1"/>
    <col min="2" max="2" width="53.42578125" style="10" customWidth="1"/>
    <col min="3" max="3" width="42.7109375" style="10" customWidth="1"/>
    <col min="4" max="4" width="14.140625" style="10" customWidth="1"/>
    <col min="5" max="5" width="13.140625" style="10" customWidth="1"/>
    <col min="6" max="6" width="11.28515625" style="10" customWidth="1"/>
    <col min="7" max="16384" width="9.140625" style="10"/>
  </cols>
  <sheetData>
    <row r="1" spans="1:6" x14ac:dyDescent="0.25">
      <c r="D1" s="356" t="s">
        <v>147</v>
      </c>
      <c r="E1" s="356"/>
    </row>
    <row r="2" spans="1:6" ht="30.75" customHeight="1" x14ac:dyDescent="0.25">
      <c r="A2" s="389" t="s">
        <v>150</v>
      </c>
      <c r="B2" s="389"/>
      <c r="C2" s="389"/>
      <c r="D2" s="389"/>
      <c r="E2" s="389"/>
      <c r="F2" s="127"/>
    </row>
    <row r="3" spans="1:6" ht="15.75" customHeight="1" x14ac:dyDescent="0.25">
      <c r="B3" s="126"/>
      <c r="C3" s="126"/>
      <c r="D3" s="126"/>
      <c r="E3" s="156" t="s">
        <v>4</v>
      </c>
      <c r="F3" s="126"/>
    </row>
    <row r="4" spans="1:6" ht="45" x14ac:dyDescent="0.25">
      <c r="A4" s="263" t="s">
        <v>129</v>
      </c>
      <c r="B4" s="264" t="s">
        <v>130</v>
      </c>
      <c r="C4" s="264" t="s">
        <v>131</v>
      </c>
      <c r="D4" s="166" t="s">
        <v>166</v>
      </c>
      <c r="E4" s="145" t="s">
        <v>132</v>
      </c>
    </row>
    <row r="5" spans="1:6" ht="49.5" customHeight="1" x14ac:dyDescent="0.25">
      <c r="A5" s="118">
        <v>1</v>
      </c>
      <c r="B5" s="161" t="s">
        <v>202</v>
      </c>
      <c r="C5" s="161" t="s">
        <v>154</v>
      </c>
      <c r="D5" s="160">
        <v>100</v>
      </c>
      <c r="E5" s="157">
        <v>100</v>
      </c>
    </row>
    <row r="6" spans="1:6" ht="30" customHeight="1" x14ac:dyDescent="0.25">
      <c r="A6" s="118">
        <v>2</v>
      </c>
      <c r="B6" s="161" t="s">
        <v>167</v>
      </c>
      <c r="C6" s="161" t="s">
        <v>153</v>
      </c>
      <c r="D6" s="158">
        <v>27</v>
      </c>
      <c r="E6" s="159">
        <v>27</v>
      </c>
    </row>
    <row r="7" spans="1:6" ht="30" customHeight="1" x14ac:dyDescent="0.25">
      <c r="A7" s="118">
        <v>3</v>
      </c>
      <c r="B7" s="161" t="s">
        <v>168</v>
      </c>
      <c r="C7" s="161" t="s">
        <v>153</v>
      </c>
      <c r="D7" s="158">
        <v>21</v>
      </c>
      <c r="E7" s="159">
        <v>21</v>
      </c>
    </row>
    <row r="8" spans="1:6" ht="30" customHeight="1" x14ac:dyDescent="0.25">
      <c r="A8" s="118">
        <v>4</v>
      </c>
      <c r="B8" s="161" t="s">
        <v>170</v>
      </c>
      <c r="C8" s="161" t="s">
        <v>153</v>
      </c>
      <c r="D8" s="158">
        <v>100</v>
      </c>
      <c r="E8" s="159">
        <v>100</v>
      </c>
    </row>
    <row r="9" spans="1:6" ht="30" customHeight="1" x14ac:dyDescent="0.25">
      <c r="A9" s="118">
        <v>5</v>
      </c>
      <c r="B9" s="161" t="s">
        <v>171</v>
      </c>
      <c r="C9" s="161" t="s">
        <v>153</v>
      </c>
      <c r="D9" s="158">
        <v>75</v>
      </c>
      <c r="E9" s="159">
        <v>75</v>
      </c>
    </row>
    <row r="10" spans="1:6" ht="30" customHeight="1" x14ac:dyDescent="0.25">
      <c r="A10" s="118">
        <v>6</v>
      </c>
      <c r="B10" s="161" t="s">
        <v>172</v>
      </c>
      <c r="C10" s="161" t="s">
        <v>153</v>
      </c>
      <c r="D10" s="158">
        <v>100</v>
      </c>
      <c r="E10" s="159">
        <v>100</v>
      </c>
    </row>
    <row r="11" spans="1:6" ht="30" customHeight="1" x14ac:dyDescent="0.25">
      <c r="A11" s="118">
        <v>7</v>
      </c>
      <c r="B11" s="4" t="s">
        <v>152</v>
      </c>
      <c r="C11" s="4" t="s">
        <v>153</v>
      </c>
      <c r="D11" s="8">
        <v>60</v>
      </c>
      <c r="E11" s="149">
        <v>60</v>
      </c>
    </row>
    <row r="12" spans="1:6" ht="132.75" customHeight="1" x14ac:dyDescent="0.25">
      <c r="A12" s="118">
        <v>8</v>
      </c>
      <c r="B12" s="240" t="s">
        <v>209</v>
      </c>
      <c r="C12" s="161" t="s">
        <v>153</v>
      </c>
      <c r="D12" s="8">
        <v>100</v>
      </c>
      <c r="E12" s="149">
        <v>100</v>
      </c>
    </row>
    <row r="13" spans="1:6" ht="32.25" customHeight="1" x14ac:dyDescent="0.25">
      <c r="A13" s="118">
        <v>9</v>
      </c>
      <c r="B13" s="161" t="s">
        <v>178</v>
      </c>
      <c r="C13" s="161" t="s">
        <v>153</v>
      </c>
      <c r="D13" s="8">
        <v>50</v>
      </c>
      <c r="E13" s="149">
        <v>50</v>
      </c>
    </row>
    <row r="14" spans="1:6" ht="56.25" customHeight="1" x14ac:dyDescent="0.25">
      <c r="A14" s="118">
        <v>10</v>
      </c>
      <c r="B14" s="161" t="s">
        <v>179</v>
      </c>
      <c r="C14" s="161" t="s">
        <v>153</v>
      </c>
      <c r="D14" s="8">
        <v>50</v>
      </c>
      <c r="E14" s="149">
        <v>50</v>
      </c>
    </row>
    <row r="15" spans="1:6" x14ac:dyDescent="0.25">
      <c r="A15" s="385" t="s">
        <v>1</v>
      </c>
      <c r="B15" s="385"/>
      <c r="C15" s="385"/>
      <c r="D15" s="142">
        <f>SUM(D5:D14)</f>
        <v>683</v>
      </c>
      <c r="E15" s="142">
        <f>SUM(E5:E14)</f>
        <v>683</v>
      </c>
    </row>
    <row r="16" spans="1:6" x14ac:dyDescent="0.25">
      <c r="A16" s="382" t="s">
        <v>137</v>
      </c>
      <c r="B16" s="382"/>
      <c r="C16" s="382"/>
      <c r="D16" s="167"/>
      <c r="E16" s="167"/>
    </row>
    <row r="17" spans="1:5" x14ac:dyDescent="0.25">
      <c r="A17" s="382" t="s">
        <v>138</v>
      </c>
      <c r="B17" s="382"/>
      <c r="C17" s="382"/>
      <c r="D17" s="200">
        <f>D5+D6+D8+D9+D10+D11+D12+D13+D14</f>
        <v>662</v>
      </c>
      <c r="E17" s="200">
        <f>E5+E6+E8+E9+E10+E11+E12+E13+E14</f>
        <v>662</v>
      </c>
    </row>
    <row r="18" spans="1:5" x14ac:dyDescent="0.25">
      <c r="A18" s="382" t="s">
        <v>169</v>
      </c>
      <c r="B18" s="382"/>
      <c r="C18" s="382"/>
      <c r="D18" s="200">
        <f>D7</f>
        <v>21</v>
      </c>
      <c r="E18" s="200">
        <f>E7</f>
        <v>21</v>
      </c>
    </row>
    <row r="19" spans="1:5" x14ac:dyDescent="0.25">
      <c r="A19" s="378" t="s">
        <v>1</v>
      </c>
      <c r="B19" s="378"/>
      <c r="C19" s="378"/>
      <c r="D19" s="168">
        <f>SUM(D17:D18)</f>
        <v>683</v>
      </c>
      <c r="E19" s="168">
        <f>SUM(E17:E18)</f>
        <v>683</v>
      </c>
    </row>
    <row r="21" spans="1:5" x14ac:dyDescent="0.25">
      <c r="E21" s="201" t="s">
        <v>4</v>
      </c>
    </row>
    <row r="22" spans="1:5" ht="45" x14ac:dyDescent="0.25">
      <c r="A22" s="145" t="s">
        <v>129</v>
      </c>
      <c r="B22" s="146" t="s">
        <v>130</v>
      </c>
      <c r="C22" s="278" t="s">
        <v>197</v>
      </c>
      <c r="D22" s="146" t="s">
        <v>198</v>
      </c>
      <c r="E22" s="145" t="s">
        <v>199</v>
      </c>
    </row>
    <row r="23" spans="1:5" ht="29.25" customHeight="1" x14ac:dyDescent="0.25">
      <c r="A23" s="145" t="s">
        <v>2</v>
      </c>
      <c r="B23" s="4" t="s">
        <v>202</v>
      </c>
      <c r="C23" s="8">
        <f>SUM(D23:E23)</f>
        <v>52</v>
      </c>
      <c r="D23" s="8">
        <v>52</v>
      </c>
      <c r="E23" s="141"/>
    </row>
    <row r="24" spans="1:5" ht="30" x14ac:dyDescent="0.25">
      <c r="A24" s="263" t="s">
        <v>3</v>
      </c>
      <c r="B24" s="4" t="s">
        <v>203</v>
      </c>
      <c r="C24" s="8">
        <f t="shared" ref="C24:C28" si="0">SUM(D24:E24)</f>
        <v>33</v>
      </c>
      <c r="D24" s="8">
        <v>33</v>
      </c>
      <c r="E24" s="147"/>
    </row>
    <row r="25" spans="1:5" ht="30" x14ac:dyDescent="0.25">
      <c r="A25" s="263" t="s">
        <v>134</v>
      </c>
      <c r="B25" s="4" t="s">
        <v>170</v>
      </c>
      <c r="C25" s="8">
        <f t="shared" si="0"/>
        <v>100</v>
      </c>
      <c r="D25" s="8">
        <v>100</v>
      </c>
      <c r="E25" s="147"/>
    </row>
    <row r="26" spans="1:5" ht="30" x14ac:dyDescent="0.25">
      <c r="A26" s="263" t="s">
        <v>135</v>
      </c>
      <c r="B26" s="4" t="s">
        <v>171</v>
      </c>
      <c r="C26" s="8">
        <f t="shared" si="0"/>
        <v>50</v>
      </c>
      <c r="D26" s="8">
        <v>50</v>
      </c>
      <c r="E26" s="147"/>
    </row>
    <row r="27" spans="1:5" ht="31.5" customHeight="1" x14ac:dyDescent="0.25">
      <c r="A27" s="263" t="s">
        <v>136</v>
      </c>
      <c r="B27" s="4" t="s">
        <v>172</v>
      </c>
      <c r="C27" s="8">
        <f t="shared" si="0"/>
        <v>50</v>
      </c>
      <c r="D27" s="8">
        <v>50</v>
      </c>
      <c r="E27" s="147"/>
    </row>
    <row r="28" spans="1:5" ht="30" x14ac:dyDescent="0.25">
      <c r="A28" s="263" t="s">
        <v>204</v>
      </c>
      <c r="B28" s="152" t="s">
        <v>152</v>
      </c>
      <c r="C28" s="8">
        <f t="shared" si="0"/>
        <v>200</v>
      </c>
      <c r="D28" s="8">
        <v>200</v>
      </c>
      <c r="E28" s="147"/>
    </row>
    <row r="29" spans="1:5" x14ac:dyDescent="0.25">
      <c r="A29" s="396" t="s">
        <v>1</v>
      </c>
      <c r="B29" s="397"/>
      <c r="C29" s="162">
        <f>SUM(C23:C28)</f>
        <v>485</v>
      </c>
      <c r="D29" s="148">
        <f t="shared" ref="D29:E29" si="1">SUM(D23:D28)</f>
        <v>485</v>
      </c>
      <c r="E29" s="148">
        <f t="shared" si="1"/>
        <v>0</v>
      </c>
    </row>
    <row r="30" spans="1:5" x14ac:dyDescent="0.25">
      <c r="A30" s="395" t="s">
        <v>137</v>
      </c>
      <c r="B30" s="395"/>
      <c r="C30" s="174"/>
      <c r="D30" s="170"/>
      <c r="E30" s="170"/>
    </row>
    <row r="31" spans="1:5" x14ac:dyDescent="0.25">
      <c r="A31" s="398" t="s">
        <v>138</v>
      </c>
      <c r="B31" s="398"/>
      <c r="C31" s="175">
        <f>C23+C25+C26+C27+C28</f>
        <v>452</v>
      </c>
      <c r="D31" s="171">
        <f t="shared" ref="D31:E31" si="2">D23+D25+D26+D27+D28</f>
        <v>452</v>
      </c>
      <c r="E31" s="171">
        <f t="shared" si="2"/>
        <v>0</v>
      </c>
    </row>
    <row r="32" spans="1:5" x14ac:dyDescent="0.25">
      <c r="A32" s="394" t="s">
        <v>169</v>
      </c>
      <c r="B32" s="394"/>
      <c r="C32" s="175">
        <f>C24</f>
        <v>33</v>
      </c>
      <c r="D32" s="171">
        <f t="shared" ref="D32:E32" si="3">D24</f>
        <v>33</v>
      </c>
      <c r="E32" s="171">
        <f t="shared" si="3"/>
        <v>0</v>
      </c>
    </row>
    <row r="33" spans="1:5" x14ac:dyDescent="0.25">
      <c r="A33" s="395" t="s">
        <v>1</v>
      </c>
      <c r="B33" s="395"/>
      <c r="C33" s="176">
        <f t="shared" ref="C33:E33" si="4">SUM(C31:C32)</f>
        <v>485</v>
      </c>
      <c r="D33" s="173">
        <f t="shared" si="4"/>
        <v>485</v>
      </c>
      <c r="E33" s="173">
        <f t="shared" si="4"/>
        <v>0</v>
      </c>
    </row>
  </sheetData>
  <mergeCells count="12">
    <mergeCell ref="D1:E1"/>
    <mergeCell ref="A2:E2"/>
    <mergeCell ref="A15:C15"/>
    <mergeCell ref="A16:C16"/>
    <mergeCell ref="A17:C17"/>
    <mergeCell ref="A32:B32"/>
    <mergeCell ref="A33:B33"/>
    <mergeCell ref="A18:C18"/>
    <mergeCell ref="A19:C19"/>
    <mergeCell ref="A29:B29"/>
    <mergeCell ref="A30:B30"/>
    <mergeCell ref="A31:B31"/>
  </mergeCells>
  <pageMargins left="0.7" right="0.7" top="0.75" bottom="0.75" header="0.3" footer="0.3"/>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14</vt:i4>
      </vt:variant>
    </vt:vector>
  </HeadingPairs>
  <TitlesOfParts>
    <vt:vector size="14" baseType="lpstr">
      <vt:lpstr>1_lentelė_2 progr_4 priem</vt:lpstr>
      <vt:lpstr>2 lentelė_Spiecius </vt:lpstr>
      <vt:lpstr>3 lentelė_architekt</vt:lpstr>
      <vt:lpstr>4 lentelė_paveldas</vt:lpstr>
      <vt:lpstr>5 lentelė_008 programa</vt:lpstr>
      <vt:lpstr>6_ lentelė_Seniunaiciai </vt:lpstr>
      <vt:lpstr>7_lentelė prisidėjimas_ P_SB_ES</vt:lpstr>
      <vt:lpstr>8_lentelė_prisidėjimas_ P_SB</vt:lpstr>
      <vt:lpstr>9_ lentelė_ prisidėjimas_P_ES</vt:lpstr>
      <vt:lpstr>10_lentelė_prisidėjimas P_SB_ES</vt:lpstr>
      <vt:lpstr>11_lentele_pajamu_palyginimas</vt:lpstr>
      <vt:lpstr>12_lentele_valst_funkc</vt:lpstr>
      <vt:lpstr>13_lentele_darbo uzmokestis</vt:lpstr>
      <vt:lpstr>14_lentele_melioracija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Saldukienė</dc:creator>
  <cp:lastModifiedBy>Margarita Tamošauskienė</cp:lastModifiedBy>
  <cp:lastPrinted>2024-01-19T09:19:56Z</cp:lastPrinted>
  <dcterms:created xsi:type="dcterms:W3CDTF">2018-01-24T07:12:16Z</dcterms:created>
  <dcterms:modified xsi:type="dcterms:W3CDTF">2024-02-05T08:42:56Z</dcterms:modified>
</cp:coreProperties>
</file>