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3250" windowHeight="12720" activeTab="1"/>
  </bookViews>
  <sheets>
    <sheet name="003 pr. asignavimai" sheetId="3" r:id="rId1"/>
    <sheet name="003 pr.vert.krit.suvestinė" sheetId="4" r:id="rId2"/>
  </sheets>
  <definedNames>
    <definedName name="_xlnm.Print_Area" localSheetId="0">'003 pr. asignavimai'!$A$1:$R$63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2" i="4" l="1"/>
  <c r="C32" i="4"/>
  <c r="D32" i="4"/>
  <c r="E32" i="4"/>
  <c r="F32" i="4"/>
  <c r="B33" i="4"/>
  <c r="C33" i="4"/>
  <c r="D33" i="4"/>
  <c r="E33" i="4"/>
  <c r="F33" i="4"/>
  <c r="A33" i="4"/>
  <c r="A32" i="4"/>
  <c r="B31" i="4"/>
  <c r="B29" i="4"/>
  <c r="B30" i="4"/>
  <c r="C30" i="4"/>
  <c r="D30" i="4"/>
  <c r="E30" i="4"/>
  <c r="F30" i="4"/>
  <c r="A30" i="4"/>
  <c r="S39" i="3" l="1"/>
  <c r="H39" i="3"/>
  <c r="H40" i="3" s="1"/>
  <c r="I39" i="3"/>
  <c r="I40" i="3" s="1"/>
  <c r="J39" i="3"/>
  <c r="J40" i="3" s="1"/>
  <c r="K39" i="3"/>
  <c r="K40" i="3" s="1"/>
  <c r="G39" i="3"/>
  <c r="G40" i="3" s="1"/>
  <c r="K25" i="3" l="1"/>
  <c r="J25" i="3"/>
  <c r="A28" i="4" l="1"/>
  <c r="B28" i="4" l="1"/>
  <c r="C28" i="4"/>
  <c r="D28" i="4"/>
  <c r="E28" i="4"/>
  <c r="F28" i="4"/>
  <c r="B27" i="4"/>
  <c r="B25" i="4"/>
  <c r="C25" i="4"/>
  <c r="D25" i="4"/>
  <c r="E25" i="4"/>
  <c r="F25" i="4"/>
  <c r="B26" i="4"/>
  <c r="C26" i="4"/>
  <c r="D26" i="4"/>
  <c r="E26" i="4"/>
  <c r="F26" i="4"/>
  <c r="A26" i="4"/>
  <c r="A25" i="4"/>
  <c r="B24" i="4"/>
  <c r="B22" i="4"/>
  <c r="C22" i="4"/>
  <c r="D22" i="4"/>
  <c r="E22" i="4"/>
  <c r="F22" i="4"/>
  <c r="B23" i="4"/>
  <c r="C23" i="4"/>
  <c r="D23" i="4"/>
  <c r="E23" i="4"/>
  <c r="F23" i="4"/>
  <c r="A23" i="4"/>
  <c r="A22" i="4"/>
  <c r="B21" i="4"/>
  <c r="B18" i="4"/>
  <c r="C18" i="4"/>
  <c r="D18" i="4"/>
  <c r="B19" i="4"/>
  <c r="C19" i="4"/>
  <c r="D19" i="4"/>
  <c r="B20" i="4"/>
  <c r="C20" i="4"/>
  <c r="D20" i="4"/>
  <c r="A19" i="4"/>
  <c r="A20" i="4"/>
  <c r="A18" i="4"/>
  <c r="B17" i="4"/>
  <c r="B14" i="4"/>
  <c r="C14" i="4"/>
  <c r="D14" i="4"/>
  <c r="E14" i="4"/>
  <c r="F14" i="4"/>
  <c r="B15" i="4"/>
  <c r="C15" i="4"/>
  <c r="D15" i="4"/>
  <c r="E15" i="4"/>
  <c r="F15" i="4"/>
  <c r="B16" i="4"/>
  <c r="C16" i="4"/>
  <c r="D16" i="4"/>
  <c r="E16" i="4"/>
  <c r="F16" i="4"/>
  <c r="A15" i="4"/>
  <c r="A16" i="4"/>
  <c r="A14" i="4"/>
  <c r="B13" i="4"/>
  <c r="I26" i="3" l="1"/>
  <c r="J26" i="3"/>
  <c r="K26" i="3"/>
  <c r="I48" i="3" l="1"/>
  <c r="F18" i="4"/>
  <c r="E18" i="4"/>
  <c r="F20" i="4"/>
  <c r="E20" i="4"/>
  <c r="F19" i="4"/>
  <c r="E19" i="4"/>
  <c r="K30" i="3"/>
  <c r="K59" i="3" s="1"/>
  <c r="J30" i="3"/>
  <c r="J59" i="3" s="1"/>
  <c r="I30" i="3"/>
  <c r="I59" i="3" s="1"/>
  <c r="H30" i="3"/>
  <c r="G30" i="3"/>
  <c r="J48" i="3" l="1"/>
  <c r="K48" i="3"/>
  <c r="H59" i="3"/>
  <c r="S30" i="3"/>
  <c r="G59" i="3"/>
  <c r="H22" i="3"/>
  <c r="I22" i="3"/>
  <c r="J22" i="3"/>
  <c r="K22" i="3"/>
  <c r="K33" i="3" l="1"/>
  <c r="K50" i="3" s="1"/>
  <c r="J33" i="3"/>
  <c r="J50" i="3" s="1"/>
  <c r="I33" i="3"/>
  <c r="I50" i="3" s="1"/>
  <c r="H33" i="3"/>
  <c r="G33" i="3"/>
  <c r="G22" i="3"/>
  <c r="I60" i="3" l="1"/>
  <c r="J60" i="3"/>
  <c r="K60" i="3"/>
  <c r="S22" i="3"/>
  <c r="G50" i="3"/>
  <c r="S33" i="3"/>
  <c r="H50" i="3"/>
  <c r="H26" i="3" l="1"/>
  <c r="I34" i="3"/>
  <c r="I41" i="3" s="1"/>
  <c r="J34" i="3"/>
  <c r="J41" i="3" s="1"/>
  <c r="K34" i="3"/>
  <c r="K41" i="3" s="1"/>
  <c r="G26" i="3"/>
  <c r="G48" i="3" l="1"/>
  <c r="G60" i="3"/>
  <c r="H48" i="3"/>
  <c r="H57" i="3" s="1"/>
  <c r="H60" i="3"/>
  <c r="S26" i="3"/>
  <c r="T30" i="3"/>
  <c r="H34" i="3"/>
  <c r="H41" i="3" s="1"/>
  <c r="G34" i="3"/>
  <c r="G41" i="3" s="1"/>
  <c r="J57" i="3"/>
  <c r="K57" i="3"/>
  <c r="I57" i="3"/>
  <c r="G57" i="3"/>
  <c r="K42" i="3"/>
  <c r="K63" i="3" s="1"/>
  <c r="I42" i="3"/>
  <c r="I63" i="3" l="1"/>
  <c r="I62" i="3"/>
  <c r="K62" i="3"/>
  <c r="J42" i="3"/>
  <c r="J63" i="3" s="1"/>
  <c r="G42" i="3"/>
  <c r="G63" i="3" s="1"/>
  <c r="G62" i="3" l="1"/>
  <c r="J62" i="3"/>
  <c r="H42" i="3"/>
  <c r="H63" i="3" s="1"/>
  <c r="H62" i="3" l="1"/>
</calcChain>
</file>

<file path=xl/sharedStrings.xml><?xml version="1.0" encoding="utf-8"?>
<sst xmlns="http://schemas.openxmlformats.org/spreadsheetml/2006/main" count="247" uniqueCount="116">
  <si>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</si>
  <si>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</si>
  <si>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</si>
  <si>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</si>
  <si>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</si>
  <si>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</si>
  <si>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</si>
  <si>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</si>
  <si>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</si>
  <si>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</si>
  <si>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</si>
  <si>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</si>
  <si>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</si>
  <si>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</si>
  <si>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</si>
  <si>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</si>
  <si>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</si>
  <si>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</si>
  <si>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</si>
  <si>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</si>
  <si>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</si>
  <si>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</si>
  <si>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</si>
  <si>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</si>
  <si>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</si>
  <si>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</si>
  <si>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</si>
  <si>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</si>
  <si>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</si>
  <si>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</si>
  <si>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</si>
  <si>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</si>
  <si>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</si>
  <si>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</si>
  <si>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</si>
  <si>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</si>
  <si>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</si>
  <si>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</si>
  <si>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</si>
  <si>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</si>
  <si>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1.3 priedas</t>
  </si>
  <si>
    <t>Sudaryti sąlygas subalansuotai rajono teritorijų plėtrai</t>
  </si>
  <si>
    <t>R-003-01-01-01</t>
  </si>
  <si>
    <t>R-003-01-01-02</t>
  </si>
  <si>
    <t>R-003-01-01-03</t>
  </si>
  <si>
    <t>Patikrintų kartografijos planų portale TOPD skaičiaus pokytis (palyginti su praėjusiais m.)</t>
  </si>
  <si>
    <t>Atliktų kadastrinių matavimų ir sudarytų panaudos sutarčių skaičiaus pokytis (palyginti su praėjusiais m.)</t>
  </si>
  <si>
    <t>Parengtų techninių projektų ir atliktų ekspertizių  skaičiaus pokytis (palyginti su praėjusiais m.)</t>
  </si>
  <si>
    <t>V-003-01-01-01-01 (SB/VB)</t>
  </si>
  <si>
    <t xml:space="preserve">Atliktų kadastrinių matavimų ir sudarytų panaudos sutarčių  skaičius </t>
  </si>
  <si>
    <t>V-003-01-01-01-02 (SB/VB)</t>
  </si>
  <si>
    <t>Parengtų žemės sklypų formavimo projektų skaičius</t>
  </si>
  <si>
    <t>V-003-01-01-01-03 (SB/VB)</t>
  </si>
  <si>
    <t>Atliktų topografinių nuotraukų skaičius</t>
  </si>
  <si>
    <t>Žemėtvarkos proceso (darbų) organizavimas</t>
  </si>
  <si>
    <t>03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</si>
  <si>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</si>
  <si>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</si>
  <si>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 xml:space="preserve">Pajamos už prekes ir paslaugas </t>
  </si>
  <si>
    <t>003-01-01-01 Programos priemonė (tęstinė)</t>
  </si>
  <si>
    <t>003-01-01-02 Programos priemonė (tęstinė)</t>
  </si>
  <si>
    <t>Užtikrinti nuoseklų Plungės rajono savivaldybės teritorijos vystymąsi ir kultūros paveldo apsaugą</t>
  </si>
  <si>
    <t>04</t>
  </si>
  <si>
    <t>V-003-01-01-04-01 (VB)</t>
  </si>
  <si>
    <t>PP</t>
  </si>
  <si>
    <t>V-003-01-01-02-01</t>
  </si>
  <si>
    <t>V-003-01-01-02-02</t>
  </si>
  <si>
    <t>P-003-01-01-03-01</t>
  </si>
  <si>
    <t>P-003-01-01-03-02</t>
  </si>
  <si>
    <t>003-01-01-03 Programos priemonė (pažangos)</t>
  </si>
  <si>
    <t xml:space="preserve">Parengtų techninių projektų skaičius </t>
  </si>
  <si>
    <t xml:space="preserve">Architektūros ir teritorijų planavimo proceso organizavimas </t>
  </si>
  <si>
    <t xml:space="preserve">Patikrintų kartografijos planų portale TOPD skaičius </t>
  </si>
  <si>
    <t>1.2.5; 1.6.3; 1.10.1; 1.10.2; 3.3.2; 4.1.3</t>
  </si>
  <si>
    <t>003-01-01 Programos uždavinys (pažangos)</t>
  </si>
  <si>
    <t>Naujų teritorijų planavimo dokumentų  skaičius</t>
  </si>
  <si>
    <t>Savivaldybės infrastruktūros objektų pagerinimo ir plėtros projektinės dokumentacijos rengimas</t>
  </si>
  <si>
    <t>Pakoreguotų, pakeistų teritorijų planavimo dokumentų skaičius</t>
  </si>
  <si>
    <t xml:space="preserve">Parengtų Savivaldybės infrastruktūros pagerinimo/ plėtros techninių projektų skaičius </t>
  </si>
  <si>
    <t>TE - tęstinė veiklos priemonė, skirta 2014-2020 m. nacionalinei pažangos programai / ES fondų investicijų veiksmų programai įgyvendinti</t>
  </si>
  <si>
    <t>Programos uždavinio kodas ir pavadinimas</t>
  </si>
  <si>
    <t>Uždavinio/ priemonės požymis *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</si>
  <si>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</si>
  <si>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</si>
  <si>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</si>
  <si>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</si>
  <si>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 xml:space="preserve">Ikimokykliniame ir priešmokykliniame ugdyme dalyvaujančių 3-5 metų amžiaus vaikų dalis (%); Grupių dalis, kuriose vaikų skaičius neviršija Sveikatos apsaugos ministro įsakymu nustatytų higienos normų (%); Įrengti ir rekonstruoti šaligatviai bei dviračių takai (km.); Parengta socialinės ir inžinerinės infrastruktūros projektinė dokumentacija (vnt.); Parengta socialinės ir inžinerinės infrastruktūros projektinė dokumentacija (vnt.); Įvykdytų kraštovaizdžio tvarkymo projektų skaičius (vnt.); Renovuotų ir naujai įrengtų sporto infrastruktūros objektų skaičius (vnt.) </t>
  </si>
  <si>
    <r>
      <t xml:space="preserve"> </t>
    </r>
    <r>
      <rPr>
        <b/>
        <u/>
        <sz val="12"/>
        <color rgb="FF000000"/>
        <rFont val="Times New Roman"/>
        <family val="1"/>
        <charset val="186"/>
      </rPr>
      <t>003 TERITORIJŲ PLANAVIMO PROGRAMOS</t>
    </r>
    <r>
      <rPr>
        <b/>
        <sz val="12"/>
        <color indexed="8"/>
        <rFont val="Times New Roman"/>
        <family val="1"/>
        <charset val="186"/>
      </rPr>
      <t xml:space="preserve">  UŽDAVINIAI, PRIEMONĖS, STEBĖSENOS RODIKLIAI IR JŲ REIKŠMĖS</t>
    </r>
  </si>
  <si>
    <t>003-01-01-04 Programos priemonė (tęstinė)</t>
  </si>
  <si>
    <t>PATVIRTINTAS</t>
  </si>
  <si>
    <t>Plungės rajono savivaldybės</t>
  </si>
  <si>
    <t xml:space="preserve">sprendimu Nr.T1 - </t>
  </si>
  <si>
    <t>Planuojami  2025-ųjų m. asignavimai ir kitos lėšos</t>
  </si>
  <si>
    <t xml:space="preserve">tarybos 2024 m. vasario 8 d. </t>
  </si>
  <si>
    <t xml:space="preserve">Plungės rajono savivaldybės 2024–2026 metų 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</si>
  <si>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>003 TERITORIJŲ PLANAVIMO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</si>
  <si>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Asignavimų skirtumas (2023 m.- 2024 m.)</t>
  </si>
  <si>
    <t>2023-ųjų m. asignavimai ir kitos lėšos (2023-12-31 datai)</t>
  </si>
  <si>
    <t>2024-ųjų m. asignavimai ir kitos lėšos (projektas)</t>
  </si>
  <si>
    <t>2024-ųjų m. asignavimai ir kitos lėšos</t>
  </si>
  <si>
    <t>Planuojami  2026-ųjų m. asignavimai ir kitos lėšos</t>
  </si>
  <si>
    <t>Savivaldybei priskirtiems geodezijos ir kartografijos darbams (Savivaldybės erdvinių duomenų rinkiniams tvarkyti) organizuoti ir vykdyti</t>
  </si>
  <si>
    <t>Užtikrinti kultūros paveldo apskaitą, tvarkymą, saugojimą, sklaidą, priežiūrą ir įveiklinimą</t>
  </si>
  <si>
    <t>T</t>
  </si>
  <si>
    <t>Kultūros vertybių apsaugos organizavimas</t>
  </si>
  <si>
    <t>4.3.2; 4.3.4</t>
  </si>
  <si>
    <t xml:space="preserve"> Kultūros paveldo objektų, kuriuose atlikti remonto ar tvarkybos darbai, skaičius</t>
  </si>
  <si>
    <t>Sutvarkytų kultūrinę vertę turinčių objektų skaičius</t>
  </si>
  <si>
    <t xml:space="preserve">Sutvarkytų ir įveiklintų kultūros paveldo ir kultūrinę vertę turinčių objektų skaičius (vnt.) </t>
  </si>
  <si>
    <t>003-01-02-01 Programos priemonė (tęstinė)</t>
  </si>
  <si>
    <t>003-01-02 Programos uždavinys (tęstinis)</t>
  </si>
  <si>
    <t>R-003-01-02-01</t>
  </si>
  <si>
    <t>Sutvarkytų  kultūros paveldo ir kultūrinę vertę turinčių objektų skaičiaus pokytis (lyginant su praėjusiais m.)</t>
  </si>
  <si>
    <t>V-003-03-01-05-01</t>
  </si>
  <si>
    <t>V-003-03-01-05-02</t>
  </si>
  <si>
    <t>2.3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</si>
</sst>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#0.000"/>
    <numFmt numFmtId="165" formatCode="[$-10409]#0.00"/>
    <numFmt numFmtId="166" formatCode="0.000"/>
    <numFmt numFmtId="167" formatCode="0.0%"/>
  </numFmts>
  <fonts count="30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191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4" xfId="0" applyFont="1" applyBorder="1"/>
    <xf numFmtId="0" fontId="1" fillId="0" borderId="0" xfId="0" applyFont="1" applyAlignment="1">
      <alignment horizontal="center"/>
    </xf>
    <xf numFmtId="0" fontId="9" fillId="3" borderId="2" xfId="0" applyFont="1" applyFill="1" applyBorder="1" applyAlignment="1" applyProtection="1">
      <alignment horizontal="center" vertical="center" wrapText="1" readingOrder="1"/>
      <protection locked="0"/>
    </xf>
    <xf numFmtId="0" fontId="9" fillId="3" borderId="2" xfId="0" applyFont="1" applyFill="1" applyBorder="1" applyAlignment="1" applyProtection="1">
      <alignment horizontal="left" vertical="center" wrapText="1" readingOrder="1"/>
      <protection locked="0"/>
    </xf>
    <xf numFmtId="166" fontId="1" fillId="8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3" xfId="0" applyFont="1" applyFill="1" applyBorder="1" applyAlignment="1" applyProtection="1">
      <alignment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166" fontId="12" fillId="0" borderId="3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4" xfId="0" applyFont="1" applyBorder="1" applyAlignment="1" applyProtection="1">
      <alignment horizontal="center" vertical="center" wrapText="1" readingOrder="1"/>
      <protection locked="0"/>
    </xf>
    <xf numFmtId="164" fontId="4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4" xfId="0" applyFont="1" applyFill="1" applyBorder="1" applyAlignment="1" applyProtection="1">
      <alignment horizontal="center" vertical="top" wrapText="1" readingOrder="1"/>
      <protection locked="0"/>
    </xf>
    <xf numFmtId="0" fontId="17" fillId="0" borderId="0" xfId="0" applyFont="1" applyAlignment="1">
      <alignment vertical="center"/>
    </xf>
    <xf numFmtId="0" fontId="5" fillId="7" borderId="4" xfId="0" applyFont="1" applyFill="1" applyBorder="1" applyAlignment="1" applyProtection="1">
      <alignment horizontal="center" vertical="top" wrapText="1" readingOrder="1"/>
      <protection locked="0"/>
    </xf>
    <xf numFmtId="1" fontId="1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4" xfId="0" applyFont="1" applyBorder="1" applyAlignment="1" applyProtection="1">
      <alignment horizontal="center" vertical="center" wrapText="1" readingOrder="1"/>
      <protection locked="0"/>
    </xf>
    <xf numFmtId="0" fontId="6" fillId="0" borderId="4" xfId="0" applyFont="1" applyBorder="1" applyAlignment="1">
      <alignment horizontal="center" vertical="center"/>
    </xf>
    <xf numFmtId="0" fontId="12" fillId="3" borderId="4" xfId="0" applyFont="1" applyFill="1" applyBorder="1" applyAlignment="1" applyProtection="1">
      <alignment horizontal="center" vertical="center" wrapText="1" readingOrder="1"/>
      <protection locked="0"/>
    </xf>
    <xf numFmtId="0" fontId="6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wrapText="1"/>
    </xf>
    <xf numFmtId="0" fontId="1" fillId="3" borderId="4" xfId="0" applyFont="1" applyFill="1" applyBorder="1"/>
    <xf numFmtId="0" fontId="1" fillId="0" borderId="4" xfId="0" applyFont="1" applyBorder="1" applyAlignment="1">
      <alignment wrapText="1"/>
    </xf>
    <xf numFmtId="0" fontId="12" fillId="5" borderId="4" xfId="0" applyFont="1" applyFill="1" applyBorder="1" applyAlignment="1" applyProtection="1">
      <alignment horizontal="center" vertical="center" wrapText="1" readingOrder="1"/>
      <protection locked="0"/>
    </xf>
    <xf numFmtId="0" fontId="6" fillId="5" borderId="4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4" xfId="0" applyFont="1" applyFill="1" applyBorder="1" applyAlignment="1">
      <alignment wrapText="1"/>
    </xf>
    <xf numFmtId="0" fontId="1" fillId="0" borderId="4" xfId="0" applyFont="1" applyBorder="1" applyAlignment="1" applyProtection="1">
      <alignment horizontal="center" vertical="center" wrapText="1" readingOrder="1"/>
      <protection locked="0"/>
    </xf>
    <xf numFmtId="0" fontId="1" fillId="9" borderId="4" xfId="0" applyFont="1" applyFill="1" applyBorder="1" applyAlignment="1">
      <alignment wrapText="1"/>
    </xf>
    <xf numFmtId="0" fontId="1" fillId="9" borderId="4" xfId="0" applyFont="1" applyFill="1" applyBorder="1"/>
    <xf numFmtId="165" fontId="4" fillId="9" borderId="4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10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7" xfId="0" applyFont="1" applyBorder="1" applyAlignment="1" applyProtection="1">
      <alignment vertical="top" wrapText="1" readingOrder="1"/>
      <protection locked="0"/>
    </xf>
    <xf numFmtId="0" fontId="8" fillId="0" borderId="2" xfId="0" applyFont="1" applyBorder="1" applyAlignment="1" applyProtection="1">
      <alignment horizontal="center" vertical="center" wrapText="1" readingOrder="1"/>
      <protection locked="0"/>
    </xf>
    <xf numFmtId="0" fontId="8" fillId="0" borderId="2" xfId="0" applyFont="1" applyBorder="1" applyAlignment="1" applyProtection="1">
      <alignment horizontal="left" vertical="center" wrapText="1" readingOrder="1"/>
      <protection locked="0"/>
    </xf>
    <xf numFmtId="0" fontId="1" fillId="0" borderId="4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166" fontId="1" fillId="0" borderId="0" xfId="0" applyNumberFormat="1" applyFont="1" applyAlignment="1">
      <alignment horizontal="center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0" fontId="12" fillId="7" borderId="4" xfId="0" applyFont="1" applyFill="1" applyBorder="1" applyAlignment="1" applyProtection="1">
      <alignment horizontal="center" wrapText="1" readingOrder="1"/>
      <protection locked="0"/>
    </xf>
    <xf numFmtId="0" fontId="4" fillId="6" borderId="4" xfId="0" applyFont="1" applyFill="1" applyBorder="1" applyAlignment="1" applyProtection="1">
      <alignment horizontal="center" vertical="center" wrapText="1" readingOrder="1"/>
      <protection locked="0"/>
    </xf>
    <xf numFmtId="0" fontId="23" fillId="6" borderId="4" xfId="0" applyFont="1" applyFill="1" applyBorder="1" applyAlignment="1" applyProtection="1">
      <alignment horizontal="center" vertical="center" wrapText="1" readingOrder="1"/>
      <protection locked="0"/>
    </xf>
    <xf numFmtId="49" fontId="4" fillId="4" borderId="4" xfId="0" applyNumberFormat="1" applyFont="1" applyFill="1" applyBorder="1" applyAlignment="1" applyProtection="1">
      <alignment horizontal="center" vertical="center" wrapText="1" readingOrder="1"/>
      <protection locked="0"/>
    </xf>
    <xf numFmtId="9" fontId="21" fillId="9" borderId="4" xfId="2" applyFont="1" applyFill="1" applyBorder="1"/>
    <xf numFmtId="0" fontId="4" fillId="3" borderId="4" xfId="0" applyFont="1" applyFill="1" applyBorder="1" applyAlignment="1" applyProtection="1">
      <alignment horizontal="center" vertical="center" wrapText="1" readingOrder="1"/>
      <protection locked="0"/>
    </xf>
    <xf numFmtId="1" fontId="6" fillId="0" borderId="4" xfId="0" applyNumberFormat="1" applyFont="1" applyBorder="1" applyAlignment="1" applyProtection="1">
      <alignment horizontal="center" vertical="center" wrapText="1" readingOrder="1"/>
      <protection locked="0"/>
    </xf>
    <xf numFmtId="9" fontId="21" fillId="9" borderId="4" xfId="2" applyFont="1" applyFill="1" applyBorder="1" applyAlignment="1" applyProtection="1">
      <alignment horizontal="center" vertical="center" wrapText="1" readingOrder="1"/>
      <protection locked="0"/>
    </xf>
    <xf numFmtId="9" fontId="22" fillId="10" borderId="4" xfId="2" applyFont="1" applyFill="1" applyBorder="1" applyAlignment="1" applyProtection="1">
      <alignment horizontal="center" vertical="center" wrapText="1" readingOrder="1"/>
      <protection locked="0"/>
    </xf>
    <xf numFmtId="49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6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4" xfId="0" applyNumberFormat="1" applyFont="1" applyFill="1" applyBorder="1" applyAlignment="1">
      <alignment horizontal="center"/>
    </xf>
    <xf numFmtId="166" fontId="6" fillId="4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6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7" borderId="4" xfId="0" applyFont="1" applyFill="1" applyBorder="1" applyAlignment="1" applyProtection="1">
      <alignment horizontal="center" vertical="center" wrapText="1" readingOrder="1"/>
      <protection locked="0"/>
    </xf>
    <xf numFmtId="0" fontId="6" fillId="7" borderId="4" xfId="0" applyFont="1" applyFill="1" applyBorder="1" applyAlignment="1">
      <alignment horizontal="center" vertical="center"/>
    </xf>
    <xf numFmtId="0" fontId="3" fillId="7" borderId="4" xfId="0" applyFont="1" applyFill="1" applyBorder="1" applyAlignment="1" applyProtection="1">
      <alignment horizontal="center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0" fillId="7" borderId="4" xfId="0" applyFont="1" applyFill="1" applyBorder="1" applyAlignment="1" applyProtection="1">
      <alignment horizontal="center" vertical="top" wrapText="1" readingOrder="1"/>
      <protection locked="0"/>
    </xf>
    <xf numFmtId="0" fontId="9" fillId="7" borderId="4" xfId="0" applyFont="1" applyFill="1" applyBorder="1" applyAlignment="1" applyProtection="1">
      <alignment horizontal="center" wrapText="1" readingOrder="1"/>
      <protection locked="0"/>
    </xf>
    <xf numFmtId="0" fontId="9" fillId="7" borderId="4" xfId="0" applyFont="1" applyFill="1" applyBorder="1" applyAlignment="1" applyProtection="1">
      <alignment horizontal="center" vertical="top" wrapText="1" readingOrder="1"/>
      <protection locked="0"/>
    </xf>
    <xf numFmtId="0" fontId="9" fillId="7" borderId="7" xfId="0" applyFont="1" applyFill="1" applyBorder="1" applyAlignment="1" applyProtection="1">
      <alignment horizontal="center" vertical="top" wrapText="1" readingOrder="1"/>
      <protection locked="0"/>
    </xf>
    <xf numFmtId="0" fontId="9" fillId="3" borderId="23" xfId="0" applyFont="1" applyFill="1" applyBorder="1" applyAlignment="1" applyProtection="1">
      <alignment horizontal="center" vertical="center" wrapText="1" readingOrder="1"/>
      <protection locked="0"/>
    </xf>
    <xf numFmtId="0" fontId="8" fillId="0" borderId="23" xfId="0" applyFont="1" applyBorder="1" applyAlignment="1" applyProtection="1">
      <alignment horizontal="center" vertical="center" wrapText="1" readingOrder="1"/>
      <protection locked="0"/>
    </xf>
    <xf numFmtId="167" fontId="1" fillId="10" borderId="0" xfId="2" applyNumberFormat="1" applyFont="1" applyFill="1" applyAlignment="1">
      <alignment horizontal="center" vertical="center"/>
    </xf>
    <xf numFmtId="0" fontId="17" fillId="0" borderId="0" xfId="0" applyFont="1"/>
    <xf numFmtId="0" fontId="17" fillId="6" borderId="4" xfId="0" applyFont="1" applyFill="1" applyBorder="1" applyAlignment="1" applyProtection="1">
      <alignment horizontal="center" vertical="center" wrapText="1" readingOrder="1"/>
      <protection locked="0"/>
    </xf>
    <xf numFmtId="166" fontId="17" fillId="8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28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6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28" fillId="0" borderId="4" xfId="0" applyFont="1" applyBorder="1" applyAlignment="1" applyProtection="1">
      <alignment horizontal="center" vertical="center" wrapText="1" readingOrder="1"/>
      <protection locked="0"/>
    </xf>
    <xf numFmtId="164" fontId="17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28" fillId="6" borderId="18" xfId="0" applyNumberFormat="1" applyFont="1" applyFill="1" applyBorder="1" applyAlignment="1" applyProtection="1">
      <alignment horizontal="center" vertical="center" wrapText="1" readingOrder="1"/>
      <protection locked="0"/>
    </xf>
    <xf numFmtId="164" fontId="29" fillId="0" borderId="10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Alignment="1">
      <alignment horizontal="center"/>
    </xf>
    <xf numFmtId="166" fontId="28" fillId="0" borderId="0" xfId="0" applyNumberFormat="1" applyFont="1" applyAlignment="1">
      <alignment horizontal="center"/>
    </xf>
    <xf numFmtId="166" fontId="17" fillId="0" borderId="0" xfId="0" applyNumberFormat="1" applyFont="1" applyAlignment="1">
      <alignment horizontal="center"/>
    </xf>
    <xf numFmtId="0" fontId="1" fillId="0" borderId="4" xfId="0" applyFont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4" xfId="0" applyFont="1" applyBorder="1" applyAlignment="1" applyProtection="1">
      <alignment horizontal="left" vertical="center" wrapText="1" readingOrder="1"/>
      <protection locked="0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 applyProtection="1">
      <alignment horizontal="left" vertical="center" wrapText="1" readingOrder="1"/>
      <protection locked="0"/>
    </xf>
    <xf numFmtId="0" fontId="1" fillId="0" borderId="4" xfId="0" applyFont="1" applyFill="1" applyBorder="1"/>
    <xf numFmtId="0" fontId="1" fillId="0" borderId="10" xfId="0" applyFont="1" applyFill="1" applyBorder="1" applyAlignment="1" applyProtection="1">
      <alignment horizontal="left" vertical="center" wrapText="1" readingOrder="1"/>
      <protection locked="0"/>
    </xf>
    <xf numFmtId="0" fontId="1" fillId="0" borderId="10" xfId="0" applyFont="1" applyFill="1" applyBorder="1"/>
    <xf numFmtId="0" fontId="12" fillId="0" borderId="4" xfId="0" applyFont="1" applyFill="1" applyBorder="1" applyAlignment="1" applyProtection="1">
      <alignment horizontal="center" vertical="center" wrapText="1" readingOrder="1"/>
      <protection locked="0"/>
    </xf>
    <xf numFmtId="0" fontId="6" fillId="0" borderId="4" xfId="0" applyFont="1" applyFill="1" applyBorder="1" applyAlignment="1">
      <alignment horizontal="center" vertical="center"/>
    </xf>
    <xf numFmtId="0" fontId="9" fillId="3" borderId="25" xfId="0" applyFont="1" applyFill="1" applyBorder="1" applyAlignment="1" applyProtection="1">
      <alignment horizontal="center" vertical="center" wrapText="1" readingOrder="1"/>
      <protection locked="0"/>
    </xf>
    <xf numFmtId="0" fontId="9" fillId="3" borderId="25" xfId="0" applyFont="1" applyFill="1" applyBorder="1" applyAlignment="1" applyProtection="1">
      <alignment horizontal="left" vertical="center" wrapText="1" readingOrder="1"/>
      <protection locked="0"/>
    </xf>
    <xf numFmtId="0" fontId="1" fillId="3" borderId="4" xfId="0" applyFont="1" applyFill="1" applyBorder="1" applyAlignment="1">
      <alignment horizontal="left" vertical="center"/>
    </xf>
    <xf numFmtId="0" fontId="20" fillId="3" borderId="4" xfId="0" applyFont="1" applyFill="1" applyBorder="1" applyAlignment="1" applyProtection="1">
      <alignment horizontal="left" vertical="top" wrapText="1" readingOrder="1"/>
      <protection locked="0"/>
    </xf>
    <xf numFmtId="0" fontId="20" fillId="0" borderId="4" xfId="0" applyFont="1" applyBorder="1" applyAlignment="1" applyProtection="1">
      <alignment horizontal="left" vertical="top" wrapText="1" readingOrder="1"/>
      <protection locked="0"/>
    </xf>
    <xf numFmtId="49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9" fontId="22" fillId="6" borderId="4" xfId="2" applyFont="1" applyFill="1" applyBorder="1" applyAlignment="1" applyProtection="1">
      <alignment horizontal="center" vertical="center" wrapText="1" readingOrder="1"/>
      <protection locked="0"/>
    </xf>
    <xf numFmtId="0" fontId="12" fillId="6" borderId="4" xfId="0" applyFont="1" applyFill="1" applyBorder="1" applyAlignment="1" applyProtection="1">
      <alignment horizontal="center" vertical="center" wrapText="1" readingOrder="1"/>
      <protection locked="0"/>
    </xf>
    <xf numFmtId="0" fontId="28" fillId="6" borderId="4" xfId="0" applyFont="1" applyFill="1" applyBorder="1" applyAlignment="1" applyProtection="1">
      <alignment horizontal="center" vertical="center" wrapText="1" readingOrder="1"/>
      <protection locked="0"/>
    </xf>
    <xf numFmtId="0" fontId="12" fillId="7" borderId="4" xfId="0" applyFont="1" applyFill="1" applyBorder="1" applyAlignment="1" applyProtection="1">
      <alignment horizontal="center" wrapText="1" readingOrder="1"/>
      <protection locked="0"/>
    </xf>
    <xf numFmtId="49" fontId="4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4" xfId="0" applyFont="1" applyBorder="1" applyAlignment="1" applyProtection="1">
      <alignment horizontal="right" vertical="center" wrapText="1" readingOrder="1"/>
      <protection locked="0"/>
    </xf>
    <xf numFmtId="0" fontId="25" fillId="0" borderId="0" xfId="0" applyFont="1" applyAlignment="1" applyProtection="1">
      <alignment horizontal="center" vertical="center" wrapText="1" readingOrder="1"/>
      <protection locked="0"/>
    </xf>
    <xf numFmtId="1" fontId="16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left" vertical="center" wrapText="1" readingOrder="1"/>
      <protection locked="0"/>
    </xf>
    <xf numFmtId="0" fontId="1" fillId="4" borderId="4" xfId="0" applyFont="1" applyFill="1" applyBorder="1" applyAlignment="1" applyProtection="1">
      <alignment horizontal="left" vertical="center" wrapText="1" readingOrder="1"/>
      <protection locked="0"/>
    </xf>
    <xf numFmtId="0" fontId="4" fillId="2" borderId="5" xfId="0" applyFont="1" applyFill="1" applyBorder="1" applyAlignment="1" applyProtection="1">
      <alignment horizontal="center" vertical="center" wrapText="1" readingOrder="1"/>
      <protection locked="0"/>
    </xf>
    <xf numFmtId="0" fontId="4" fillId="2" borderId="6" xfId="0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" fillId="3" borderId="17" xfId="0" applyFont="1" applyFill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 applyProtection="1">
      <alignment horizontal="center" vertical="center" wrapText="1" readingOrder="1"/>
      <protection locked="0"/>
    </xf>
    <xf numFmtId="0" fontId="1" fillId="3" borderId="11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14" xfId="0" applyFont="1" applyFill="1" applyBorder="1" applyAlignment="1" applyProtection="1">
      <alignment horizontal="center" vertical="center" wrapText="1" readingOrder="1"/>
      <protection locked="0"/>
    </xf>
    <xf numFmtId="0" fontId="1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13" xfId="0" applyFont="1" applyFill="1" applyBorder="1" applyAlignment="1" applyProtection="1">
      <alignment horizontal="center" vertical="center" wrapText="1" readingOrder="1"/>
      <protection locked="0"/>
    </xf>
    <xf numFmtId="0" fontId="18" fillId="0" borderId="4" xfId="0" applyFont="1" applyBorder="1" applyAlignment="1" applyProtection="1">
      <alignment horizontal="left" vertical="center" wrapText="1" readingOrder="1"/>
      <protection locked="0"/>
    </xf>
    <xf numFmtId="0" fontId="5" fillId="6" borderId="22" xfId="0" applyFont="1" applyFill="1" applyBorder="1" applyAlignment="1" applyProtection="1">
      <alignment horizontal="right" vertical="center" wrapText="1" readingOrder="1"/>
      <protection locked="0"/>
    </xf>
    <xf numFmtId="0" fontId="5" fillId="6" borderId="10" xfId="0" applyFont="1" applyFill="1" applyBorder="1" applyAlignment="1" applyProtection="1">
      <alignment horizontal="right" vertical="center" wrapText="1" readingOrder="1"/>
      <protection locked="0"/>
    </xf>
    <xf numFmtId="0" fontId="4" fillId="0" borderId="4" xfId="0" applyFont="1" applyBorder="1" applyAlignment="1" applyProtection="1">
      <alignment horizontal="center" vertical="center" wrapText="1" readingOrder="1"/>
      <protection locked="0"/>
    </xf>
    <xf numFmtId="0" fontId="12" fillId="0" borderId="4" xfId="0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4" xfId="0" applyFont="1" applyFill="1" applyBorder="1" applyAlignment="1" applyProtection="1">
      <alignment horizontal="right" vertical="center" wrapText="1" readingOrder="1"/>
      <protection locked="0"/>
    </xf>
    <xf numFmtId="0" fontId="12" fillId="5" borderId="4" xfId="0" applyFont="1" applyFill="1" applyBorder="1" applyAlignment="1" applyProtection="1">
      <alignment horizontal="right" vertical="center" wrapText="1" readingOrder="1"/>
      <protection locked="0"/>
    </xf>
    <xf numFmtId="1" fontId="6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4" xfId="0" applyFont="1" applyBorder="1" applyAlignment="1" applyProtection="1">
      <alignment horizontal="center" vertical="center" wrapText="1" readingOrder="1"/>
      <protection locked="0"/>
    </xf>
    <xf numFmtId="0" fontId="19" fillId="0" borderId="4" xfId="0" applyFont="1" applyBorder="1" applyAlignment="1" applyProtection="1">
      <alignment horizontal="left" vertical="center" wrapText="1" readingOrder="1"/>
      <protection locked="0"/>
    </xf>
    <xf numFmtId="1" fontId="15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5" fillId="6" borderId="20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12" fillId="2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1" xfId="0" applyFont="1" applyFill="1" applyBorder="1" applyAlignment="1" applyProtection="1">
      <alignment horizontal="right" vertical="center" wrapText="1" readingOrder="1"/>
      <protection locked="0"/>
    </xf>
    <xf numFmtId="0" fontId="5" fillId="6" borderId="18" xfId="0" applyFont="1" applyFill="1" applyBorder="1" applyAlignment="1" applyProtection="1">
      <alignment horizontal="righ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3" xfId="0" applyFont="1" applyFill="1" applyBorder="1" applyAlignment="1" applyProtection="1">
      <alignment horizontal="left" vertical="center" wrapText="1" readingOrder="1"/>
      <protection locked="0"/>
    </xf>
    <xf numFmtId="0" fontId="6" fillId="7" borderId="19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6" fillId="7" borderId="20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12" fillId="6" borderId="21" xfId="0" applyFont="1" applyFill="1" applyBorder="1" applyAlignment="1" applyProtection="1">
      <alignment horizontal="right" vertical="center" wrapText="1" readingOrder="1"/>
      <protection locked="0"/>
    </xf>
    <xf numFmtId="0" fontId="12" fillId="6" borderId="18" xfId="0" applyFont="1" applyFill="1" applyBorder="1" applyAlignment="1" applyProtection="1">
      <alignment horizontal="right" vertical="center" wrapText="1" readingOrder="1"/>
      <protection locked="0"/>
    </xf>
    <xf numFmtId="0" fontId="4" fillId="0" borderId="5" xfId="0" applyFont="1" applyFill="1" applyBorder="1" applyAlignment="1" applyProtection="1">
      <alignment horizontal="center" vertical="center" wrapText="1" readingOrder="1"/>
      <protection locked="0"/>
    </xf>
    <xf numFmtId="0" fontId="4" fillId="0" borderId="10" xfId="0" applyFont="1" applyFill="1" applyBorder="1" applyAlignment="1" applyProtection="1">
      <alignment horizontal="center" vertical="center" wrapText="1" readingOrder="1"/>
      <protection locked="0"/>
    </xf>
    <xf numFmtId="49" fontId="4" fillId="4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0" fontId="12" fillId="0" borderId="10" xfId="0" applyFont="1" applyBorder="1" applyAlignment="1" applyProtection="1">
      <alignment horizontal="center" vertical="center" wrapText="1" readingOrder="1"/>
      <protection locked="0"/>
    </xf>
    <xf numFmtId="1" fontId="6" fillId="0" borderId="5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4" xfId="0" applyFont="1" applyBorder="1" applyAlignment="1" applyProtection="1">
      <alignment horizontal="center" vertical="center" wrapText="1" readingOrder="1"/>
      <protection locked="0"/>
    </xf>
    <xf numFmtId="0" fontId="4" fillId="3" borderId="4" xfId="0" applyFont="1" applyFill="1" applyBorder="1" applyAlignment="1" applyProtection="1">
      <alignment horizontal="center" vertical="center" wrapText="1" readingOrder="1"/>
      <protection locked="0"/>
    </xf>
    <xf numFmtId="0" fontId="25" fillId="0" borderId="15" xfId="0" applyFont="1" applyBorder="1" applyAlignment="1" applyProtection="1">
      <alignment horizontal="center" vertical="center" wrapText="1" readingOrder="1"/>
      <protection locked="0"/>
    </xf>
    <xf numFmtId="0" fontId="20" fillId="0" borderId="12" xfId="0" applyFont="1" applyBorder="1" applyAlignment="1" applyProtection="1">
      <alignment horizontal="left" vertical="top" wrapText="1" readingOrder="1"/>
      <protection locked="0"/>
    </xf>
    <xf numFmtId="0" fontId="3" fillId="7" borderId="4" xfId="0" applyFont="1" applyFill="1" applyBorder="1" applyAlignment="1" applyProtection="1">
      <alignment horizontal="center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24" fillId="3" borderId="5" xfId="0" applyFont="1" applyFill="1" applyBorder="1" applyAlignment="1">
      <alignment horizontal="center" wrapText="1"/>
    </xf>
    <xf numFmtId="0" fontId="24" fillId="3" borderId="6" xfId="0" applyFont="1" applyFill="1" applyBorder="1" applyAlignment="1">
      <alignment horizontal="center"/>
    </xf>
    <xf numFmtId="0" fontId="24" fillId="3" borderId="10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4" fillId="0" borderId="5" xfId="0" applyFont="1" applyBorder="1" applyAlignment="1">
      <alignment horizontal="center" wrapText="1"/>
    </xf>
    <xf numFmtId="0" fontId="24" fillId="0" borderId="6" xfId="0" applyFont="1" applyBorder="1" applyAlignment="1">
      <alignment horizontal="center" wrapText="1"/>
    </xf>
    <xf numFmtId="0" fontId="24" fillId="0" borderId="10" xfId="0" applyFont="1" applyBorder="1" applyAlignment="1">
      <alignment horizontal="center" wrapText="1"/>
    </xf>
    <xf numFmtId="0" fontId="11" fillId="3" borderId="7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1" fillId="3" borderId="24" xfId="0" applyFont="1" applyFill="1" applyBorder="1" applyAlignment="1" applyProtection="1">
      <alignment horizontal="left" vertical="top" wrapText="1" readingOrder="1"/>
      <protection locked="0"/>
    </xf>
    <xf numFmtId="0" fontId="11" fillId="3" borderId="12" xfId="0" applyFont="1" applyFill="1" applyBorder="1" applyAlignment="1" applyProtection="1">
      <alignment horizontal="left" vertical="top" wrapText="1" readingOrder="1"/>
      <protection locked="0"/>
    </xf>
    <xf numFmtId="0" fontId="1" fillId="3" borderId="5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 wrapText="1"/>
    </xf>
    <xf numFmtId="0" fontId="20" fillId="0" borderId="7" xfId="0" applyFont="1" applyBorder="1" applyAlignment="1" applyProtection="1">
      <alignment horizontal="left" vertical="top" wrapText="1" readingOrder="1"/>
      <protection locked="0"/>
    </xf>
    <xf numFmtId="0" fontId="20" fillId="0" borderId="1" xfId="0" applyFont="1" applyBorder="1" applyAlignment="1" applyProtection="1">
      <alignment horizontal="left" vertical="top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3"/>
  <sheetViews>
    <sheetView topLeftCell="C1" zoomScaleNormal="100" workbookViewId="0">
      <pane ySplit="11" topLeftCell="A30" activePane="bottomLeft" state="frozen"/>
      <selection pane="bottomLeft" activeCell="U31" sqref="U31"/>
    </sheetView>
  </sheetViews>
  <sheetFormatPr defaultColWidth="9.140625" defaultRowHeight="12.75" x14ac:dyDescent="0.2"/>
  <cols>
    <col min="1" max="2" width="11.42578125" style="6" customWidth="1"/>
    <col min="3" max="3" width="11.42578125" style="1" customWidth="1"/>
    <col min="4" max="4" width="19.28515625" style="1" customWidth="1"/>
    <col min="5" max="5" width="13.42578125" style="1" customWidth="1"/>
    <col min="6" max="6" width="11.7109375" style="1" customWidth="1"/>
    <col min="7" max="7" width="13.7109375" style="1" customWidth="1"/>
    <col min="8" max="8" width="12" style="1" hidden="1" customWidth="1"/>
    <col min="9" max="9" width="13" style="79" customWidth="1"/>
    <col min="10" max="10" width="13.140625" style="1" customWidth="1"/>
    <col min="11" max="11" width="13.7109375" style="1" customWidth="1"/>
    <col min="12" max="12" width="16.7109375" style="1" customWidth="1"/>
    <col min="13" max="13" width="18.28515625" style="1" customWidth="1"/>
    <col min="14" max="14" width="40.85546875" style="1" customWidth="1"/>
    <col min="15" max="15" width="5.85546875" style="1" customWidth="1"/>
    <col min="16" max="17" width="7.140625" style="1" customWidth="1"/>
    <col min="18" max="18" width="8" style="1" customWidth="1"/>
    <col min="19" max="19" width="12.28515625" style="51" hidden="1" customWidth="1"/>
    <col min="20" max="20" width="10" style="1" hidden="1" customWidth="1"/>
    <col min="21" max="21" width="46.7109375" style="1" bestFit="1" customWidth="1"/>
    <col min="22" max="16384" width="9.140625" style="1"/>
  </cols>
  <sheetData>
    <row r="1" spans="1:20" x14ac:dyDescent="0.2">
      <c r="N1" s="1" t="s">
        <v>89</v>
      </c>
    </row>
    <row r="2" spans="1:20" x14ac:dyDescent="0.2">
      <c r="N2" s="1" t="s">
        <v>90</v>
      </c>
    </row>
    <row r="3" spans="1:20" x14ac:dyDescent="0.2">
      <c r="N3" s="1" t="s">
        <v>93</v>
      </c>
    </row>
    <row r="4" spans="1:20" x14ac:dyDescent="0.2">
      <c r="N4" s="1" t="s">
        <v>91</v>
      </c>
    </row>
    <row r="5" spans="1:20" x14ac:dyDescent="0.2">
      <c r="N5" s="21" t="s">
        <v>94</v>
      </c>
    </row>
    <row r="6" spans="1:20" x14ac:dyDescent="0.2">
      <c r="N6" s="21" t="s">
        <v>11</v>
      </c>
    </row>
    <row r="7" spans="1:20" x14ac:dyDescent="0.2">
      <c r="N7" s="21" t="s">
        <v>40</v>
      </c>
    </row>
    <row r="8" spans="1:20" x14ac:dyDescent="0.2">
      <c r="J8" s="21"/>
    </row>
    <row r="9" spans="1:20" ht="38.25" customHeight="1" x14ac:dyDescent="0.2">
      <c r="A9" s="116" t="s">
        <v>95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52"/>
    </row>
    <row r="10" spans="1:20" ht="31.5" customHeight="1" x14ac:dyDescent="0.2">
      <c r="A10" s="111" t="s">
        <v>12</v>
      </c>
      <c r="B10" s="111" t="s">
        <v>80</v>
      </c>
      <c r="C10" s="111" t="s">
        <v>13</v>
      </c>
      <c r="D10" s="111" t="s">
        <v>14</v>
      </c>
      <c r="E10" s="111" t="s">
        <v>5</v>
      </c>
      <c r="F10" s="111" t="s">
        <v>81</v>
      </c>
      <c r="G10" s="111" t="s">
        <v>97</v>
      </c>
      <c r="H10" s="111" t="s">
        <v>98</v>
      </c>
      <c r="I10" s="112" t="s">
        <v>99</v>
      </c>
      <c r="J10" s="111" t="s">
        <v>92</v>
      </c>
      <c r="K10" s="111" t="s">
        <v>100</v>
      </c>
      <c r="L10" s="111" t="s">
        <v>82</v>
      </c>
      <c r="M10" s="113" t="s">
        <v>9</v>
      </c>
      <c r="N10" s="113" t="s">
        <v>83</v>
      </c>
      <c r="O10" s="113"/>
      <c r="P10" s="113" t="s">
        <v>84</v>
      </c>
      <c r="Q10" s="113"/>
      <c r="R10" s="113"/>
      <c r="S10" s="110" t="s">
        <v>96</v>
      </c>
    </row>
    <row r="11" spans="1:20" ht="35.25" customHeight="1" x14ac:dyDescent="0.2">
      <c r="A11" s="111"/>
      <c r="B11" s="111"/>
      <c r="C11" s="111"/>
      <c r="D11" s="111"/>
      <c r="E11" s="111"/>
      <c r="F11" s="111"/>
      <c r="G11" s="111"/>
      <c r="H11" s="111"/>
      <c r="I11" s="112"/>
      <c r="J11" s="111"/>
      <c r="K11" s="111"/>
      <c r="L11" s="111"/>
      <c r="M11" s="113"/>
      <c r="N11" s="22" t="s">
        <v>1</v>
      </c>
      <c r="O11" s="22" t="s">
        <v>15</v>
      </c>
      <c r="P11" s="53">
        <v>2024</v>
      </c>
      <c r="Q11" s="53">
        <v>2025</v>
      </c>
      <c r="R11" s="53">
        <v>2026</v>
      </c>
      <c r="S11" s="110"/>
      <c r="T11" s="46"/>
    </row>
    <row r="12" spans="1:20" ht="12.75" customHeight="1" x14ac:dyDescent="0.2">
      <c r="A12" s="54">
        <v>1</v>
      </c>
      <c r="B12" s="54">
        <v>2</v>
      </c>
      <c r="C12" s="54">
        <v>3</v>
      </c>
      <c r="D12" s="54">
        <v>4</v>
      </c>
      <c r="E12" s="54">
        <v>5</v>
      </c>
      <c r="F12" s="54">
        <v>6</v>
      </c>
      <c r="G12" s="54">
        <v>7</v>
      </c>
      <c r="H12" s="54">
        <v>8</v>
      </c>
      <c r="I12" s="80">
        <v>9</v>
      </c>
      <c r="J12" s="54">
        <v>10</v>
      </c>
      <c r="K12" s="54">
        <v>11</v>
      </c>
      <c r="L12" s="54">
        <v>12</v>
      </c>
      <c r="M12" s="53"/>
      <c r="N12" s="22"/>
      <c r="O12" s="22"/>
      <c r="P12" s="53"/>
      <c r="Q12" s="53"/>
      <c r="R12" s="53"/>
      <c r="S12" s="55">
        <v>13</v>
      </c>
      <c r="T12" s="46"/>
    </row>
    <row r="13" spans="1:20" ht="18" customHeight="1" x14ac:dyDescent="0.2">
      <c r="A13" s="56" t="s">
        <v>0</v>
      </c>
      <c r="B13" s="120" t="s">
        <v>61</v>
      </c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57"/>
      <c r="T13" s="46"/>
    </row>
    <row r="14" spans="1:20" ht="15" customHeight="1" x14ac:dyDescent="0.2">
      <c r="A14" s="160" t="s">
        <v>0</v>
      </c>
      <c r="B14" s="169" t="s">
        <v>0</v>
      </c>
      <c r="C14" s="119" t="s">
        <v>41</v>
      </c>
      <c r="D14" s="119"/>
      <c r="E14" s="119"/>
      <c r="F14" s="118" t="s">
        <v>27</v>
      </c>
      <c r="G14" s="124"/>
      <c r="H14" s="125"/>
      <c r="I14" s="125"/>
      <c r="J14" s="125"/>
      <c r="K14" s="126"/>
      <c r="L14" s="118" t="s">
        <v>73</v>
      </c>
      <c r="M14" s="28" t="s">
        <v>42</v>
      </c>
      <c r="N14" s="28" t="s">
        <v>45</v>
      </c>
      <c r="O14" s="29" t="s">
        <v>17</v>
      </c>
      <c r="P14" s="45">
        <v>110</v>
      </c>
      <c r="Q14" s="45">
        <v>110</v>
      </c>
      <c r="R14" s="45">
        <v>110</v>
      </c>
      <c r="S14" s="57"/>
      <c r="T14" s="47"/>
    </row>
    <row r="15" spans="1:20" ht="15" customHeight="1" x14ac:dyDescent="0.2">
      <c r="A15" s="161"/>
      <c r="B15" s="169"/>
      <c r="C15" s="119"/>
      <c r="D15" s="119"/>
      <c r="E15" s="119"/>
      <c r="F15" s="118"/>
      <c r="G15" s="127"/>
      <c r="H15" s="128"/>
      <c r="I15" s="128"/>
      <c r="J15" s="128"/>
      <c r="K15" s="129"/>
      <c r="L15" s="118"/>
      <c r="M15" s="28" t="s">
        <v>43</v>
      </c>
      <c r="N15" s="28" t="s">
        <v>46</v>
      </c>
      <c r="O15" s="29" t="s">
        <v>17</v>
      </c>
      <c r="P15" s="45">
        <v>110</v>
      </c>
      <c r="Q15" s="45">
        <v>110</v>
      </c>
      <c r="R15" s="45">
        <v>110</v>
      </c>
      <c r="S15" s="57"/>
      <c r="T15" s="47"/>
    </row>
    <row r="16" spans="1:20" ht="15" customHeight="1" x14ac:dyDescent="0.2">
      <c r="A16" s="161"/>
      <c r="B16" s="169"/>
      <c r="C16" s="119"/>
      <c r="D16" s="119"/>
      <c r="E16" s="119"/>
      <c r="F16" s="118"/>
      <c r="G16" s="130"/>
      <c r="H16" s="131"/>
      <c r="I16" s="131"/>
      <c r="J16" s="131"/>
      <c r="K16" s="132"/>
      <c r="L16" s="118"/>
      <c r="M16" s="28" t="s">
        <v>44</v>
      </c>
      <c r="N16" s="28" t="s">
        <v>47</v>
      </c>
      <c r="O16" s="29" t="s">
        <v>17</v>
      </c>
      <c r="P16" s="45">
        <v>110</v>
      </c>
      <c r="Q16" s="45">
        <v>110</v>
      </c>
      <c r="R16" s="45">
        <v>110</v>
      </c>
      <c r="S16" s="57"/>
      <c r="T16" s="47"/>
    </row>
    <row r="17" spans="1:20" ht="12.75" customHeight="1" x14ac:dyDescent="0.2">
      <c r="A17" s="161"/>
      <c r="B17" s="121" t="s">
        <v>0</v>
      </c>
      <c r="C17" s="137" t="s">
        <v>0</v>
      </c>
      <c r="D17" s="133" t="s">
        <v>54</v>
      </c>
      <c r="E17" s="133"/>
      <c r="F17" s="141" t="s">
        <v>35</v>
      </c>
      <c r="G17" s="144"/>
      <c r="H17" s="144"/>
      <c r="I17" s="144"/>
      <c r="J17" s="144"/>
      <c r="K17" s="144"/>
      <c r="L17" s="136" t="s">
        <v>33</v>
      </c>
      <c r="M17" s="30" t="s">
        <v>48</v>
      </c>
      <c r="N17" s="30" t="s">
        <v>49</v>
      </c>
      <c r="O17" s="5" t="s">
        <v>18</v>
      </c>
      <c r="P17" s="44">
        <v>10</v>
      </c>
      <c r="Q17" s="48">
        <v>11</v>
      </c>
      <c r="R17" s="48">
        <v>12</v>
      </c>
      <c r="S17" s="57"/>
      <c r="T17" s="47"/>
    </row>
    <row r="18" spans="1:20" ht="12.75" customHeight="1" x14ac:dyDescent="0.2">
      <c r="A18" s="161"/>
      <c r="B18" s="122"/>
      <c r="C18" s="137"/>
      <c r="D18" s="133"/>
      <c r="E18" s="133"/>
      <c r="F18" s="141"/>
      <c r="G18" s="144"/>
      <c r="H18" s="144"/>
      <c r="I18" s="144"/>
      <c r="J18" s="144"/>
      <c r="K18" s="144"/>
      <c r="L18" s="136"/>
      <c r="M18" s="30" t="s">
        <v>50</v>
      </c>
      <c r="N18" s="30" t="s">
        <v>51</v>
      </c>
      <c r="O18" s="5" t="s">
        <v>18</v>
      </c>
      <c r="P18" s="44">
        <v>8</v>
      </c>
      <c r="Q18" s="48">
        <v>9</v>
      </c>
      <c r="R18" s="48">
        <v>10</v>
      </c>
      <c r="S18" s="57"/>
      <c r="T18" s="46"/>
    </row>
    <row r="19" spans="1:20" ht="12.75" customHeight="1" x14ac:dyDescent="0.2">
      <c r="A19" s="161"/>
      <c r="B19" s="122"/>
      <c r="C19" s="137"/>
      <c r="D19" s="133"/>
      <c r="E19" s="133"/>
      <c r="F19" s="141"/>
      <c r="G19" s="144"/>
      <c r="H19" s="144"/>
      <c r="I19" s="144"/>
      <c r="J19" s="144"/>
      <c r="K19" s="144"/>
      <c r="L19" s="136"/>
      <c r="M19" s="30" t="s">
        <v>52</v>
      </c>
      <c r="N19" s="30" t="s">
        <v>53</v>
      </c>
      <c r="O19" s="5" t="s">
        <v>18</v>
      </c>
      <c r="P19" s="44">
        <v>4</v>
      </c>
      <c r="Q19" s="48">
        <v>4</v>
      </c>
      <c r="R19" s="48">
        <v>5</v>
      </c>
      <c r="S19" s="60"/>
      <c r="T19" s="46"/>
    </row>
    <row r="20" spans="1:20" ht="15" customHeight="1" x14ac:dyDescent="0.2">
      <c r="A20" s="161"/>
      <c r="B20" s="122"/>
      <c r="C20" s="114" t="s">
        <v>0</v>
      </c>
      <c r="D20" s="35">
        <v>188714469</v>
      </c>
      <c r="E20" s="35" t="s">
        <v>20</v>
      </c>
      <c r="F20" s="23" t="s">
        <v>33</v>
      </c>
      <c r="G20" s="9">
        <v>3.8</v>
      </c>
      <c r="H20" s="9"/>
      <c r="I20" s="81">
        <v>2.2000000000000002</v>
      </c>
      <c r="J20" s="9">
        <v>6.8</v>
      </c>
      <c r="K20" s="9">
        <v>7.5</v>
      </c>
      <c r="L20" s="24" t="s">
        <v>33</v>
      </c>
      <c r="M20" s="34"/>
      <c r="N20" s="36"/>
      <c r="O20" s="37"/>
      <c r="P20" s="38"/>
      <c r="Q20" s="38"/>
      <c r="R20" s="37"/>
      <c r="S20" s="57"/>
      <c r="T20" s="46"/>
    </row>
    <row r="21" spans="1:20" ht="15" customHeight="1" x14ac:dyDescent="0.2">
      <c r="A21" s="161"/>
      <c r="B21" s="122"/>
      <c r="C21" s="114"/>
      <c r="D21" s="35">
        <v>188714469</v>
      </c>
      <c r="E21" s="35" t="s">
        <v>22</v>
      </c>
      <c r="F21" s="23" t="s">
        <v>33</v>
      </c>
      <c r="G21" s="9">
        <v>96.5</v>
      </c>
      <c r="H21" s="9"/>
      <c r="I21" s="81">
        <v>218.7</v>
      </c>
      <c r="J21" s="9">
        <v>108.7</v>
      </c>
      <c r="K21" s="9">
        <v>119.5</v>
      </c>
      <c r="L21" s="24" t="s">
        <v>33</v>
      </c>
      <c r="M21" s="34"/>
      <c r="N21" s="36"/>
      <c r="O21" s="37"/>
      <c r="P21" s="38"/>
      <c r="Q21" s="38"/>
      <c r="R21" s="37"/>
      <c r="S21" s="57"/>
      <c r="T21" s="46"/>
    </row>
    <row r="22" spans="1:20" ht="12.75" customHeight="1" x14ac:dyDescent="0.2">
      <c r="A22" s="161"/>
      <c r="B22" s="122"/>
      <c r="C22" s="114"/>
      <c r="D22" s="115" t="s">
        <v>36</v>
      </c>
      <c r="E22" s="115"/>
      <c r="F22" s="115"/>
      <c r="G22" s="15">
        <f>SUM(G20:G21)</f>
        <v>100.3</v>
      </c>
      <c r="H22" s="15">
        <f t="shared" ref="H22:K22" si="0">SUM(H20:H21)</f>
        <v>0</v>
      </c>
      <c r="I22" s="82">
        <f t="shared" si="0"/>
        <v>220.89999999999998</v>
      </c>
      <c r="J22" s="15">
        <f t="shared" si="0"/>
        <v>115.5</v>
      </c>
      <c r="K22" s="15">
        <f t="shared" si="0"/>
        <v>127</v>
      </c>
      <c r="L22" s="13" t="s">
        <v>33</v>
      </c>
      <c r="M22" s="25" t="s">
        <v>33</v>
      </c>
      <c r="N22" s="25" t="s">
        <v>33</v>
      </c>
      <c r="O22" s="25" t="s">
        <v>33</v>
      </c>
      <c r="P22" s="25" t="s">
        <v>33</v>
      </c>
      <c r="Q22" s="25" t="s">
        <v>33</v>
      </c>
      <c r="R22" s="25" t="s">
        <v>33</v>
      </c>
      <c r="S22" s="61">
        <f>(I22-G22)/G22</f>
        <v>1.2023928215353936</v>
      </c>
      <c r="T22" s="46"/>
    </row>
    <row r="23" spans="1:20" ht="25.5" x14ac:dyDescent="0.2">
      <c r="A23" s="161"/>
      <c r="B23" s="122"/>
      <c r="C23" s="109" t="s">
        <v>16</v>
      </c>
      <c r="D23" s="143" t="s">
        <v>71</v>
      </c>
      <c r="E23" s="143"/>
      <c r="F23" s="141" t="s">
        <v>35</v>
      </c>
      <c r="G23" s="117"/>
      <c r="H23" s="117"/>
      <c r="I23" s="117"/>
      <c r="J23" s="117"/>
      <c r="K23" s="117"/>
      <c r="L23" s="142" t="s">
        <v>33</v>
      </c>
      <c r="M23" s="30" t="s">
        <v>65</v>
      </c>
      <c r="N23" s="30" t="s">
        <v>77</v>
      </c>
      <c r="O23" s="44" t="s">
        <v>18</v>
      </c>
      <c r="P23" s="44">
        <v>4</v>
      </c>
      <c r="Q23" s="44">
        <v>4</v>
      </c>
      <c r="R23" s="44">
        <v>4</v>
      </c>
      <c r="S23" s="57"/>
      <c r="T23" s="46"/>
    </row>
    <row r="24" spans="1:20" x14ac:dyDescent="0.2">
      <c r="A24" s="161"/>
      <c r="B24" s="122"/>
      <c r="C24" s="109"/>
      <c r="D24" s="143"/>
      <c r="E24" s="143"/>
      <c r="F24" s="141"/>
      <c r="G24" s="117"/>
      <c r="H24" s="117"/>
      <c r="I24" s="117"/>
      <c r="J24" s="117"/>
      <c r="K24" s="117"/>
      <c r="L24" s="142"/>
      <c r="M24" s="30" t="s">
        <v>66</v>
      </c>
      <c r="N24" s="30" t="s">
        <v>70</v>
      </c>
      <c r="O24" s="44" t="s">
        <v>18</v>
      </c>
      <c r="P24" s="44">
        <v>2</v>
      </c>
      <c r="Q24" s="44">
        <v>3</v>
      </c>
      <c r="R24" s="44">
        <v>4</v>
      </c>
      <c r="S24" s="57"/>
      <c r="T24" s="46"/>
    </row>
    <row r="25" spans="1:20" ht="17.25" customHeight="1" x14ac:dyDescent="0.2">
      <c r="A25" s="161"/>
      <c r="B25" s="122"/>
      <c r="C25" s="114" t="s">
        <v>16</v>
      </c>
      <c r="D25" s="35">
        <v>188714469</v>
      </c>
      <c r="E25" s="35" t="s">
        <v>20</v>
      </c>
      <c r="F25" s="23" t="s">
        <v>33</v>
      </c>
      <c r="G25" s="9">
        <v>7.4</v>
      </c>
      <c r="H25" s="9"/>
      <c r="I25" s="81">
        <v>73</v>
      </c>
      <c r="J25" s="9">
        <f>I25*1.1</f>
        <v>80.300000000000011</v>
      </c>
      <c r="K25" s="9">
        <f>I25*1.1</f>
        <v>80.300000000000011</v>
      </c>
      <c r="L25" s="24" t="s">
        <v>33</v>
      </c>
      <c r="M25" s="34"/>
      <c r="N25" s="36"/>
      <c r="O25" s="37"/>
      <c r="P25" s="38"/>
      <c r="Q25" s="38"/>
      <c r="R25" s="37"/>
      <c r="S25" s="57"/>
      <c r="T25" s="46"/>
    </row>
    <row r="26" spans="1:20" ht="12.75" customHeight="1" x14ac:dyDescent="0.2">
      <c r="A26" s="161"/>
      <c r="B26" s="122"/>
      <c r="C26" s="114"/>
      <c r="D26" s="115" t="s">
        <v>36</v>
      </c>
      <c r="E26" s="115"/>
      <c r="F26" s="115"/>
      <c r="G26" s="63">
        <f>SUM(G25)</f>
        <v>7.4</v>
      </c>
      <c r="H26" s="15">
        <f t="shared" ref="H26:K26" si="1">SUM(H25)</f>
        <v>0</v>
      </c>
      <c r="I26" s="82">
        <f t="shared" si="1"/>
        <v>73</v>
      </c>
      <c r="J26" s="15">
        <f t="shared" si="1"/>
        <v>80.300000000000011</v>
      </c>
      <c r="K26" s="15">
        <f t="shared" si="1"/>
        <v>80.300000000000011</v>
      </c>
      <c r="L26" s="13" t="s">
        <v>33</v>
      </c>
      <c r="M26" s="25" t="s">
        <v>33</v>
      </c>
      <c r="N26" s="25" t="s">
        <v>33</v>
      </c>
      <c r="O26" s="25" t="s">
        <v>33</v>
      </c>
      <c r="P26" s="25" t="s">
        <v>33</v>
      </c>
      <c r="Q26" s="25" t="s">
        <v>33</v>
      </c>
      <c r="R26" s="25" t="s">
        <v>33</v>
      </c>
      <c r="S26" s="61">
        <f>(I26-G26)/G26</f>
        <v>8.8648648648648631</v>
      </c>
      <c r="T26" s="46"/>
    </row>
    <row r="27" spans="1:20" ht="21.75" customHeight="1" x14ac:dyDescent="0.2">
      <c r="A27" s="161"/>
      <c r="B27" s="122"/>
      <c r="C27" s="109" t="s">
        <v>55</v>
      </c>
      <c r="D27" s="133" t="s">
        <v>76</v>
      </c>
      <c r="E27" s="133"/>
      <c r="F27" s="141" t="s">
        <v>64</v>
      </c>
      <c r="G27" s="117"/>
      <c r="H27" s="117"/>
      <c r="I27" s="117"/>
      <c r="J27" s="117"/>
      <c r="K27" s="117"/>
      <c r="L27" s="142" t="s">
        <v>73</v>
      </c>
      <c r="M27" s="30" t="s">
        <v>67</v>
      </c>
      <c r="N27" s="30" t="s">
        <v>75</v>
      </c>
      <c r="O27" s="44" t="s">
        <v>18</v>
      </c>
      <c r="P27" s="44">
        <v>0</v>
      </c>
      <c r="Q27" s="44">
        <v>1</v>
      </c>
      <c r="R27" s="44">
        <v>2</v>
      </c>
      <c r="S27" s="57"/>
      <c r="T27" s="46"/>
    </row>
    <row r="28" spans="1:20" ht="25.5" x14ac:dyDescent="0.2">
      <c r="A28" s="161"/>
      <c r="B28" s="122"/>
      <c r="C28" s="109"/>
      <c r="D28" s="133"/>
      <c r="E28" s="133"/>
      <c r="F28" s="141"/>
      <c r="G28" s="117"/>
      <c r="H28" s="117"/>
      <c r="I28" s="117"/>
      <c r="J28" s="117"/>
      <c r="K28" s="117"/>
      <c r="L28" s="142"/>
      <c r="M28" s="30" t="s">
        <v>68</v>
      </c>
      <c r="N28" s="30" t="s">
        <v>78</v>
      </c>
      <c r="O28" s="44" t="s">
        <v>18</v>
      </c>
      <c r="P28" s="44">
        <v>6</v>
      </c>
      <c r="Q28" s="44">
        <v>7</v>
      </c>
      <c r="R28" s="44">
        <v>8</v>
      </c>
      <c r="S28" s="57"/>
      <c r="T28" s="46"/>
    </row>
    <row r="29" spans="1:20" ht="17.25" customHeight="1" x14ac:dyDescent="0.2">
      <c r="A29" s="161"/>
      <c r="B29" s="122"/>
      <c r="C29" s="114" t="s">
        <v>55</v>
      </c>
      <c r="D29" s="35">
        <v>188714469</v>
      </c>
      <c r="E29" s="35" t="s">
        <v>20</v>
      </c>
      <c r="F29" s="23" t="s">
        <v>33</v>
      </c>
      <c r="G29" s="9">
        <v>185.5</v>
      </c>
      <c r="H29" s="9"/>
      <c r="I29" s="81">
        <v>97.6</v>
      </c>
      <c r="J29" s="9">
        <v>107.4</v>
      </c>
      <c r="K29" s="9">
        <v>118.1</v>
      </c>
      <c r="L29" s="24" t="s">
        <v>33</v>
      </c>
      <c r="M29" s="34"/>
      <c r="N29" s="36"/>
      <c r="O29" s="37"/>
      <c r="P29" s="38"/>
      <c r="Q29" s="38"/>
      <c r="R29" s="37"/>
      <c r="S29" s="57"/>
      <c r="T29" s="46"/>
    </row>
    <row r="30" spans="1:20" ht="12.75" customHeight="1" x14ac:dyDescent="0.2">
      <c r="A30" s="161"/>
      <c r="B30" s="122"/>
      <c r="C30" s="114"/>
      <c r="D30" s="115" t="s">
        <v>36</v>
      </c>
      <c r="E30" s="115"/>
      <c r="F30" s="115"/>
      <c r="G30" s="63">
        <f>SUM(G29)</f>
        <v>185.5</v>
      </c>
      <c r="H30" s="15">
        <f t="shared" ref="H30:K30" si="2">SUM(H29)</f>
        <v>0</v>
      </c>
      <c r="I30" s="82">
        <f t="shared" si="2"/>
        <v>97.6</v>
      </c>
      <c r="J30" s="15">
        <f t="shared" si="2"/>
        <v>107.4</v>
      </c>
      <c r="K30" s="15">
        <f t="shared" si="2"/>
        <v>118.1</v>
      </c>
      <c r="L30" s="13" t="s">
        <v>33</v>
      </c>
      <c r="M30" s="25" t="s">
        <v>33</v>
      </c>
      <c r="N30" s="25" t="s">
        <v>33</v>
      </c>
      <c r="O30" s="25" t="s">
        <v>33</v>
      </c>
      <c r="P30" s="25" t="s">
        <v>33</v>
      </c>
      <c r="Q30" s="25" t="s">
        <v>33</v>
      </c>
      <c r="R30" s="25" t="s">
        <v>33</v>
      </c>
      <c r="S30" s="61">
        <f>(H30-G30)/G30</f>
        <v>-1</v>
      </c>
      <c r="T30" s="78">
        <f>(I30+I26-G26)/G26</f>
        <v>22.054054054054053</v>
      </c>
    </row>
    <row r="31" spans="1:20" ht="69.75" customHeight="1" x14ac:dyDescent="0.2">
      <c r="A31" s="161"/>
      <c r="B31" s="122"/>
      <c r="C31" s="62" t="s">
        <v>62</v>
      </c>
      <c r="D31" s="143" t="s">
        <v>101</v>
      </c>
      <c r="E31" s="143"/>
      <c r="F31" s="59" t="s">
        <v>35</v>
      </c>
      <c r="G31" s="117"/>
      <c r="H31" s="117"/>
      <c r="I31" s="117"/>
      <c r="J31" s="117"/>
      <c r="K31" s="117"/>
      <c r="L31" s="35" t="s">
        <v>33</v>
      </c>
      <c r="M31" s="30" t="s">
        <v>63</v>
      </c>
      <c r="N31" s="49" t="s">
        <v>72</v>
      </c>
      <c r="O31" s="44" t="s">
        <v>18</v>
      </c>
      <c r="P31" s="44">
        <v>850</v>
      </c>
      <c r="Q31" s="44">
        <v>935</v>
      </c>
      <c r="R31" s="44">
        <v>1028</v>
      </c>
      <c r="S31" s="57"/>
      <c r="T31" s="46"/>
    </row>
    <row r="32" spans="1:20" ht="17.25" customHeight="1" x14ac:dyDescent="0.2">
      <c r="A32" s="161"/>
      <c r="B32" s="122"/>
      <c r="C32" s="114" t="s">
        <v>62</v>
      </c>
      <c r="D32" s="35">
        <v>188714469</v>
      </c>
      <c r="E32" s="35" t="s">
        <v>22</v>
      </c>
      <c r="F32" s="23" t="s">
        <v>33</v>
      </c>
      <c r="G32" s="9">
        <v>16.271999999999998</v>
      </c>
      <c r="H32" s="9"/>
      <c r="I32" s="81">
        <v>16.207999999999998</v>
      </c>
      <c r="J32" s="9">
        <v>19.8</v>
      </c>
      <c r="K32" s="9">
        <v>21.8</v>
      </c>
      <c r="L32" s="24" t="s">
        <v>33</v>
      </c>
      <c r="M32" s="34"/>
      <c r="N32" s="36"/>
      <c r="O32" s="37"/>
      <c r="P32" s="38"/>
      <c r="Q32" s="38"/>
      <c r="R32" s="37"/>
      <c r="S32" s="57"/>
      <c r="T32" s="46"/>
    </row>
    <row r="33" spans="1:20" ht="12.75" customHeight="1" x14ac:dyDescent="0.2">
      <c r="A33" s="161"/>
      <c r="B33" s="123"/>
      <c r="C33" s="114"/>
      <c r="D33" s="115" t="s">
        <v>36</v>
      </c>
      <c r="E33" s="115"/>
      <c r="F33" s="115"/>
      <c r="G33" s="15">
        <f>SUM(G32)</f>
        <v>16.271999999999998</v>
      </c>
      <c r="H33" s="15">
        <f t="shared" ref="H33:K33" si="3">SUM(H32)</f>
        <v>0</v>
      </c>
      <c r="I33" s="82">
        <f t="shared" si="3"/>
        <v>16.207999999999998</v>
      </c>
      <c r="J33" s="15">
        <f t="shared" si="3"/>
        <v>19.8</v>
      </c>
      <c r="K33" s="15">
        <f t="shared" si="3"/>
        <v>21.8</v>
      </c>
      <c r="L33" s="13" t="s">
        <v>33</v>
      </c>
      <c r="M33" s="25" t="s">
        <v>33</v>
      </c>
      <c r="N33" s="25" t="s">
        <v>33</v>
      </c>
      <c r="O33" s="25" t="s">
        <v>33</v>
      </c>
      <c r="P33" s="25" t="s">
        <v>33</v>
      </c>
      <c r="Q33" s="25" t="s">
        <v>33</v>
      </c>
      <c r="R33" s="25" t="s">
        <v>33</v>
      </c>
      <c r="S33" s="61">
        <f>(I33-G33)/G33</f>
        <v>-3.9331366764995121E-3</v>
      </c>
      <c r="T33" s="46"/>
    </row>
    <row r="34" spans="1:20" ht="12.75" customHeight="1" x14ac:dyDescent="0.2">
      <c r="A34" s="161"/>
      <c r="B34" s="58" t="s">
        <v>0</v>
      </c>
      <c r="C34" s="147" t="s">
        <v>2</v>
      </c>
      <c r="D34" s="147"/>
      <c r="E34" s="147"/>
      <c r="F34" s="147"/>
      <c r="G34" s="64">
        <f>G22+G26+G33+G30</f>
        <v>309.47199999999998</v>
      </c>
      <c r="H34" s="64">
        <f t="shared" ref="H34:K34" si="4">H22+H26+H33+H30</f>
        <v>0</v>
      </c>
      <c r="I34" s="83">
        <f t="shared" si="4"/>
        <v>407.70799999999997</v>
      </c>
      <c r="J34" s="64">
        <f t="shared" si="4"/>
        <v>323</v>
      </c>
      <c r="K34" s="64">
        <f t="shared" si="4"/>
        <v>347.20000000000005</v>
      </c>
      <c r="L34" s="26" t="s">
        <v>33</v>
      </c>
      <c r="M34" s="27" t="s">
        <v>33</v>
      </c>
      <c r="N34" s="27" t="s">
        <v>33</v>
      </c>
      <c r="O34" s="27" t="s">
        <v>33</v>
      </c>
      <c r="P34" s="27" t="s">
        <v>33</v>
      </c>
      <c r="Q34" s="27" t="s">
        <v>33</v>
      </c>
      <c r="R34" s="27" t="s">
        <v>33</v>
      </c>
      <c r="S34" s="57"/>
      <c r="T34" s="46"/>
    </row>
    <row r="35" spans="1:20" ht="12.75" customHeight="1" x14ac:dyDescent="0.2">
      <c r="A35" s="161"/>
      <c r="B35" s="95" t="s">
        <v>16</v>
      </c>
      <c r="C35" s="119" t="s">
        <v>102</v>
      </c>
      <c r="D35" s="119"/>
      <c r="E35" s="119"/>
      <c r="F35" s="94" t="s">
        <v>103</v>
      </c>
      <c r="G35" s="118"/>
      <c r="H35" s="118"/>
      <c r="I35" s="118"/>
      <c r="J35" s="118"/>
      <c r="K35" s="118"/>
      <c r="L35" s="94"/>
      <c r="M35" s="28" t="s">
        <v>111</v>
      </c>
      <c r="N35" s="28" t="s">
        <v>112</v>
      </c>
      <c r="O35" s="106" t="s">
        <v>17</v>
      </c>
      <c r="P35" s="45"/>
      <c r="Q35" s="45"/>
      <c r="R35" s="45"/>
      <c r="S35" s="57"/>
      <c r="T35" s="46"/>
    </row>
    <row r="36" spans="1:20" ht="12.75" customHeight="1" x14ac:dyDescent="0.2">
      <c r="A36" s="161"/>
      <c r="B36" s="163" t="s">
        <v>16</v>
      </c>
      <c r="C36" s="164" t="s">
        <v>0</v>
      </c>
      <c r="D36" s="143" t="s">
        <v>104</v>
      </c>
      <c r="E36" s="143"/>
      <c r="F36" s="166" t="s">
        <v>35</v>
      </c>
      <c r="G36" s="168"/>
      <c r="H36" s="168"/>
      <c r="I36" s="168"/>
      <c r="J36" s="168"/>
      <c r="K36" s="168"/>
      <c r="L36" s="158" t="s">
        <v>105</v>
      </c>
      <c r="M36" s="97" t="s">
        <v>113</v>
      </c>
      <c r="N36" s="98" t="s">
        <v>106</v>
      </c>
      <c r="O36" s="99" t="s">
        <v>18</v>
      </c>
      <c r="P36" s="99"/>
      <c r="Q36" s="99"/>
      <c r="R36" s="99"/>
      <c r="S36" s="57"/>
      <c r="T36" s="46"/>
    </row>
    <row r="37" spans="1:20" ht="12.75" customHeight="1" x14ac:dyDescent="0.2">
      <c r="A37" s="161"/>
      <c r="B37" s="163"/>
      <c r="C37" s="165"/>
      <c r="D37" s="143"/>
      <c r="E37" s="143"/>
      <c r="F37" s="167"/>
      <c r="G37" s="168"/>
      <c r="H37" s="168"/>
      <c r="I37" s="168"/>
      <c r="J37" s="168"/>
      <c r="K37" s="168"/>
      <c r="L37" s="159"/>
      <c r="M37" s="97" t="s">
        <v>114</v>
      </c>
      <c r="N37" s="100" t="s">
        <v>107</v>
      </c>
      <c r="O37" s="101" t="s">
        <v>18</v>
      </c>
      <c r="P37" s="99"/>
      <c r="Q37" s="99"/>
      <c r="R37" s="99"/>
      <c r="S37" s="57"/>
      <c r="T37" s="46"/>
    </row>
    <row r="38" spans="1:20" ht="12.75" customHeight="1" x14ac:dyDescent="0.2">
      <c r="A38" s="161"/>
      <c r="B38" s="163"/>
      <c r="C38" s="114" t="s">
        <v>0</v>
      </c>
      <c r="D38" s="93">
        <v>188714469</v>
      </c>
      <c r="E38" s="96" t="s">
        <v>20</v>
      </c>
      <c r="F38" s="23" t="s">
        <v>33</v>
      </c>
      <c r="G38" s="9">
        <v>80</v>
      </c>
      <c r="H38" s="9"/>
      <c r="I38" s="9"/>
      <c r="J38" s="9"/>
      <c r="K38" s="9"/>
      <c r="L38" s="102" t="s">
        <v>33</v>
      </c>
      <c r="M38" s="57"/>
      <c r="N38" s="57"/>
      <c r="O38" s="57"/>
      <c r="P38" s="57"/>
      <c r="Q38" s="57"/>
      <c r="R38" s="57"/>
      <c r="S38" s="57"/>
      <c r="T38" s="46"/>
    </row>
    <row r="39" spans="1:20" ht="12.75" customHeight="1" x14ac:dyDescent="0.2">
      <c r="A39" s="161"/>
      <c r="B39" s="163"/>
      <c r="C39" s="114"/>
      <c r="D39" s="115" t="s">
        <v>36</v>
      </c>
      <c r="E39" s="115"/>
      <c r="F39" s="115"/>
      <c r="G39" s="15">
        <f>G38</f>
        <v>80</v>
      </c>
      <c r="H39" s="15">
        <f t="shared" ref="H39:K40" si="5">H38</f>
        <v>0</v>
      </c>
      <c r="I39" s="15">
        <f t="shared" si="5"/>
        <v>0</v>
      </c>
      <c r="J39" s="15">
        <f t="shared" si="5"/>
        <v>0</v>
      </c>
      <c r="K39" s="15">
        <f t="shared" si="5"/>
        <v>0</v>
      </c>
      <c r="L39" s="102" t="s">
        <v>33</v>
      </c>
      <c r="M39" s="103" t="s">
        <v>33</v>
      </c>
      <c r="N39" s="103" t="s">
        <v>33</v>
      </c>
      <c r="O39" s="103" t="s">
        <v>33</v>
      </c>
      <c r="P39" s="103" t="s">
        <v>33</v>
      </c>
      <c r="Q39" s="103" t="s">
        <v>33</v>
      </c>
      <c r="R39" s="103" t="s">
        <v>33</v>
      </c>
      <c r="S39" s="61">
        <f t="shared" ref="S39" si="6">(I39-G39)/G39</f>
        <v>-1</v>
      </c>
      <c r="T39" s="46"/>
    </row>
    <row r="40" spans="1:20" ht="12.75" customHeight="1" x14ac:dyDescent="0.2">
      <c r="A40" s="162"/>
      <c r="B40" s="95" t="s">
        <v>16</v>
      </c>
      <c r="C40" s="147" t="s">
        <v>2</v>
      </c>
      <c r="D40" s="147"/>
      <c r="E40" s="147"/>
      <c r="F40" s="147"/>
      <c r="G40" s="64">
        <f>G39</f>
        <v>80</v>
      </c>
      <c r="H40" s="64">
        <f t="shared" si="5"/>
        <v>0</v>
      </c>
      <c r="I40" s="64">
        <f t="shared" si="5"/>
        <v>0</v>
      </c>
      <c r="J40" s="64">
        <f t="shared" si="5"/>
        <v>0</v>
      </c>
      <c r="K40" s="64">
        <f t="shared" si="5"/>
        <v>0</v>
      </c>
      <c r="L40" s="26"/>
      <c r="M40" s="27"/>
      <c r="N40" s="27"/>
      <c r="O40" s="27"/>
      <c r="P40" s="27"/>
      <c r="Q40" s="27"/>
      <c r="R40" s="27"/>
      <c r="S40" s="57"/>
      <c r="T40" s="46"/>
    </row>
    <row r="41" spans="1:20" ht="12.75" customHeight="1" x14ac:dyDescent="0.2">
      <c r="A41" s="65" t="s">
        <v>0</v>
      </c>
      <c r="B41" s="140" t="s">
        <v>10</v>
      </c>
      <c r="C41" s="140"/>
      <c r="D41" s="140"/>
      <c r="E41" s="140"/>
      <c r="F41" s="140"/>
      <c r="G41" s="66">
        <f>G34+G40</f>
        <v>389.47199999999998</v>
      </c>
      <c r="H41" s="66">
        <f>H34+H40</f>
        <v>0</v>
      </c>
      <c r="I41" s="66">
        <f>I34+I40</f>
        <v>407.70799999999997</v>
      </c>
      <c r="J41" s="66">
        <f>J34+J40</f>
        <v>323</v>
      </c>
      <c r="K41" s="66">
        <f>K34+K40</f>
        <v>347.20000000000005</v>
      </c>
      <c r="L41" s="31" t="s">
        <v>33</v>
      </c>
      <c r="M41" s="32" t="s">
        <v>33</v>
      </c>
      <c r="N41" s="32" t="s">
        <v>33</v>
      </c>
      <c r="O41" s="32" t="s">
        <v>33</v>
      </c>
      <c r="P41" s="32" t="s">
        <v>33</v>
      </c>
      <c r="Q41" s="32" t="s">
        <v>33</v>
      </c>
      <c r="R41" s="32" t="s">
        <v>33</v>
      </c>
      <c r="S41" s="57"/>
      <c r="T41" s="46"/>
    </row>
    <row r="42" spans="1:20" x14ac:dyDescent="0.2">
      <c r="A42" s="139" t="s">
        <v>3</v>
      </c>
      <c r="B42" s="139"/>
      <c r="C42" s="139"/>
      <c r="D42" s="139"/>
      <c r="E42" s="139"/>
      <c r="F42" s="139"/>
      <c r="G42" s="67">
        <f>G41</f>
        <v>389.47199999999998</v>
      </c>
      <c r="H42" s="67">
        <f t="shared" ref="H42:K42" si="7">H41</f>
        <v>0</v>
      </c>
      <c r="I42" s="84">
        <f t="shared" si="7"/>
        <v>407.70799999999997</v>
      </c>
      <c r="J42" s="67">
        <f t="shared" si="7"/>
        <v>323</v>
      </c>
      <c r="K42" s="67">
        <f t="shared" si="7"/>
        <v>347.20000000000005</v>
      </c>
      <c r="L42" s="68" t="s">
        <v>33</v>
      </c>
      <c r="M42" s="69" t="s">
        <v>33</v>
      </c>
      <c r="N42" s="69" t="s">
        <v>33</v>
      </c>
      <c r="O42" s="69" t="s">
        <v>33</v>
      </c>
      <c r="P42" s="69" t="s">
        <v>33</v>
      </c>
      <c r="Q42" s="69" t="s">
        <v>33</v>
      </c>
      <c r="R42" s="69" t="s">
        <v>33</v>
      </c>
      <c r="S42" s="57"/>
      <c r="T42" s="46"/>
    </row>
    <row r="43" spans="1:20" x14ac:dyDescent="0.2">
      <c r="A43" s="33" t="s">
        <v>56</v>
      </c>
    </row>
    <row r="44" spans="1:20" x14ac:dyDescent="0.2">
      <c r="A44" s="33" t="s">
        <v>79</v>
      </c>
    </row>
    <row r="45" spans="1:20" x14ac:dyDescent="0.2">
      <c r="A45" s="33" t="s">
        <v>57</v>
      </c>
    </row>
    <row r="46" spans="1:20" x14ac:dyDescent="0.2">
      <c r="A46" s="33"/>
    </row>
    <row r="47" spans="1:20" ht="13.5" thickBot="1" x14ac:dyDescent="0.25">
      <c r="A47" s="138" t="s">
        <v>4</v>
      </c>
      <c r="B47" s="138"/>
      <c r="C47" s="138"/>
      <c r="D47" s="138"/>
      <c r="E47" s="138"/>
      <c r="F47" s="138"/>
      <c r="G47" s="138"/>
      <c r="H47" s="138"/>
      <c r="I47" s="138"/>
      <c r="J47" s="138"/>
      <c r="K47" s="138"/>
    </row>
    <row r="48" spans="1:20" ht="25.5" x14ac:dyDescent="0.2">
      <c r="A48" s="152" t="s">
        <v>5</v>
      </c>
      <c r="B48" s="153"/>
      <c r="C48" s="153"/>
      <c r="D48" s="10" t="s">
        <v>19</v>
      </c>
      <c r="E48" s="151" t="s">
        <v>20</v>
      </c>
      <c r="F48" s="151"/>
      <c r="G48" s="12">
        <f>G26+G20+G30+G38</f>
        <v>276.7</v>
      </c>
      <c r="H48" s="12">
        <f>H26+H20+H30+H38</f>
        <v>0</v>
      </c>
      <c r="I48" s="12">
        <f>I26+I20+I30+I38</f>
        <v>172.8</v>
      </c>
      <c r="J48" s="12">
        <f>J26+J20+J30+J38</f>
        <v>194.5</v>
      </c>
      <c r="K48" s="12">
        <f>K26+K20+K30+K38</f>
        <v>205.9</v>
      </c>
    </row>
    <row r="49" spans="1:11" ht="24.75" hidden="1" customHeight="1" x14ac:dyDescent="0.2">
      <c r="A49" s="154"/>
      <c r="B49" s="155"/>
      <c r="C49" s="155"/>
      <c r="D49" s="11" t="s">
        <v>37</v>
      </c>
      <c r="E49" s="150" t="s">
        <v>21</v>
      </c>
      <c r="F49" s="150"/>
      <c r="G49" s="13"/>
      <c r="H49" s="13"/>
      <c r="I49" s="85"/>
      <c r="J49" s="13"/>
      <c r="K49" s="13"/>
    </row>
    <row r="50" spans="1:11" ht="25.5" x14ac:dyDescent="0.2">
      <c r="A50" s="154"/>
      <c r="B50" s="155"/>
      <c r="C50" s="155"/>
      <c r="D50" s="11" t="s">
        <v>34</v>
      </c>
      <c r="E50" s="150" t="s">
        <v>22</v>
      </c>
      <c r="F50" s="150"/>
      <c r="G50" s="15">
        <f>G33+G21</f>
        <v>112.77199999999999</v>
      </c>
      <c r="H50" s="15">
        <f>H33+H21</f>
        <v>0</v>
      </c>
      <c r="I50" s="82">
        <f>I33+I21</f>
        <v>234.90799999999999</v>
      </c>
      <c r="J50" s="15">
        <f>J33+J21</f>
        <v>128.5</v>
      </c>
      <c r="K50" s="15">
        <f>K33+K21</f>
        <v>141.30000000000001</v>
      </c>
    </row>
    <row r="51" spans="1:11" ht="11.25" hidden="1" customHeight="1" x14ac:dyDescent="0.2">
      <c r="A51" s="154"/>
      <c r="B51" s="155"/>
      <c r="C51" s="155"/>
      <c r="D51" s="11" t="s">
        <v>58</v>
      </c>
      <c r="E51" s="150" t="s">
        <v>23</v>
      </c>
      <c r="F51" s="150"/>
      <c r="G51" s="15"/>
      <c r="H51" s="15"/>
      <c r="I51" s="86"/>
      <c r="J51" s="14"/>
      <c r="K51" s="14"/>
    </row>
    <row r="52" spans="1:11" ht="20.25" hidden="1" customHeight="1" x14ac:dyDescent="0.2">
      <c r="A52" s="154"/>
      <c r="B52" s="155"/>
      <c r="C52" s="155"/>
      <c r="D52" s="11" t="s">
        <v>24</v>
      </c>
      <c r="E52" s="150" t="s">
        <v>25</v>
      </c>
      <c r="F52" s="150"/>
      <c r="G52" s="15"/>
      <c r="H52" s="15"/>
      <c r="I52" s="82"/>
      <c r="J52" s="15"/>
      <c r="K52" s="15"/>
    </row>
    <row r="53" spans="1:11" ht="21" hidden="1" customHeight="1" x14ac:dyDescent="0.2">
      <c r="A53" s="154"/>
      <c r="B53" s="155"/>
      <c r="C53" s="155"/>
      <c r="D53" s="11" t="s">
        <v>26</v>
      </c>
      <c r="E53" s="150" t="s">
        <v>27</v>
      </c>
      <c r="F53" s="150"/>
      <c r="G53" s="13"/>
      <c r="H53" s="14"/>
      <c r="I53" s="86"/>
      <c r="J53" s="14"/>
      <c r="K53" s="14"/>
    </row>
    <row r="54" spans="1:11" ht="26.25" hidden="1" customHeight="1" x14ac:dyDescent="0.2">
      <c r="A54" s="154"/>
      <c r="B54" s="155"/>
      <c r="C54" s="155"/>
      <c r="D54" s="11" t="s">
        <v>28</v>
      </c>
      <c r="E54" s="150" t="s">
        <v>29</v>
      </c>
      <c r="F54" s="150"/>
      <c r="G54" s="13"/>
      <c r="H54" s="14"/>
      <c r="I54" s="86"/>
      <c r="J54" s="14"/>
      <c r="K54" s="14"/>
    </row>
    <row r="55" spans="1:11" ht="24.75" hidden="1" customHeight="1" x14ac:dyDescent="0.2">
      <c r="A55" s="154"/>
      <c r="B55" s="155"/>
      <c r="C55" s="155"/>
      <c r="D55" s="11" t="s">
        <v>38</v>
      </c>
      <c r="E55" s="150" t="s">
        <v>30</v>
      </c>
      <c r="F55" s="150"/>
      <c r="G55" s="13"/>
      <c r="H55" s="14"/>
      <c r="I55" s="86"/>
      <c r="J55" s="14"/>
      <c r="K55" s="14"/>
    </row>
    <row r="56" spans="1:11" ht="41.25" hidden="1" customHeight="1" x14ac:dyDescent="0.2">
      <c r="A56" s="154"/>
      <c r="B56" s="155"/>
      <c r="C56" s="155"/>
      <c r="D56" s="11" t="s">
        <v>31</v>
      </c>
      <c r="E56" s="150" t="s">
        <v>32</v>
      </c>
      <c r="F56" s="150"/>
      <c r="G56" s="13"/>
      <c r="H56" s="14"/>
      <c r="I56" s="86"/>
      <c r="J56" s="14"/>
      <c r="K56" s="14"/>
    </row>
    <row r="57" spans="1:11" ht="13.5" thickBot="1" x14ac:dyDescent="0.25">
      <c r="A57" s="156" t="s">
        <v>3</v>
      </c>
      <c r="B57" s="157"/>
      <c r="C57" s="157"/>
      <c r="D57" s="157"/>
      <c r="E57" s="157"/>
      <c r="F57" s="157"/>
      <c r="G57" s="40">
        <f>SUM(G48:G56)</f>
        <v>389.47199999999998</v>
      </c>
      <c r="H57" s="40">
        <f>SUM(H48:H56)</f>
        <v>0</v>
      </c>
      <c r="I57" s="87">
        <f>SUM(I48:I56)</f>
        <v>407.70799999999997</v>
      </c>
      <c r="J57" s="40">
        <f>SUM(J48:J56)</f>
        <v>323</v>
      </c>
      <c r="K57" s="40">
        <f>SUM(K48:K56)</f>
        <v>347.20000000000005</v>
      </c>
    </row>
    <row r="58" spans="1:11" x14ac:dyDescent="0.2">
      <c r="A58" s="134" t="s">
        <v>8</v>
      </c>
      <c r="B58" s="135"/>
      <c r="C58" s="135"/>
      <c r="D58" s="135"/>
      <c r="E58" s="135"/>
      <c r="F58" s="135"/>
      <c r="G58" s="39"/>
      <c r="H58" s="39"/>
      <c r="I58" s="88"/>
      <c r="J58" s="39"/>
      <c r="K58" s="39"/>
    </row>
    <row r="59" spans="1:11" x14ac:dyDescent="0.2">
      <c r="A59" s="145" t="s">
        <v>6</v>
      </c>
      <c r="B59" s="146"/>
      <c r="C59" s="146"/>
      <c r="D59" s="146"/>
      <c r="E59" s="146"/>
      <c r="F59" s="146"/>
      <c r="G59" s="16">
        <f>G30</f>
        <v>185.5</v>
      </c>
      <c r="H59" s="16">
        <f>H30</f>
        <v>0</v>
      </c>
      <c r="I59" s="89">
        <f>I30</f>
        <v>97.6</v>
      </c>
      <c r="J59" s="16">
        <f>J30</f>
        <v>107.4</v>
      </c>
      <c r="K59" s="16">
        <f>K30</f>
        <v>118.1</v>
      </c>
    </row>
    <row r="60" spans="1:11" ht="13.5" thickBot="1" x14ac:dyDescent="0.25">
      <c r="A60" s="148" t="s">
        <v>7</v>
      </c>
      <c r="B60" s="149"/>
      <c r="C60" s="149"/>
      <c r="D60" s="149"/>
      <c r="E60" s="149"/>
      <c r="F60" s="149"/>
      <c r="G60" s="17">
        <f>G22+G26+G33+G39</f>
        <v>203.97200000000001</v>
      </c>
      <c r="H60" s="17">
        <f>H22+H26+H33+H39</f>
        <v>0</v>
      </c>
      <c r="I60" s="17">
        <f>I22+I26+I33+I39</f>
        <v>310.10799999999995</v>
      </c>
      <c r="J60" s="17">
        <f>J22+J26+J33+J39</f>
        <v>215.60000000000002</v>
      </c>
      <c r="K60" s="17">
        <f>K22+K26+K33+K39</f>
        <v>229.10000000000002</v>
      </c>
    </row>
    <row r="61" spans="1:11" x14ac:dyDescent="0.2">
      <c r="F61" s="18"/>
      <c r="G61" s="18"/>
      <c r="H61" s="6"/>
      <c r="I61" s="90"/>
      <c r="J61" s="6"/>
      <c r="K61" s="6"/>
    </row>
    <row r="62" spans="1:11" hidden="1" x14ac:dyDescent="0.2">
      <c r="D62" s="1" t="s">
        <v>39</v>
      </c>
      <c r="F62" s="18"/>
      <c r="G62" s="19">
        <f>G57-G42</f>
        <v>0</v>
      </c>
      <c r="H62" s="19">
        <f>H57-H42</f>
        <v>0</v>
      </c>
      <c r="I62" s="91">
        <f>I57-I42</f>
        <v>0</v>
      </c>
      <c r="J62" s="19">
        <f>J57-J42</f>
        <v>0</v>
      </c>
      <c r="K62" s="19">
        <f>K57-K42</f>
        <v>0</v>
      </c>
    </row>
    <row r="63" spans="1:11" hidden="1" x14ac:dyDescent="0.2">
      <c r="G63" s="50">
        <f>G59+G60-G42</f>
        <v>0</v>
      </c>
      <c r="H63" s="50">
        <f>H59+H60-H42</f>
        <v>0</v>
      </c>
      <c r="I63" s="92">
        <f>I59+I60-I42</f>
        <v>0</v>
      </c>
      <c r="J63" s="50">
        <f>J59+J60-J42</f>
        <v>0</v>
      </c>
      <c r="K63" s="50">
        <f>K59+K60-K42</f>
        <v>0</v>
      </c>
    </row>
  </sheetData>
  <mergeCells count="79">
    <mergeCell ref="L36:L37"/>
    <mergeCell ref="C38:C39"/>
    <mergeCell ref="D39:F39"/>
    <mergeCell ref="C40:F40"/>
    <mergeCell ref="A14:A40"/>
    <mergeCell ref="C35:E35"/>
    <mergeCell ref="G35:K35"/>
    <mergeCell ref="B36:B39"/>
    <mergeCell ref="C36:C37"/>
    <mergeCell ref="D36:E37"/>
    <mergeCell ref="F36:F37"/>
    <mergeCell ref="G36:K37"/>
    <mergeCell ref="B14:B16"/>
    <mergeCell ref="D22:F22"/>
    <mergeCell ref="C20:C22"/>
    <mergeCell ref="D17:E19"/>
    <mergeCell ref="A59:F59"/>
    <mergeCell ref="C34:F34"/>
    <mergeCell ref="F27:F28"/>
    <mergeCell ref="F23:F24"/>
    <mergeCell ref="A60:F60"/>
    <mergeCell ref="E51:F51"/>
    <mergeCell ref="E50:F50"/>
    <mergeCell ref="E49:F49"/>
    <mergeCell ref="E48:F48"/>
    <mergeCell ref="E56:F56"/>
    <mergeCell ref="E55:F55"/>
    <mergeCell ref="E54:F54"/>
    <mergeCell ref="E53:F53"/>
    <mergeCell ref="E52:F52"/>
    <mergeCell ref="A48:C56"/>
    <mergeCell ref="A57:F57"/>
    <mergeCell ref="A58:F58"/>
    <mergeCell ref="L17:L19"/>
    <mergeCell ref="C17:C19"/>
    <mergeCell ref="A47:K47"/>
    <mergeCell ref="A42:F42"/>
    <mergeCell ref="B41:F41"/>
    <mergeCell ref="F17:F19"/>
    <mergeCell ref="C25:C26"/>
    <mergeCell ref="D26:F26"/>
    <mergeCell ref="G23:K24"/>
    <mergeCell ref="G27:K28"/>
    <mergeCell ref="L27:L28"/>
    <mergeCell ref="L23:L24"/>
    <mergeCell ref="D31:E31"/>
    <mergeCell ref="D23:E24"/>
    <mergeCell ref="G17:K19"/>
    <mergeCell ref="C32:C33"/>
    <mergeCell ref="D33:F33"/>
    <mergeCell ref="A9:R9"/>
    <mergeCell ref="A10:A11"/>
    <mergeCell ref="G31:K31"/>
    <mergeCell ref="F10:F11"/>
    <mergeCell ref="L14:L16"/>
    <mergeCell ref="C14:E16"/>
    <mergeCell ref="F14:F16"/>
    <mergeCell ref="B13:R13"/>
    <mergeCell ref="B17:B33"/>
    <mergeCell ref="G14:K16"/>
    <mergeCell ref="C29:C30"/>
    <mergeCell ref="D30:F30"/>
    <mergeCell ref="C27:C28"/>
    <mergeCell ref="D27:E28"/>
    <mergeCell ref="C23:C24"/>
    <mergeCell ref="S10:S11"/>
    <mergeCell ref="J10:J11"/>
    <mergeCell ref="K10:K11"/>
    <mergeCell ref="B10:B11"/>
    <mergeCell ref="C10:C11"/>
    <mergeCell ref="E10:E11"/>
    <mergeCell ref="I10:I11"/>
    <mergeCell ref="G10:G11"/>
    <mergeCell ref="H10:H11"/>
    <mergeCell ref="P10:R10"/>
    <mergeCell ref="D10:D11"/>
    <mergeCell ref="N10:O10"/>
    <mergeCell ref="L10:L11"/>
    <mergeCell ref="M10:M11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61" fitToHeight="0" orientation="landscape" r:id="rId1"/>
  <rowBreaks count="1" manualBreakCount="1">
    <brk id="46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abSelected="1" zoomScaleNormal="100" workbookViewId="0">
      <selection activeCell="C3" sqref="C3"/>
    </sheetView>
  </sheetViews>
  <sheetFormatPr defaultColWidth="9.140625" defaultRowHeight="12.75" x14ac:dyDescent="0.2"/>
  <cols>
    <col min="1" max="1" width="43.5703125" style="1" customWidth="1"/>
    <col min="2" max="2" width="76.85546875" style="1" customWidth="1"/>
    <col min="3" max="5" width="10.42578125" style="1" customWidth="1"/>
    <col min="6" max="6" width="11" style="1" customWidth="1"/>
    <col min="7" max="7" width="46.28515625" style="1" customWidth="1"/>
    <col min="8" max="16384" width="9.140625" style="1"/>
  </cols>
  <sheetData>
    <row r="1" spans="1:14" x14ac:dyDescent="0.2">
      <c r="G1" s="1" t="s">
        <v>89</v>
      </c>
    </row>
    <row r="2" spans="1:14" x14ac:dyDescent="0.2">
      <c r="G2" s="1" t="s">
        <v>90</v>
      </c>
    </row>
    <row r="3" spans="1:14" x14ac:dyDescent="0.2">
      <c r="G3" s="1" t="s">
        <v>93</v>
      </c>
    </row>
    <row r="4" spans="1:14" x14ac:dyDescent="0.2">
      <c r="G4" s="1" t="s">
        <v>91</v>
      </c>
    </row>
    <row r="5" spans="1:14" x14ac:dyDescent="0.2">
      <c r="D5" s="21"/>
      <c r="E5" s="21"/>
      <c r="F5" s="21"/>
      <c r="G5" s="21" t="s">
        <v>94</v>
      </c>
    </row>
    <row r="6" spans="1:14" x14ac:dyDescent="0.2">
      <c r="A6" s="2"/>
      <c r="B6" s="2"/>
      <c r="D6" s="21"/>
      <c r="E6" s="21"/>
      <c r="F6" s="21"/>
      <c r="G6" s="21" t="s">
        <v>11</v>
      </c>
    </row>
    <row r="7" spans="1:14" x14ac:dyDescent="0.2">
      <c r="A7" s="2"/>
      <c r="B7" s="2"/>
      <c r="D7" s="21"/>
      <c r="E7" s="21"/>
      <c r="F7" s="21"/>
      <c r="G7" s="21" t="s">
        <v>115</v>
      </c>
    </row>
    <row r="8" spans="1:14" x14ac:dyDescent="0.2">
      <c r="A8" s="2"/>
      <c r="B8" s="2"/>
      <c r="C8" s="2"/>
      <c r="D8" s="2"/>
      <c r="E8" s="2"/>
      <c r="F8" s="3"/>
    </row>
    <row r="9" spans="1:14" ht="34.5" customHeight="1" x14ac:dyDescent="0.2">
      <c r="A9" s="170" t="s">
        <v>87</v>
      </c>
      <c r="B9" s="170"/>
      <c r="C9" s="170"/>
      <c r="D9" s="170"/>
      <c r="E9" s="170"/>
      <c r="F9" s="170"/>
      <c r="G9" s="170"/>
      <c r="H9" s="4"/>
      <c r="I9" s="4"/>
      <c r="J9" s="4"/>
      <c r="K9" s="4"/>
      <c r="L9" s="4"/>
      <c r="M9" s="4"/>
      <c r="N9" s="4"/>
    </row>
    <row r="10" spans="1:14" ht="37.5" customHeight="1" x14ac:dyDescent="0.2">
      <c r="A10" s="172" t="s">
        <v>9</v>
      </c>
      <c r="B10" s="172" t="s">
        <v>83</v>
      </c>
      <c r="C10" s="172"/>
      <c r="D10" s="172" t="s">
        <v>84</v>
      </c>
      <c r="E10" s="172"/>
      <c r="F10" s="173"/>
      <c r="G10" s="172" t="s">
        <v>85</v>
      </c>
    </row>
    <row r="11" spans="1:14" ht="15" x14ac:dyDescent="0.2">
      <c r="A11" s="172"/>
      <c r="B11" s="72" t="s">
        <v>1</v>
      </c>
      <c r="C11" s="72" t="s">
        <v>15</v>
      </c>
      <c r="D11" s="70">
        <v>2024</v>
      </c>
      <c r="E11" s="70">
        <v>2025</v>
      </c>
      <c r="F11" s="71">
        <v>2026</v>
      </c>
      <c r="G11" s="172"/>
    </row>
    <row r="12" spans="1:14" ht="15" x14ac:dyDescent="0.25">
      <c r="A12" s="73">
        <v>1</v>
      </c>
      <c r="B12" s="74">
        <v>2</v>
      </c>
      <c r="C12" s="74">
        <v>3</v>
      </c>
      <c r="D12" s="74">
        <v>4</v>
      </c>
      <c r="E12" s="74">
        <v>5</v>
      </c>
      <c r="F12" s="75">
        <v>6</v>
      </c>
      <c r="G12" s="73">
        <v>7</v>
      </c>
    </row>
    <row r="13" spans="1:14" ht="15" x14ac:dyDescent="0.2">
      <c r="A13" s="20" t="s">
        <v>74</v>
      </c>
      <c r="B13" s="183" t="str">
        <f>'003 pr. asignavimai'!C14</f>
        <v>Sudaryti sąlygas subalansuotai rajono teritorijų plėtrai</v>
      </c>
      <c r="C13" s="184"/>
      <c r="D13" s="184"/>
      <c r="E13" s="184"/>
      <c r="F13" s="184"/>
      <c r="G13" s="174" t="s">
        <v>86</v>
      </c>
    </row>
    <row r="14" spans="1:14" ht="30" x14ac:dyDescent="0.2">
      <c r="A14" s="7" t="str">
        <f>'003 pr. asignavimai'!M14</f>
        <v>R-003-01-01-01</v>
      </c>
      <c r="B14" s="8" t="str">
        <f>'003 pr. asignavimai'!N14</f>
        <v>Patikrintų kartografijos planų portale TOPD skaičiaus pokytis (palyginti su praėjusiais m.)</v>
      </c>
      <c r="C14" s="7" t="str">
        <f>'003 pr. asignavimai'!O14</f>
        <v>proc.</v>
      </c>
      <c r="D14" s="7">
        <f>'003 pr. asignavimai'!P14</f>
        <v>110</v>
      </c>
      <c r="E14" s="7">
        <f>'003 pr. asignavimai'!Q14</f>
        <v>110</v>
      </c>
      <c r="F14" s="76">
        <f>'003 pr. asignavimai'!R14</f>
        <v>110</v>
      </c>
      <c r="G14" s="175"/>
    </row>
    <row r="15" spans="1:14" ht="30" x14ac:dyDescent="0.2">
      <c r="A15" s="7" t="str">
        <f>'003 pr. asignavimai'!M15</f>
        <v>R-003-01-01-02</v>
      </c>
      <c r="B15" s="8" t="str">
        <f>'003 pr. asignavimai'!N15</f>
        <v>Atliktų kadastrinių matavimų ir sudarytų panaudos sutarčių skaičiaus pokytis (palyginti su praėjusiais m.)</v>
      </c>
      <c r="C15" s="7" t="str">
        <f>'003 pr. asignavimai'!O15</f>
        <v>proc.</v>
      </c>
      <c r="D15" s="7">
        <f>'003 pr. asignavimai'!P15</f>
        <v>110</v>
      </c>
      <c r="E15" s="7">
        <f>'003 pr. asignavimai'!Q15</f>
        <v>110</v>
      </c>
      <c r="F15" s="76">
        <f>'003 pr. asignavimai'!R15</f>
        <v>110</v>
      </c>
      <c r="G15" s="175"/>
    </row>
    <row r="16" spans="1:14" ht="30" x14ac:dyDescent="0.2">
      <c r="A16" s="7" t="str">
        <f>'003 pr. asignavimai'!M16</f>
        <v>R-003-01-01-03</v>
      </c>
      <c r="B16" s="8" t="str">
        <f>'003 pr. asignavimai'!N16</f>
        <v>Parengtų techninių projektų ir atliktų ekspertizių  skaičiaus pokytis (palyginti su praėjusiais m.)</v>
      </c>
      <c r="C16" s="7" t="str">
        <f>'003 pr. asignavimai'!O16</f>
        <v>proc.</v>
      </c>
      <c r="D16" s="7">
        <f>'003 pr. asignavimai'!P16</f>
        <v>110</v>
      </c>
      <c r="E16" s="7">
        <f>'003 pr. asignavimai'!Q16</f>
        <v>110</v>
      </c>
      <c r="F16" s="76">
        <f>'003 pr. asignavimai'!R16</f>
        <v>110</v>
      </c>
      <c r="G16" s="176"/>
    </row>
    <row r="17" spans="1:7" ht="15" customHeight="1" x14ac:dyDescent="0.2">
      <c r="A17" s="41" t="s">
        <v>59</v>
      </c>
      <c r="B17" s="171" t="str">
        <f>'003 pr. asignavimai'!D17</f>
        <v>Žemėtvarkos proceso (darbų) organizavimas</v>
      </c>
      <c r="C17" s="171"/>
      <c r="D17" s="171"/>
      <c r="E17" s="171"/>
      <c r="F17" s="171"/>
      <c r="G17" s="177" t="s">
        <v>33</v>
      </c>
    </row>
    <row r="18" spans="1:7" ht="15" x14ac:dyDescent="0.2">
      <c r="A18" s="42" t="str">
        <f>'003 pr. asignavimai'!M17</f>
        <v>V-003-01-01-01-01 (SB/VB)</v>
      </c>
      <c r="B18" s="43" t="str">
        <f>'003 pr. asignavimai'!N17</f>
        <v xml:space="preserve">Atliktų kadastrinių matavimų ir sudarytų panaudos sutarčių  skaičius </v>
      </c>
      <c r="C18" s="42" t="str">
        <f>'003 pr. asignavimai'!O17</f>
        <v>vnt.</v>
      </c>
      <c r="D18" s="42">
        <f>'003 pr. asignavimai'!P17</f>
        <v>10</v>
      </c>
      <c r="E18" s="42">
        <f>'003 pr. asignavimai'!Q17</f>
        <v>11</v>
      </c>
      <c r="F18" s="77">
        <f>'003 pr. asignavimai'!R17</f>
        <v>12</v>
      </c>
      <c r="G18" s="178"/>
    </row>
    <row r="19" spans="1:7" ht="15" x14ac:dyDescent="0.2">
      <c r="A19" s="42" t="str">
        <f>'003 pr. asignavimai'!M18</f>
        <v>V-003-01-01-01-02 (SB/VB)</v>
      </c>
      <c r="B19" s="43" t="str">
        <f>'003 pr. asignavimai'!N18</f>
        <v>Parengtų žemės sklypų formavimo projektų skaičius</v>
      </c>
      <c r="C19" s="42" t="str">
        <f>'003 pr. asignavimai'!O18</f>
        <v>vnt.</v>
      </c>
      <c r="D19" s="42">
        <f>'003 pr. asignavimai'!P18</f>
        <v>8</v>
      </c>
      <c r="E19" s="42">
        <f>'003 pr. asignavimai'!Q18</f>
        <v>9</v>
      </c>
      <c r="F19" s="77">
        <f>'003 pr. asignavimai'!R18</f>
        <v>10</v>
      </c>
      <c r="G19" s="178"/>
    </row>
    <row r="20" spans="1:7" ht="15" x14ac:dyDescent="0.2">
      <c r="A20" s="42" t="str">
        <f>'003 pr. asignavimai'!M19</f>
        <v>V-003-01-01-01-03 (SB/VB)</v>
      </c>
      <c r="B20" s="43" t="str">
        <f>'003 pr. asignavimai'!N19</f>
        <v>Atliktų topografinių nuotraukų skaičius</v>
      </c>
      <c r="C20" s="42" t="str">
        <f>'003 pr. asignavimai'!O19</f>
        <v>vnt.</v>
      </c>
      <c r="D20" s="42">
        <f>'003 pr. asignavimai'!P19</f>
        <v>4</v>
      </c>
      <c r="E20" s="42">
        <f>'003 pr. asignavimai'!Q19</f>
        <v>4</v>
      </c>
      <c r="F20" s="77">
        <f>'003 pr. asignavimai'!R19</f>
        <v>5</v>
      </c>
      <c r="G20" s="179"/>
    </row>
    <row r="21" spans="1:7" ht="15" x14ac:dyDescent="0.2">
      <c r="A21" s="41" t="s">
        <v>60</v>
      </c>
      <c r="B21" s="171" t="str">
        <f>'003 pr. asignavimai'!D23</f>
        <v xml:space="preserve">Architektūros ir teritorijų planavimo proceso organizavimas </v>
      </c>
      <c r="C21" s="171"/>
      <c r="D21" s="171"/>
      <c r="E21" s="171"/>
      <c r="F21" s="171"/>
      <c r="G21" s="177" t="s">
        <v>33</v>
      </c>
    </row>
    <row r="22" spans="1:7" ht="15" x14ac:dyDescent="0.2">
      <c r="A22" s="42" t="str">
        <f>'003 pr. asignavimai'!M23</f>
        <v>V-003-01-01-02-01</v>
      </c>
      <c r="B22" s="43" t="str">
        <f>'003 pr. asignavimai'!N23</f>
        <v>Pakoreguotų, pakeistų teritorijų planavimo dokumentų skaičius</v>
      </c>
      <c r="C22" s="42" t="str">
        <f>'003 pr. asignavimai'!O23</f>
        <v>vnt.</v>
      </c>
      <c r="D22" s="42">
        <f>'003 pr. asignavimai'!P23</f>
        <v>4</v>
      </c>
      <c r="E22" s="42">
        <f>'003 pr. asignavimai'!Q23</f>
        <v>4</v>
      </c>
      <c r="F22" s="77">
        <f>'003 pr. asignavimai'!R23</f>
        <v>4</v>
      </c>
      <c r="G22" s="178"/>
    </row>
    <row r="23" spans="1:7" ht="15" x14ac:dyDescent="0.2">
      <c r="A23" s="42" t="str">
        <f>'003 pr. asignavimai'!M24</f>
        <v>V-003-01-01-02-02</v>
      </c>
      <c r="B23" s="43" t="str">
        <f>'003 pr. asignavimai'!N24</f>
        <v xml:space="preserve">Parengtų techninių projektų skaičius </v>
      </c>
      <c r="C23" s="42" t="str">
        <f>'003 pr. asignavimai'!O24</f>
        <v>vnt.</v>
      </c>
      <c r="D23" s="42">
        <f>'003 pr. asignavimai'!P24</f>
        <v>2</v>
      </c>
      <c r="E23" s="42">
        <f>'003 pr. asignavimai'!Q24</f>
        <v>3</v>
      </c>
      <c r="F23" s="77">
        <f>'003 pr. asignavimai'!R24</f>
        <v>4</v>
      </c>
      <c r="G23" s="179"/>
    </row>
    <row r="24" spans="1:7" ht="60" customHeight="1" x14ac:dyDescent="0.2">
      <c r="A24" s="41" t="s">
        <v>69</v>
      </c>
      <c r="B24" s="171" t="str">
        <f>'003 pr. asignavimai'!D27</f>
        <v>Savivaldybės infrastruktūros objektų pagerinimo ir plėtros projektinės dokumentacijos rengimas</v>
      </c>
      <c r="C24" s="171"/>
      <c r="D24" s="171"/>
      <c r="E24" s="171"/>
      <c r="F24" s="171"/>
      <c r="G24" s="180" t="s">
        <v>86</v>
      </c>
    </row>
    <row r="25" spans="1:7" ht="23.25" customHeight="1" x14ac:dyDescent="0.2">
      <c r="A25" s="42" t="str">
        <f>'003 pr. asignavimai'!M27</f>
        <v>P-003-01-01-03-01</v>
      </c>
      <c r="B25" s="43" t="str">
        <f>'003 pr. asignavimai'!N27</f>
        <v>Naujų teritorijų planavimo dokumentų  skaičius</v>
      </c>
      <c r="C25" s="42" t="str">
        <f>'003 pr. asignavimai'!O27</f>
        <v>vnt.</v>
      </c>
      <c r="D25" s="42">
        <f>'003 pr. asignavimai'!P27</f>
        <v>0</v>
      </c>
      <c r="E25" s="42">
        <f>'003 pr. asignavimai'!Q27</f>
        <v>1</v>
      </c>
      <c r="F25" s="77">
        <f>'003 pr. asignavimai'!R27</f>
        <v>2</v>
      </c>
      <c r="G25" s="181"/>
    </row>
    <row r="26" spans="1:7" ht="23.25" customHeight="1" x14ac:dyDescent="0.2">
      <c r="A26" s="42" t="str">
        <f>'003 pr. asignavimai'!M28</f>
        <v>P-003-01-01-03-02</v>
      </c>
      <c r="B26" s="43" t="str">
        <f>'003 pr. asignavimai'!N28</f>
        <v xml:space="preserve">Parengtų Savivaldybės infrastruktūros pagerinimo/ plėtros techninių projektų skaičius </v>
      </c>
      <c r="C26" s="42" t="str">
        <f>'003 pr. asignavimai'!O28</f>
        <v>vnt.</v>
      </c>
      <c r="D26" s="42">
        <f>'003 pr. asignavimai'!P28</f>
        <v>6</v>
      </c>
      <c r="E26" s="42">
        <f>'003 pr. asignavimai'!Q28</f>
        <v>7</v>
      </c>
      <c r="F26" s="77">
        <f>'003 pr. asignavimai'!R28</f>
        <v>8</v>
      </c>
      <c r="G26" s="182"/>
    </row>
    <row r="27" spans="1:7" ht="29.25" customHeight="1" x14ac:dyDescent="0.2">
      <c r="A27" s="41" t="s">
        <v>88</v>
      </c>
      <c r="B27" s="171" t="str">
        <f>'003 pr. asignavimai'!D31</f>
        <v>Savivaldybei priskirtiems geodezijos ir kartografijos darbams (Savivaldybės erdvinių duomenų rinkiniams tvarkyti) organizuoti ir vykdyti</v>
      </c>
      <c r="C27" s="171"/>
      <c r="D27" s="171"/>
      <c r="E27" s="171"/>
      <c r="F27" s="171"/>
      <c r="G27" s="177" t="s">
        <v>33</v>
      </c>
    </row>
    <row r="28" spans="1:7" ht="15" x14ac:dyDescent="0.2">
      <c r="A28" s="42" t="str">
        <f>'003 pr. asignavimai'!M31</f>
        <v>V-003-01-01-04-01 (VB)</v>
      </c>
      <c r="B28" s="43" t="str">
        <f>'003 pr. asignavimai'!N31</f>
        <v xml:space="preserve">Patikrintų kartografijos planų portale TOPD skaičius </v>
      </c>
      <c r="C28" s="42" t="str">
        <f>'003 pr. asignavimai'!O31</f>
        <v>vnt.</v>
      </c>
      <c r="D28" s="42">
        <f>'003 pr. asignavimai'!P31</f>
        <v>850</v>
      </c>
      <c r="E28" s="42">
        <f>'003 pr. asignavimai'!Q31</f>
        <v>935</v>
      </c>
      <c r="F28" s="77">
        <f>'003 pr. asignavimai'!R31</f>
        <v>1028</v>
      </c>
      <c r="G28" s="179"/>
    </row>
    <row r="29" spans="1:7" ht="15" x14ac:dyDescent="0.2">
      <c r="A29" s="107" t="s">
        <v>110</v>
      </c>
      <c r="B29" s="185" t="str">
        <f>'003 pr. asignavimai'!C35</f>
        <v>Užtikrinti kultūros paveldo apskaitą, tvarkymą, saugojimą, sklaidą, priežiūrą ir įveiklinimą</v>
      </c>
      <c r="C29" s="186"/>
      <c r="D29" s="186"/>
      <c r="E29" s="186"/>
      <c r="F29" s="186"/>
      <c r="G29" s="187" t="s">
        <v>108</v>
      </c>
    </row>
    <row r="30" spans="1:7" ht="30" x14ac:dyDescent="0.2">
      <c r="A30" s="104" t="str">
        <f>'003 pr. asignavimai'!M35</f>
        <v>R-003-01-02-01</v>
      </c>
      <c r="B30" s="105" t="str">
        <f>'003 pr. asignavimai'!N35</f>
        <v>Sutvarkytų  kultūros paveldo ir kultūrinę vertę turinčių objektų skaičiaus pokytis (lyginant su praėjusiais m.)</v>
      </c>
      <c r="C30" s="104" t="str">
        <f>'003 pr. asignavimai'!O35</f>
        <v>proc.</v>
      </c>
      <c r="D30" s="104">
        <f>'003 pr. asignavimai'!P35</f>
        <v>0</v>
      </c>
      <c r="E30" s="104">
        <f>'003 pr. asignavimai'!Q35</f>
        <v>0</v>
      </c>
      <c r="F30" s="104">
        <f>'003 pr. asignavimai'!R35</f>
        <v>0</v>
      </c>
      <c r="G30" s="188"/>
    </row>
    <row r="31" spans="1:7" ht="15" x14ac:dyDescent="0.2">
      <c r="A31" s="108" t="s">
        <v>109</v>
      </c>
      <c r="B31" s="189" t="str">
        <f>'003 pr. asignavimai'!D36</f>
        <v>Kultūros vertybių apsaugos organizavimas</v>
      </c>
      <c r="C31" s="190"/>
      <c r="D31" s="190"/>
      <c r="E31" s="190"/>
      <c r="F31" s="190"/>
      <c r="G31" s="177" t="s">
        <v>33</v>
      </c>
    </row>
    <row r="32" spans="1:7" ht="15" x14ac:dyDescent="0.2">
      <c r="A32" s="42" t="str">
        <f>'003 pr. asignavimai'!M36</f>
        <v>V-003-03-01-05-01</v>
      </c>
      <c r="B32" s="43" t="str">
        <f>'003 pr. asignavimai'!N36</f>
        <v xml:space="preserve"> Kultūros paveldo objektų, kuriuose atlikti remonto ar tvarkybos darbai, skaičius</v>
      </c>
      <c r="C32" s="42" t="str">
        <f>'003 pr. asignavimai'!O36</f>
        <v>vnt.</v>
      </c>
      <c r="D32" s="42">
        <f>'003 pr. asignavimai'!P36</f>
        <v>0</v>
      </c>
      <c r="E32" s="42">
        <f>'003 pr. asignavimai'!Q36</f>
        <v>0</v>
      </c>
      <c r="F32" s="42">
        <f>'003 pr. asignavimai'!R36</f>
        <v>0</v>
      </c>
      <c r="G32" s="178"/>
    </row>
    <row r="33" spans="1:7" ht="15" x14ac:dyDescent="0.2">
      <c r="A33" s="42" t="str">
        <f>'003 pr. asignavimai'!M37</f>
        <v>V-003-03-01-05-02</v>
      </c>
      <c r="B33" s="43" t="str">
        <f>'003 pr. asignavimai'!N37</f>
        <v>Sutvarkytų kultūrinę vertę turinčių objektų skaičius</v>
      </c>
      <c r="C33" s="42" t="str">
        <f>'003 pr. asignavimai'!O37</f>
        <v>vnt.</v>
      </c>
      <c r="D33" s="42">
        <f>'003 pr. asignavimai'!P37</f>
        <v>0</v>
      </c>
      <c r="E33" s="42">
        <f>'003 pr. asignavimai'!Q37</f>
        <v>0</v>
      </c>
      <c r="F33" s="42">
        <f>'003 pr. asignavimai'!R37</f>
        <v>0</v>
      </c>
      <c r="G33" s="179"/>
    </row>
  </sheetData>
  <mergeCells count="19">
    <mergeCell ref="B29:F29"/>
    <mergeCell ref="G29:G30"/>
    <mergeCell ref="B31:F31"/>
    <mergeCell ref="G31:G33"/>
    <mergeCell ref="G27:G28"/>
    <mergeCell ref="A9:G9"/>
    <mergeCell ref="B27:F27"/>
    <mergeCell ref="B24:F24"/>
    <mergeCell ref="D10:F10"/>
    <mergeCell ref="G10:G11"/>
    <mergeCell ref="G13:G16"/>
    <mergeCell ref="G17:G20"/>
    <mergeCell ref="G21:G23"/>
    <mergeCell ref="G24:G26"/>
    <mergeCell ref="B10:C10"/>
    <mergeCell ref="A10:A11"/>
    <mergeCell ref="B13:F13"/>
    <mergeCell ref="B17:F17"/>
    <mergeCell ref="B21:F21"/>
  </mergeCells>
  <phoneticPr fontId="7" type="noConversion"/>
  <pageMargins left="0.25" right="0.25" top="0.75" bottom="0.75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003 pr. asignavimai</vt:lpstr>
      <vt:lpstr>003 pr.vert.krit.suvestinė</vt:lpstr>
      <vt:lpstr>'003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2024-02-01T13:19:45Z</dcterms:modified>
</cp:coreProperties>
</file>