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irmante.kurmiene\Desktop\Biudžetas, strateginis 02-08\"/>
    </mc:Choice>
  </mc:AlternateContent>
  <bookViews>
    <workbookView xWindow="0" yWindow="0" windowWidth="28800" windowHeight="12210" tabRatio="870" firstSheet="6" activeTab="10"/>
  </bookViews>
  <sheets>
    <sheet name="1_lentelė_2 progr_4 priem" sheetId="24" r:id="rId1"/>
    <sheet name="2 lentelė_Spiecius " sheetId="22" r:id="rId2"/>
    <sheet name="3 lentelė_architekt" sheetId="13" r:id="rId3"/>
    <sheet name="4 lentelė_paveldas" sheetId="47" r:id="rId4"/>
    <sheet name="5 lentelė_008 programa" sheetId="48" r:id="rId5"/>
    <sheet name="6_ lentelė_Seniunaiciai " sheetId="49" r:id="rId6"/>
    <sheet name="7_lentelė prisidėjimas_ P_SB_ES" sheetId="50" r:id="rId7"/>
    <sheet name="8_lentelė_prisidėjimas_ P_SB" sheetId="51" r:id="rId8"/>
    <sheet name="9_ lentelė_ prisidėjimas_P_ES" sheetId="53" r:id="rId9"/>
    <sheet name="10_lentelė_prisidėjimas P_SB_ES" sheetId="54" r:id="rId10"/>
    <sheet name="11_lentele_pajamu_palyginimas" sheetId="55" r:id="rId11"/>
    <sheet name="12_lentele_valst_funkc" sheetId="56" r:id="rId12"/>
    <sheet name="13_lentele_darbo uzmokestis" sheetId="58" r:id="rId13"/>
    <sheet name="14_lentele_melioracija" sheetId="60" r:id="rId14"/>
  </sheets>
  <calcPr calcId="162913"/>
</workbook>
</file>

<file path=xl/calcChain.xml><?xml version="1.0" encoding="utf-8"?>
<calcChain xmlns="http://schemas.openxmlformats.org/spreadsheetml/2006/main">
  <c r="G42" i="58" l="1"/>
  <c r="F42" i="58"/>
  <c r="E42" i="58"/>
  <c r="D42" i="58"/>
  <c r="C42" i="58"/>
  <c r="B42" i="58"/>
  <c r="H41" i="58"/>
  <c r="H40" i="58"/>
  <c r="H39" i="58"/>
  <c r="H38" i="58"/>
  <c r="H37" i="58"/>
  <c r="H36" i="58"/>
  <c r="H35" i="58"/>
  <c r="H34" i="58"/>
  <c r="H33" i="58"/>
  <c r="H32" i="58"/>
  <c r="H31" i="58"/>
  <c r="H30" i="58"/>
  <c r="H29" i="58"/>
  <c r="H28" i="58"/>
  <c r="H27" i="58"/>
  <c r="H26" i="58"/>
  <c r="H25" i="58"/>
  <c r="H24" i="58"/>
  <c r="H23" i="58"/>
  <c r="H22" i="58"/>
  <c r="H21" i="58"/>
  <c r="H20" i="58"/>
  <c r="H19" i="58"/>
  <c r="H18" i="58"/>
  <c r="H17" i="58"/>
  <c r="H16" i="58"/>
  <c r="H15" i="58"/>
  <c r="H14" i="58"/>
  <c r="H13" i="58"/>
  <c r="H12" i="58"/>
  <c r="H11" i="58"/>
  <c r="H10" i="58"/>
  <c r="H9" i="58"/>
  <c r="H8" i="58"/>
  <c r="H7" i="58"/>
  <c r="H6" i="58"/>
  <c r="H5" i="58"/>
  <c r="H42" i="58" l="1"/>
  <c r="Z8" i="56"/>
  <c r="Y8" i="56"/>
  <c r="X8" i="56"/>
  <c r="W8" i="56"/>
  <c r="V8" i="56"/>
  <c r="U8" i="56"/>
  <c r="T8" i="56"/>
  <c r="S8" i="56"/>
  <c r="R8" i="56"/>
  <c r="Q8" i="56"/>
  <c r="P8" i="56"/>
  <c r="O8" i="56"/>
  <c r="N8" i="56"/>
  <c r="M8" i="56"/>
  <c r="L8" i="56"/>
  <c r="K8" i="56"/>
  <c r="J8" i="56"/>
  <c r="I8" i="56"/>
  <c r="H8" i="56"/>
  <c r="G8" i="56"/>
  <c r="F8" i="56"/>
  <c r="E8" i="56"/>
  <c r="D8" i="56"/>
  <c r="C8" i="56" s="1"/>
  <c r="C7" i="56"/>
  <c r="C6" i="56"/>
  <c r="F39" i="55" l="1"/>
  <c r="C39" i="55"/>
  <c r="I39" i="55" s="1"/>
  <c r="G38" i="55"/>
  <c r="F38" i="55"/>
  <c r="E38" i="55"/>
  <c r="C38" i="55"/>
  <c r="I37" i="55"/>
  <c r="H37" i="55"/>
  <c r="H36" i="55"/>
  <c r="I35" i="55"/>
  <c r="H35" i="55"/>
  <c r="H34" i="55"/>
  <c r="I33" i="55"/>
  <c r="H33" i="55"/>
  <c r="I32" i="55"/>
  <c r="H32" i="55"/>
  <c r="I31" i="55"/>
  <c r="H31" i="55"/>
  <c r="I30" i="55"/>
  <c r="H30" i="55"/>
  <c r="I29" i="55"/>
  <c r="H29" i="55"/>
  <c r="C28" i="55"/>
  <c r="I27" i="55"/>
  <c r="H27" i="55"/>
  <c r="D27" i="55"/>
  <c r="I26" i="55"/>
  <c r="H26" i="55"/>
  <c r="D26" i="55"/>
  <c r="I25" i="55"/>
  <c r="H25" i="55"/>
  <c r="D25" i="55"/>
  <c r="I24" i="55"/>
  <c r="H24" i="55"/>
  <c r="D24" i="55"/>
  <c r="I23" i="55"/>
  <c r="H23" i="55"/>
  <c r="D23" i="55"/>
  <c r="H22" i="55"/>
  <c r="D22" i="55"/>
  <c r="I21" i="55"/>
  <c r="H21" i="55"/>
  <c r="D21" i="55"/>
  <c r="I20" i="55"/>
  <c r="H20" i="55"/>
  <c r="I19" i="55"/>
  <c r="H19" i="55"/>
  <c r="I18" i="55"/>
  <c r="H18" i="55"/>
  <c r="I17" i="55"/>
  <c r="H17" i="55"/>
  <c r="D17" i="55"/>
  <c r="I16" i="55"/>
  <c r="H16" i="55"/>
  <c r="D16" i="55"/>
  <c r="I15" i="55"/>
  <c r="H15" i="55"/>
  <c r="D15" i="55"/>
  <c r="H14" i="55"/>
  <c r="D14" i="55"/>
  <c r="I13" i="55"/>
  <c r="H13" i="55"/>
  <c r="D13" i="55"/>
  <c r="I12" i="55"/>
  <c r="H12" i="55"/>
  <c r="D12" i="55"/>
  <c r="I11" i="55"/>
  <c r="H11" i="55"/>
  <c r="D11" i="55"/>
  <c r="I10" i="55"/>
  <c r="H10" i="55"/>
  <c r="D10" i="55"/>
  <c r="I9" i="55"/>
  <c r="H9" i="55"/>
  <c r="D9" i="55"/>
  <c r="I8" i="55"/>
  <c r="H8" i="55"/>
  <c r="D8" i="55"/>
  <c r="I7" i="55"/>
  <c r="H7" i="55"/>
  <c r="D7" i="55"/>
  <c r="G6" i="55"/>
  <c r="F6" i="55"/>
  <c r="F28" i="55" s="1"/>
  <c r="E6" i="55"/>
  <c r="E28" i="55" s="1"/>
  <c r="C6" i="55"/>
  <c r="I38" i="55" l="1"/>
  <c r="D6" i="55"/>
  <c r="D28" i="55" s="1"/>
  <c r="H6" i="55"/>
  <c r="H28" i="55" s="1"/>
  <c r="I6" i="55"/>
  <c r="D38" i="55"/>
  <c r="G28" i="55"/>
  <c r="I28" i="55" s="1"/>
  <c r="H38" i="55"/>
  <c r="H39" i="55"/>
  <c r="D35" i="54"/>
  <c r="E35" i="54"/>
  <c r="C30" i="54" l="1"/>
  <c r="E37" i="54"/>
  <c r="D37" i="54"/>
  <c r="D17" i="51" l="1"/>
  <c r="D26" i="50"/>
  <c r="E9" i="13" l="1"/>
  <c r="E54" i="54" l="1"/>
  <c r="D54" i="54"/>
  <c r="E53" i="54"/>
  <c r="D53" i="54"/>
  <c r="E52" i="54"/>
  <c r="D52" i="54"/>
  <c r="E51" i="54"/>
  <c r="D51" i="54"/>
  <c r="E50" i="54"/>
  <c r="D50" i="54"/>
  <c r="E48" i="54"/>
  <c r="D48" i="54"/>
  <c r="C47" i="54"/>
  <c r="C53" i="54" s="1"/>
  <c r="C46" i="54"/>
  <c r="C54" i="54" s="1"/>
  <c r="C45" i="54"/>
  <c r="C44" i="54"/>
  <c r="C43" i="54"/>
  <c r="C42" i="54"/>
  <c r="C51" i="54" s="1"/>
  <c r="D38" i="54"/>
  <c r="E38" i="54"/>
  <c r="E33" i="54"/>
  <c r="D33" i="54"/>
  <c r="C31" i="54"/>
  <c r="C37" i="54" s="1"/>
  <c r="C29" i="54"/>
  <c r="C35" i="54" s="1"/>
  <c r="C50" i="54" l="1"/>
  <c r="D55" i="54"/>
  <c r="E55" i="54"/>
  <c r="C48" i="54"/>
  <c r="C52" i="54"/>
  <c r="C33" i="54"/>
  <c r="C38" i="54"/>
  <c r="C55" i="54" l="1"/>
  <c r="D25" i="50"/>
  <c r="E25" i="50"/>
  <c r="D23" i="50"/>
  <c r="E23" i="50"/>
  <c r="C22" i="50"/>
  <c r="E32" i="53" l="1"/>
  <c r="D32" i="53"/>
  <c r="E31" i="53"/>
  <c r="D31" i="53"/>
  <c r="E29" i="53"/>
  <c r="D29" i="53"/>
  <c r="C28" i="53"/>
  <c r="C27" i="53"/>
  <c r="C26" i="53"/>
  <c r="C25" i="53"/>
  <c r="C24" i="53"/>
  <c r="C32" i="53" s="1"/>
  <c r="C23" i="53"/>
  <c r="C31" i="53" l="1"/>
  <c r="C33" i="53" s="1"/>
  <c r="D33" i="53"/>
  <c r="E33" i="53"/>
  <c r="C29" i="53"/>
  <c r="E26" i="50"/>
  <c r="C21" i="50"/>
  <c r="C20" i="50"/>
  <c r="C26" i="50" s="1"/>
  <c r="C19" i="50"/>
  <c r="C25" i="50" l="1"/>
  <c r="C23" i="50"/>
  <c r="E27" i="50"/>
  <c r="H8" i="54" s="1"/>
  <c r="D27" i="50"/>
  <c r="H7" i="54" s="1"/>
  <c r="C27" i="50"/>
  <c r="C25" i="48" l="1"/>
  <c r="E17" i="53" l="1"/>
  <c r="D17" i="53"/>
  <c r="D18" i="22" l="1"/>
  <c r="D14" i="22"/>
  <c r="D9" i="22"/>
  <c r="D5" i="22"/>
  <c r="C18" i="22"/>
  <c r="C14" i="22"/>
  <c r="C9" i="22"/>
  <c r="C5" i="22"/>
  <c r="E21" i="54" l="1"/>
  <c r="D21" i="54"/>
  <c r="D8" i="54"/>
  <c r="D15" i="53"/>
  <c r="E15" i="51"/>
  <c r="D15" i="51"/>
  <c r="E15" i="53" l="1"/>
  <c r="E15" i="50" l="1"/>
  <c r="E16" i="50" s="1"/>
  <c r="D15" i="50"/>
  <c r="D16" i="50" s="1"/>
  <c r="E13" i="50"/>
  <c r="D13" i="50"/>
  <c r="H4" i="54" s="1"/>
  <c r="D23" i="54" l="1"/>
  <c r="E18" i="53"/>
  <c r="D18" i="53"/>
  <c r="E18" i="51"/>
  <c r="D18" i="51"/>
  <c r="E24" i="54" l="1"/>
  <c r="D24" i="54"/>
  <c r="E25" i="54" l="1"/>
  <c r="D25" i="54"/>
  <c r="E23" i="54"/>
  <c r="E17" i="51"/>
  <c r="E19" i="51" s="1"/>
  <c r="D19" i="51"/>
  <c r="E10" i="54"/>
  <c r="E11" i="54"/>
  <c r="E12" i="54"/>
  <c r="D12" i="54"/>
  <c r="D11" i="54"/>
  <c r="D10" i="54"/>
  <c r="E8" i="54"/>
  <c r="E8" i="51"/>
  <c r="E9" i="51" s="1"/>
  <c r="D8" i="51"/>
  <c r="D9" i="51" s="1"/>
  <c r="E6" i="51"/>
  <c r="D6" i="51"/>
  <c r="H5" i="54" s="1"/>
  <c r="E8" i="50"/>
  <c r="E9" i="50" s="1"/>
  <c r="D8" i="50"/>
  <c r="D9" i="50" s="1"/>
  <c r="E6" i="50"/>
  <c r="D6" i="50"/>
  <c r="D13" i="54" l="1"/>
  <c r="E19" i="53"/>
  <c r="D19" i="53"/>
  <c r="E13" i="54"/>
  <c r="H6" i="54" s="1"/>
  <c r="E26" i="54"/>
  <c r="D26" i="54"/>
  <c r="C6" i="48" l="1"/>
  <c r="B17" i="49" l="1"/>
  <c r="D16" i="49"/>
  <c r="E16" i="49" s="1"/>
  <c r="D15" i="49"/>
  <c r="E15" i="49" s="1"/>
  <c r="D14" i="49"/>
  <c r="E14" i="49" s="1"/>
  <c r="D13" i="49"/>
  <c r="E13" i="49" s="1"/>
  <c r="D12" i="49"/>
  <c r="E12" i="49" s="1"/>
  <c r="D11" i="49"/>
  <c r="E11" i="49" s="1"/>
  <c r="D10" i="49"/>
  <c r="E10" i="49" s="1"/>
  <c r="D9" i="49"/>
  <c r="E9" i="49" s="1"/>
  <c r="D8" i="49"/>
  <c r="E8" i="49" s="1"/>
  <c r="D7" i="49"/>
  <c r="E7" i="49" s="1"/>
  <c r="D6" i="49"/>
  <c r="D17" i="49" l="1"/>
  <c r="E6" i="49"/>
  <c r="E17" i="49" s="1"/>
  <c r="C28" i="48"/>
  <c r="C18" i="48" l="1"/>
  <c r="C23" i="48" l="1"/>
  <c r="C30" i="48" s="1"/>
  <c r="C17" i="47" l="1"/>
  <c r="E17" i="13" l="1"/>
  <c r="E23" i="13" l="1"/>
  <c r="C12" i="24" l="1"/>
  <c r="D21" i="22" l="1"/>
  <c r="C6" i="24" l="1"/>
  <c r="C16" i="24" s="1"/>
</calcChain>
</file>

<file path=xl/sharedStrings.xml><?xml version="1.0" encoding="utf-8"?>
<sst xmlns="http://schemas.openxmlformats.org/spreadsheetml/2006/main" count="550" uniqueCount="369">
  <si>
    <t>Iš viso</t>
  </si>
  <si>
    <t>Iš viso:</t>
  </si>
  <si>
    <t>1.</t>
  </si>
  <si>
    <t>2.</t>
  </si>
  <si>
    <t>tūkst.Eur</t>
  </si>
  <si>
    <t>3 lentelė</t>
  </si>
  <si>
    <t>1.1.</t>
  </si>
  <si>
    <t>1.2.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</si>
  <si>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</si>
  <si>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</si>
  <si>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</si>
  <si>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</si>
  <si>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</si>
  <si>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1 lentelė</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</si>
  <si>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</si>
  <si>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</si>
  <si>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</si>
  <si>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</si>
  <si>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Patalpų išlaikymas</t>
  </si>
  <si>
    <t>1.1</t>
  </si>
  <si>
    <t>Nuoma</t>
  </si>
  <si>
    <t>1.2</t>
  </si>
  <si>
    <t>1.3</t>
  </si>
  <si>
    <t>Elektra</t>
  </si>
  <si>
    <t>Paslaugos</t>
  </si>
  <si>
    <t>2.1</t>
  </si>
  <si>
    <t>Apsauga</t>
  </si>
  <si>
    <t>2.2</t>
  </si>
  <si>
    <t>Internetas</t>
  </si>
  <si>
    <t>2.3</t>
  </si>
  <si>
    <t>Valymas</t>
  </si>
  <si>
    <t>2.4</t>
  </si>
  <si>
    <t>Draudimas</t>
  </si>
  <si>
    <t>3.1</t>
  </si>
  <si>
    <t>3.2</t>
  </si>
  <si>
    <t>Kavos aparatas+vandens aparatas</t>
  </si>
  <si>
    <t>4.1</t>
  </si>
  <si>
    <t>Spiečiaus paslaugos</t>
  </si>
  <si>
    <t>5 lentelė</t>
  </si>
  <si>
    <t>Projektinės veiklos organizavimas (TP)</t>
  </si>
  <si>
    <t>1</t>
  </si>
  <si>
    <t>Plungės dekanato aptarnaujamų parapijų rėmimas (TP)</t>
  </si>
  <si>
    <t>Bendruomeninės veiklos savivaldybėje stiprinimas (PP)</t>
  </si>
  <si>
    <t>3.1.</t>
  </si>
  <si>
    <t>4.2.</t>
  </si>
  <si>
    <t>Įranga</t>
  </si>
  <si>
    <t>3.3</t>
  </si>
  <si>
    <t>Informaciniai renginiai 10 vnt.</t>
  </si>
  <si>
    <t xml:space="preserve">2024-2026 metų strateginio veiklos plano priemonės "Projektinės veiklos organizavimas (TP)", "Bendruomenių organizacijų veiklos rėmimas (TP)", "Bendruomeninės veiklos savivaldybėje stiprinimas (PP) " ir "Plungės dekanato aptarnaujamų parapijų rėmimas (TP)" 2024 metų biudžeto projekte    </t>
  </si>
  <si>
    <t>3.2.</t>
  </si>
  <si>
    <t xml:space="preserve">Prisidėjimas prie kaimo bendruomenių projektų pagal priemones:  „Vietos vertybėmis grįsto, aplinkai draugiško, sveikatai palankaus poilsio ir (arba) veiklos plėtra </t>
  </si>
  <si>
    <t xml:space="preserve"> „Sveiki, socialiai ir ekonomiškai atsakingi Plungės rajono gyventojai“  teikiant paraiškas  vietos veiklos grupei  </t>
  </si>
  <si>
    <t>Bendruomeninių organizacijų veiklos rėmimas (TP)</t>
  </si>
  <si>
    <t>Lėšos, planuojamos 2024 m. biužeto projekte strateginio plano priemonėje "Plungės rajono seniūnijų veikla (TP)" Plungės rajono savivaldybės seniūnaičių veiklai apmokėti pagal Plungės rajono savivaldybės tarybos 2023 m. spalio 26 d. sprendimą Nr.T-267  "Dėl seniūnaičių išlaidų, sisijusių su jų veikla, apmokėjimo ir atsiskaitymo tvarkos aprašo patvirtinimo"</t>
  </si>
  <si>
    <t>Seniūnija</t>
  </si>
  <si>
    <t>Išmokos dydis</t>
  </si>
  <si>
    <t>Suma  ketvirčiui</t>
  </si>
  <si>
    <t>Suma metams</t>
  </si>
  <si>
    <t>Eurai</t>
  </si>
  <si>
    <t>Plungės miesto</t>
  </si>
  <si>
    <t>Alsėdžių</t>
  </si>
  <si>
    <t>Babrungo</t>
  </si>
  <si>
    <t>Kulių</t>
  </si>
  <si>
    <t>Nausodžio</t>
  </si>
  <si>
    <t>Paukštakių</t>
  </si>
  <si>
    <t>Platelių</t>
  </si>
  <si>
    <t>Stalgėnų</t>
  </si>
  <si>
    <t>Šateikių</t>
  </si>
  <si>
    <t>Žemaičių Kalvarijos</t>
  </si>
  <si>
    <t xml:space="preserve">Žlibinų </t>
  </si>
  <si>
    <t>Seniūnaičių skaičius seniūnijoje</t>
  </si>
  <si>
    <t>Programa</t>
  </si>
  <si>
    <t>Priemonė</t>
  </si>
  <si>
    <t>Objektas</t>
  </si>
  <si>
    <t>003 Teritorijų planavimo programa</t>
  </si>
  <si>
    <t>02 Architektūros ir teritorijų planavimo proceso organizavimas (TP)</t>
  </si>
  <si>
    <t>Teritorijos, esančios Plungės m., Dariaus ir Girėno g. (buvusių kareivių teritorija) triukšmo sklaidos vertinimo ataskaitos parengimas</t>
  </si>
  <si>
    <t>Plungės miesto bendrojo plano keitimas</t>
  </si>
  <si>
    <t>Fontano skulptūrinio akcento, Plungės m., Vytauto gatvėje, idėjos sukūrimo ir įgyvendinimo paslaugos</t>
  </si>
  <si>
    <t>Vandens tiekimo ir nuotekų tvarkymo spec. Plano koregavimas</t>
  </si>
  <si>
    <t>03 Savivaldybės infrastruktūros objektų pagerinimo ir plėtros projektinės dokumentacijos rengimas (PP)</t>
  </si>
  <si>
    <t>Plungės miesto viešųjų erdvių, Palankės ir Minijos gatvių skverų, vystymo koncepcijos parengimo paslauga</t>
  </si>
  <si>
    <t>Vaikų lopšelio-darželio, Dariaus ir Girėno g. 38E, Plungės m., naujos statybos projekto parengimas</t>
  </si>
  <si>
    <t>Kultūros paskirties pastato, Plungės r. sav., Žlibinų sen., Žlibinų k., Žarėnų g. 46, kapitalinio remonto projekto parengimas, pritaikant patalpas administracinei paskirčiai</t>
  </si>
  <si>
    <t>Pėsčiųjų tilto per Babrungo upę ir pėsčiųjų tako jungčių nuo Babrungo g. iki Parko g., Plungės m., statybos techninio projekto parengimo paslauga</t>
  </si>
  <si>
    <t>Kolumbariumų įrengimo projektinė dokumentacija</t>
  </si>
  <si>
    <t>Šiaurinės Reiskių tyro dalies pritaikymo pažinimui koncepcijos parengimas</t>
  </si>
  <si>
    <t>Veiklos</t>
  </si>
  <si>
    <t>Kulių Šv. Jurgio koplytėlės atkūrimo darbai</t>
  </si>
  <si>
    <t>Plungės r. kryždirbystės objektų remontas, restauracija, atkūrimas</t>
  </si>
  <si>
    <t>Plungės r. seniūnijoms skiriamos lėšos kultūros objektų remontui, priežiūrai</t>
  </si>
  <si>
    <t>Prisidėjimas prie kultūros paveldo projektų (mokslinių tyrimų, leidybos, ekspedicijų)</t>
  </si>
  <si>
    <t>Šv. Florijono paminklo stulpo pertinkavimo darbai</t>
  </si>
  <si>
    <t>Plungės rajono istorinių gyvenviečių pastatų išorės tvarkybos darbų finansavimo programa</t>
  </si>
  <si>
    <t xml:space="preserve">Renginiai, viešinimas kultūros paveldui populiarinti </t>
  </si>
  <si>
    <t>Plungės miesto istorinio centro pastatų fasadų tvarkymo finansavimo programa</t>
  </si>
  <si>
    <t xml:space="preserve">Iš viso </t>
  </si>
  <si>
    <t xml:space="preserve">2024-2026 metų strateginio veiklos plano strateginio veiklos plano priemonė „Kultūros vertybių apsaugos organizavimas (TP)“ 2024 metų biudžeto projekte          </t>
  </si>
  <si>
    <t>Priemonės pavadinimas/Veiklos/Projektai</t>
  </si>
  <si>
    <t>Sav. infrastruktūros objektų planavimas, remontas ir priežiūra (TP)</t>
  </si>
  <si>
    <t>1.5.</t>
  </si>
  <si>
    <t>1.6.</t>
  </si>
  <si>
    <t>1.7.</t>
  </si>
  <si>
    <t>1.8.</t>
  </si>
  <si>
    <t>Savivaldybės infrastruktūros objektų plėtra (PP)</t>
  </si>
  <si>
    <t>2.1.</t>
  </si>
  <si>
    <t>2.2.</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</si>
  <si>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</si>
  <si>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</si>
  <si>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</si>
  <si>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</si>
  <si>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Infrastruktūros  plėtra savivaldybės ir fizinių ar juridinių asmenų jungtinės veiklos pagrindu (TP)</t>
  </si>
  <si>
    <t>5.1.</t>
  </si>
  <si>
    <t>Iš viso programai</t>
  </si>
  <si>
    <t xml:space="preserve">2024-2026 metų strateginio veiklos plano 008 programos priemonės 2024 metų biudžeto projekte    </t>
  </si>
  <si>
    <t>Plungės Babrungo  mokyklos  pastato stogo dangos, lietvamzdžių, sniego gaudyklės remonto darbai</t>
  </si>
  <si>
    <t>Plungės „Saulės“ gimnazijos merginų, vaikinų sanitarinių patalpų įrengimas pusrūsyje</t>
  </si>
  <si>
    <t>Žemaičių Kalvarijos kultūros centro  stogo remonto darbai</t>
  </si>
  <si>
    <t xml:space="preserve">Plungės rajono savivaldybės melioracijos ir hidrotechninių statinių inventorizavimas, einamasis remontas ir priežiūros darbai </t>
  </si>
  <si>
    <t>Platelių miestelio bibliotekos įkėlimas į Liepijų mokyklos patalpas</t>
  </si>
  <si>
    <t>Vykdomų projektų darbų vykdymo techninės priežiūros, projektų vykdymo priežiūros  paslaugos</t>
  </si>
  <si>
    <t>Lėšos, skirtos želdinių atkuriamajai vertei atlyginti</t>
  </si>
  <si>
    <t>Riedutininkų rampos įrengimas su projekto parengimu</t>
  </si>
  <si>
    <t>2.3.</t>
  </si>
  <si>
    <t xml:space="preserve">Prisidėjimas prie bendrai vykdomų projektų su Lietuvos automobilių kelių direkcija. Asfaltbetonio dangos tiesimas  Pušies g. ir Beržų g.  Varkalių k. Nausodžio seniūnijoje; asfaltbetonio dangos tiesimas Telšių g. (iki aplinkkelio), Laisvės g. ir Rietavo g. Plungės mieste. </t>
  </si>
  <si>
    <t>*Plungės rajono vietinės reikšmės kelių juostoje esantiems statiniams, daugiaaukščių namų kiemams, įvažiavimams, šaligatviams, kelių ir gatvių apšvietimo sistemoms, vaikų žaidimo aikštelėms bei kitiems statiniams rekonstruoti, taisyti (remontuoti). Gyventojų prisidėjimas 60 proc. prie projekto įgyvendinimo.</t>
  </si>
  <si>
    <t xml:space="preserve">* Pateiktas kvietimas iki 2024 m. sausio 1 d. teikti paraiškas. Gavus paraiškas, bus skelbiami viešieji pirkimai šiose  paraiškose numatytiems darbams vykdyti. Dalis gautų paraiškų neįgyvendinamos dėl per didelės finansinės naštos gyventojams. </t>
  </si>
  <si>
    <t>2 lentelė</t>
  </si>
  <si>
    <t>7 lentelė</t>
  </si>
  <si>
    <t>Eil.Nr.</t>
  </si>
  <si>
    <t>Projekto pavadinimas</t>
  </si>
  <si>
    <t>Finansavimo priemonė, 
projekto numeris,
tarybos sprendimas</t>
  </si>
  <si>
    <t>iš jų tinkamos finansuoti išlaidos</t>
  </si>
  <si>
    <t>2019 m. spalio 31 Nr.T1-270</t>
  </si>
  <si>
    <t>3.</t>
  </si>
  <si>
    <t>4.</t>
  </si>
  <si>
    <t>5.</t>
  </si>
  <si>
    <t>Asignavimų valdytojai</t>
  </si>
  <si>
    <t>Savivaldybės administracija</t>
  </si>
  <si>
    <t xml:space="preserve">2024-2026 metų strateginio veiklos plano priemonė "Investicijų ir kitų projektų skirtų 2014-2020 m. nacionalinei pažangos programai/ ES fondų investicijų programai, vykdymas (TE)" 2024 metų biudžeto projekte     </t>
  </si>
  <si>
    <t xml:space="preserve">Paslaugų centro vaikams įkūrimas Plungės mieste (asignavimų valdytojas - Specialiojo ugdymo  centras)  </t>
  </si>
  <si>
    <t>Universalaus sporto ir sveikatingumo komplekso Plungėje, Mendeno g. 1 C , statyba  (II etapas)</t>
  </si>
  <si>
    <t>2021 m. gruodžio 27 d. sprendimas Nr.T1-311</t>
  </si>
  <si>
    <t>Plungės specialiojo ugdymo centras</t>
  </si>
  <si>
    <t xml:space="preserve"> Sprendimas 2022 - 02-10 Nr.T1-17</t>
  </si>
  <si>
    <t xml:space="preserve">2024-2026 metų strateginio veiklos plano priemonė "Tęstinių investicijų ir kitų projektų vykdymas (pereinamojo laikotarpio) (TI)" 2024 metų biudžeto projekte     </t>
  </si>
  <si>
    <t>8 lentelė</t>
  </si>
  <si>
    <t>9 lentelė</t>
  </si>
  <si>
    <t>Sporto paskirties pastatų - irklavimo bazės,Plungės m.,V.Mačernio g.42A, -  rekonstravimas  (Plungės sporto reakreacijos centras)</t>
  </si>
  <si>
    <t>Plungės sporto ir rekreacijos centras</t>
  </si>
  <si>
    <t xml:space="preserve">2024-2026 metų strateginio veiklos plano priemonė "Investicijų  projektų, numatytų 2022-2030 m. Telšių regiono plėtros plane, vykdymas" 2024 metų biudžeto projekte     </t>
  </si>
  <si>
    <t>10 lentelė</t>
  </si>
  <si>
    <t>Ikimokyklinio ugdymo infrastruktūros plėtra Plungės lopšelyje-darželyje "Raudonkepuraitė" ir skyriuje "Vėrinėlis"</t>
  </si>
  <si>
    <t>2021-2027 m.Europos Sąjungos fondų investicijų programa</t>
  </si>
  <si>
    <t>Protokoliniai: 2023 09 19 Vietos ūkio ir ekologijos komiteto išrašas Nr. TK-83 ir 2023 09 20 Ekonomikos, finansų ir biudžeto Nr. TK-86</t>
  </si>
  <si>
    <t>Žemaičių dailės muziejus</t>
  </si>
  <si>
    <t xml:space="preserve">2024-2026 metų strateginio veiklos plano priemonė "Investicijų ir kitų projektų vykdymas (naujo finansavimo  periodo  (PP)" 2024 metų biudžeto projekte     </t>
  </si>
  <si>
    <t xml:space="preserve">Valstybinių melioracijos statinių rekonstravimas Plungės rajone </t>
  </si>
  <si>
    <t>2022 m. balandžio 28 d. sprendimas Nr.T1-104</t>
  </si>
  <si>
    <t>Plungės M. Oginskio dvaro pastato- žirgyno pritaikymas visuomenės kultūros reikmėms (III etapas)</t>
  </si>
  <si>
    <t>2023 m. vasario 23 d.
sprendimas Nr. T1-52</t>
  </si>
  <si>
    <t xml:space="preserve">Daugiabučių namų atnaujinimo (modernizavimas) programa </t>
  </si>
  <si>
    <t>2013 m. liepos  25  d. sprendimas T1-192</t>
  </si>
  <si>
    <t>2023 m. rugsėjo 28 d. sprendimas Nr. T1-233</t>
  </si>
  <si>
    <t>Iš viso 
(P)</t>
  </si>
  <si>
    <t>Iš viso
(SB)</t>
  </si>
  <si>
    <t>Iš viso
(P)</t>
  </si>
  <si>
    <t>Skatinti rūšiuojamąjį atliekų surinkimą Telšių regione</t>
  </si>
  <si>
    <t xml:space="preserve">Plungės rajono savivaldybės gyventojų sveikatos raštingumo didinimas </t>
  </si>
  <si>
    <t>Plungės rajono savivaldybės visuomenės sveikatos biuras</t>
  </si>
  <si>
    <t>Grupinio gyvenimo namų infrastruktūros plėtra Plungės rajono savivaldybėje</t>
  </si>
  <si>
    <t>Apsaugoto būsto infrastruktūros plėtra Plungės rajono savivaldybėje</t>
  </si>
  <si>
    <t>Socialinių paslaugų infrastruktūros ir paslaugų modernizavimas bei plėtra Plungės rajono savivaldybėje</t>
  </si>
  <si>
    <t xml:space="preserve">Plungės geležinkelio stoties privažiavimo kelio Nr. 17 kapitalinis remontas, kuriant investicijoms palankią aplinką </t>
  </si>
  <si>
    <t xml:space="preserve">Plungės Senamiesčio mokyklos, esančios adresu Minijos g. 5, Plungė, sporto aikštyno atnaujinimo darbai </t>
  </si>
  <si>
    <t>2021 m. gruodžio 27 d. Nr. T1-315</t>
  </si>
  <si>
    <t>Švietimo ministerijos aikštynų programa</t>
  </si>
  <si>
    <t>Visuomeninės paskirties pastato, esančio Telšių g. 3, Alsėdžiuose, atnaujinimas ir pritaikymas kaimo bendruomenės poreikiams, socialinei ir kultūrinei veiklai, II etapas</t>
  </si>
  <si>
    <t>Šeirės stovyklavietės, Plateliuose, sutvarkymas</t>
  </si>
  <si>
    <t>Platelių paplūdimio, adresais Šventorkalnio g. 10 ir Šventorkalnio g. 5, Plateliai, Plungės r. bei laisvoje Valstybinėje žemėje, infrastruktūros gerinimas ir pritaikymas lankymui</t>
  </si>
  <si>
    <t>2019 m. spalio 31 d. sprendimas Nr. T1-270</t>
  </si>
  <si>
    <t>metai</t>
  </si>
  <si>
    <t>mėnuo/vnt.</t>
  </si>
  <si>
    <t>Šildymas (6 mėn.)</t>
  </si>
  <si>
    <t>Spausdintuvo dažų kasetės (5 vnt.)</t>
  </si>
  <si>
    <t>Sulankstomi stalai (10 vnt.)</t>
  </si>
  <si>
    <t>Akseleravimo programa 1 vnt. 4 mėn.</t>
  </si>
  <si>
    <t>Iš viso prisidėjimas iš skolintų lėšų</t>
  </si>
  <si>
    <t>iš jų asignavimai, skirti ES ir kt. tarptautinei finansinei paramai bendrai finansuoti, įskaitant tinkamą finansuoti išlaidų daliai tenkantį pridėtinės vertės mokestį, išskyrus iš valstybės biudžeto gautus asignavimus, skirtus ES ir kitai tarptautinei finansinei paramai bendrai finansuoti</t>
  </si>
  <si>
    <t>Vandentiekio g. Plungė šaligatvio remonto įrengimo darbai</t>
  </si>
  <si>
    <t>S. Nėries g. atkarpoje nuo Telšių skg. iki Vandentiekio g. šaligatvio remonto įrengimo darbai</t>
  </si>
  <si>
    <t>Žlibinų kultūros centro pastato patalpų   vidaus remonto darbai, įrengiant seniūnijos ir bibliotekos patalpas</t>
  </si>
  <si>
    <t>6 lentelė</t>
  </si>
  <si>
    <t>4  lentelė</t>
  </si>
  <si>
    <t>Iš viso
SB (VB)</t>
  </si>
  <si>
    <t>Poreikis 2024 m. 
SB (VB)</t>
  </si>
  <si>
    <t>Likutis iš 2023 m.
SB (VB)</t>
  </si>
  <si>
    <t>Iš viso
ES</t>
  </si>
  <si>
    <t>Poreikis 2024 m. 
ES</t>
  </si>
  <si>
    <t>Likutis iš 2023 m.
ES</t>
  </si>
  <si>
    <t xml:space="preserve">Plungės rajono savivaldybės gatvių apšvietimo kokybės gerinimas II etapas </t>
  </si>
  <si>
    <t xml:space="preserve">Plungės M. Oginskio dvaro sodybos pastato–žirgyno pritaikymas visuomenės kultūros ir rekreacijos reikmėms (I etapas) </t>
  </si>
  <si>
    <t>Vandens tiekimo ir nuotekų tvarkymo infrastruktūros plėtra ir rekonstrukcija Plungės rajone</t>
  </si>
  <si>
    <t>Plungės rajono savivaldybės gyventojų sveikatos raštingumo didinimas</t>
  </si>
  <si>
    <t>6.</t>
  </si>
  <si>
    <t xml:space="preserve">Investicijos į ambulatorines slaugos paslaugas namuose, įsigyjant transporto priemonę ir įrangą Plungės rajono savivaldybėje </t>
  </si>
  <si>
    <t xml:space="preserve">Poreikis 2024 m. </t>
  </si>
  <si>
    <t>Likutis iš 2023 m.</t>
  </si>
  <si>
    <t>Iš viso
(ES)</t>
  </si>
  <si>
    <t>Gandingos komplekso (Gandingos piliakalnis su papiliu ir gyvenviete (23967) ir Varkalių piliakalnis su gyvenviete (24011))  ir Varkalių, Nausodžio piliakalnių komplekso (Nausodžio, Varkalių piliakalnis su gyvenviete (23971) ir Nausodžio, Varkalių piliakalnis II, vad. Pilale (5472)) pritaikymas lankymui, įrengiant pėsčiųjų/dviračių taką nuo J.Tumo-Vaižganto g./Medelyno g. sankryžos iki Noriškių tilto ir nuo Noriškių tilto iki Nausodžio, Varkalių piliakalnio II, vad. Pilale (5472), bei sujungiant Gandingos ir Varkalių, Nausodžio piliakalnių kompleksus (mažosios architektūros ir inžinerinės infrastruktūros įrengimas)</t>
  </si>
  <si>
    <t>Iš viso prisidėjimas iš savivaldybės biudžeto</t>
  </si>
  <si>
    <t xml:space="preserve">Bendruomeninių apgyvendinimo bei užimtumo paslaugų asmenims su proto ir psichikos negalia plėtra Plungės rajone </t>
  </si>
  <si>
    <t>Tūkstantmečio mokyklos</t>
  </si>
  <si>
    <t>Žemaičių Kalvarijos kultūros centro šilumos punkto ir šildymo sistemų atnaujinimo projekto parengimas</t>
  </si>
  <si>
    <t>1.9.</t>
  </si>
  <si>
    <t>Plungės miesto seniūnijos Vytauto g. 7-14 pastato šilumos punkto ir šildymo sistemos atnaujinimo darbai</t>
  </si>
  <si>
    <t>Administracijos pastato esančio Vytauto g. 12, Plungė  išsiplėtimo indo keitimo darbai šilumos punkte</t>
  </si>
  <si>
    <t>1.10.</t>
  </si>
  <si>
    <t>1.11.</t>
  </si>
  <si>
    <t>2.4.</t>
  </si>
  <si>
    <t>Geležinkelio stoties privažiavimo kelio Nr.17 kapitalinis remontas</t>
  </si>
  <si>
    <t>Kaimiškųjų seniūnijų kelių priežiūra (sniego valymas, slidžių ruožų barstymas, smulkus kelių remontas, greideriavimas).</t>
  </si>
  <si>
    <t>Europos Sąjungos lėšos 2024 m.</t>
  </si>
  <si>
    <t>ES likutis iš 2023 m.</t>
  </si>
  <si>
    <t xml:space="preserve">Kompleksinės paslaugos (KOPA) </t>
  </si>
  <si>
    <t>Plungės krizių centras</t>
  </si>
  <si>
    <t>Integralios pagalbos teikimas ir plėtra Lietuvos savivaldybėse</t>
  </si>
  <si>
    <t>7.</t>
  </si>
  <si>
    <t>Plungės socialinių paslaugų centras</t>
  </si>
  <si>
    <t>Plungės rajono bendrojo plano keitimas</t>
  </si>
  <si>
    <t>Žemės sklypo, esančio Plungės m., Dariaus ir Girėno g. (buvusių kareivinių teritorija), detaliojo plano koregavimas</t>
  </si>
  <si>
    <t>Savivaldybės pastato interjero projektas pritaikant neįgaliesiems (Tarybos salė, holų/laiptinės, metrikacijų salės)</t>
  </si>
  <si>
    <t>Miesto partnerių įprasminimas prie savivaldybės</t>
  </si>
  <si>
    <t xml:space="preserve">Paslaugų centro vaikams įkūrimas Plungės mieste </t>
  </si>
  <si>
    <t>Plungės rajono savivaldybės biudžeto 2023 m. pajamos ir 2024 m. prognozuojamų pajamų palyginimas</t>
  </si>
  <si>
    <t>Eil.Nr</t>
  </si>
  <si>
    <t>Pajamų pavadinimas</t>
  </si>
  <si>
    <t>2023 m. biudžeto planas metų pradžioje</t>
  </si>
  <si>
    <t xml:space="preserve">2023 metų pakeitimai </t>
  </si>
  <si>
    <t xml:space="preserve">2023 m. patikslintas planas </t>
  </si>
  <si>
    <t>2023 m. įvykdymas</t>
  </si>
  <si>
    <t xml:space="preserve">2024 m. biudžeto projektas </t>
  </si>
  <si>
    <t>2024 biudž. proj.    su 2023 m. planu metų pradžioje</t>
  </si>
  <si>
    <t>2024 biudž. proj. su 2023 metų pradžia (didėjimas, mažėjimas)</t>
  </si>
  <si>
    <t>proc.</t>
  </si>
  <si>
    <t>Pajamos be dotacijų</t>
  </si>
  <si>
    <t>Gyventojų pajamų mokestis                                  (2023 m. 50,88 proc.; 1,1038 proc.;                        2024 m. 51,11 proc.; 1,0849 proc.)</t>
  </si>
  <si>
    <t>GPM iš fiksuoto pajamų mokesčio už veiklas, kuriomis verčiamasi, turint verslo liudijimą</t>
  </si>
  <si>
    <t>Žemės mokestis</t>
  </si>
  <si>
    <t>Paveldimo turto mokestis</t>
  </si>
  <si>
    <t>Nekilonojamojo turto mokestis</t>
  </si>
  <si>
    <t>Mokestis už aplinkos teršimą</t>
  </si>
  <si>
    <t>Palūkanos</t>
  </si>
  <si>
    <t>Dividendai ir kitos pelno  įmokos</t>
  </si>
  <si>
    <t>Nuomos mokestis už valstybinę žemę</t>
  </si>
  <si>
    <t>Mokesčiai už medžiojamųjų gyvūnų išteklius</t>
  </si>
  <si>
    <t>Kiti mokesčiai už valstybinius gamtos išteklius</t>
  </si>
  <si>
    <t>Biudžetinių įstaigų pajamos už prekes ir paslaugas</t>
  </si>
  <si>
    <t>Pajamos už ilgalaikio ir trumpalaikio materialiojo turto nuomą</t>
  </si>
  <si>
    <t>Įmokos už išlaikymą švietimo, socialinės apsaugos ir kitose įstaigose</t>
  </si>
  <si>
    <t>Valstybės  rinkliava</t>
  </si>
  <si>
    <t>Vietinė rinkliava ( be atliekų)</t>
  </si>
  <si>
    <t>Vietinė rinkliava už atliekų tvarkymą</t>
  </si>
  <si>
    <t>Pajamos iš baudų, konfiskuoto turto ir kitų netesybų</t>
  </si>
  <si>
    <t>Kitos neišvardytos pajamos</t>
  </si>
  <si>
    <t xml:space="preserve">Materialiojo ir nematerialiojo turto realizavimo pajamos </t>
  </si>
  <si>
    <t>Dotacijos</t>
  </si>
  <si>
    <t>IŠ VISO (2+23 eil.)</t>
  </si>
  <si>
    <t>Likutis Aplinkos apsaugos rėmimo programos</t>
  </si>
  <si>
    <t xml:space="preserve">Likutis už parduotą žemę </t>
  </si>
  <si>
    <t xml:space="preserve">Likutis už parduotą socialinį būstą </t>
  </si>
  <si>
    <t>Likutis  vietinės rinkliavos už atliekų tvarkymą</t>
  </si>
  <si>
    <t xml:space="preserve">Likutis savivaldybės infrastruktūros plėtrai </t>
  </si>
  <si>
    <t xml:space="preserve">Likutis įstaigų pajamų </t>
  </si>
  <si>
    <t>Likutis ES lėšų</t>
  </si>
  <si>
    <t xml:space="preserve">Likutis TRAC dotacijos </t>
  </si>
  <si>
    <t>Laisvi likučiai perskirstymui</t>
  </si>
  <si>
    <t>Savarankiškosioms funkcijoms  be dotacijų ir likučių</t>
  </si>
  <si>
    <t>Iš viso likučių</t>
  </si>
  <si>
    <t>11 lentelė</t>
  </si>
  <si>
    <t>12 lentelė</t>
  </si>
  <si>
    <t xml:space="preserve">2023-2024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</si>
  <si>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</si>
  <si>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</si>
  <si>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</si>
  <si>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</si>
  <si>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</si>
  <si>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</si>
  <si>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</si>
  <si>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</si>
  <si>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</si>
  <si>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</si>
  <si>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</si>
  <si>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</si>
  <si>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</si>
  <si>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</si>
  <si>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</si>
  <si>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</si>
  <si>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</si>
  <si>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</si>
  <si>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</si>
  <si>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</si>
  <si>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</si>
  <si>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</si>
  <si>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</si>
  <si>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savivaldybei priskirtos ir perduotos valstybinės žemės miestų ir miestelių administracinėse ribose valdymui, naudojimui ir disponavimui ja patikėjimo teise užtikrinti</t>
  </si>
  <si>
    <t>2023 m. patikslintas planas</t>
  </si>
  <si>
    <t>2024 m. proj.</t>
  </si>
  <si>
    <t>2024 m. palyginimas su 2023 m</t>
  </si>
  <si>
    <t xml:space="preserve">2024-2026 metų strateginio veiklos plano priemonės "Architektūros ir teritorijų planavimo proceso organizavimas(TP)"  ir  "Savivaldybės infrastruktūros objektų pagerinimo ir plėtros projektinės dokumentacijos rengimas (PP)" 2024 metų biudžeto projekte          </t>
  </si>
  <si>
    <t>Objekto planuojama suma</t>
  </si>
  <si>
    <t>Plungės dvaro sodybos Mykolo Oginskio rūmų rekonstravimas ir modernizavimas, kuriant aukštesnę kultūros paslaugų kokybę</t>
  </si>
  <si>
    <t xml:space="preserve">„Bendradarbiaujantis Kvarelis: stipresnių ryšių tarp viešojo, privataus ir nevyriausybinio sektorių kūrimas“ </t>
  </si>
  <si>
    <t>13 lentelė</t>
  </si>
  <si>
    <t>Darbo užmokestis 2024 metų biudžeto Tarybos sprendimo projekte</t>
  </si>
  <si>
    <t>tūkst. eurų</t>
  </si>
  <si>
    <t>Įstaigos pavadinimas</t>
  </si>
  <si>
    <t>Savarankiškosioms savivaldybės  funkcijos  vykdyti               Nr. 3 priedas</t>
  </si>
  <si>
    <t>Specialiosios tikslinės dotacijos,  skiriamos valstybinėms perduotoms savivaldybėms funkcijoms atlikti Nr. 4 priedas</t>
  </si>
  <si>
    <t>Dotacija, ugdymo reikmėms finansuoti Nr. 5 priedas</t>
  </si>
  <si>
    <t>Kitų dotacijų paskirstymas          Nr. 6 priedas</t>
  </si>
  <si>
    <t>Biudžetinių įstaigų gaunamų lėšų ir pajamų paskirstymas      Nr. 7 priedas</t>
  </si>
  <si>
    <t>Nepanaudotų biudžeto lėšų paskirstymas Nr. 8 priedas</t>
  </si>
  <si>
    <t>Viso</t>
  </si>
  <si>
    <t>Alsėdžių Stanislovo Narutavičiaus gimnazija</t>
  </si>
  <si>
    <r>
      <t xml:space="preserve">„ </t>
    </r>
    <r>
      <rPr>
        <sz val="10"/>
        <rFont val="Times New Roman Baltic"/>
        <charset val="186"/>
      </rPr>
      <t>Babrungo“ progimnazija</t>
    </r>
  </si>
  <si>
    <t>Akademiko Adolfo Jucio progimnazija</t>
  </si>
  <si>
    <t>Kulių gimnazija</t>
  </si>
  <si>
    <t>Liepijų mokykla</t>
  </si>
  <si>
    <t>„ Ryto“ pagrindinė mokykla</t>
  </si>
  <si>
    <t>„ Saulės“ gimnazija</t>
  </si>
  <si>
    <t>Senamiesčio mokykla</t>
  </si>
  <si>
    <t>Specialiojo ugdymo centras</t>
  </si>
  <si>
    <t>Žemaičių Kalvarijos M. Valančiaus gimnazija</t>
  </si>
  <si>
    <t>Lopšelis-darželis „ Nykštukas“</t>
  </si>
  <si>
    <t>Lopšelis-darželis „ Pasaka“</t>
  </si>
  <si>
    <t>Lopšelis-darželis „ Raudonkepuraitė“</t>
  </si>
  <si>
    <t>Lopšelis-darželis „ Rūtelė“</t>
  </si>
  <si>
    <t>Lopšelis-darželis „ Saulutė“</t>
  </si>
  <si>
    <t>Lopšelis - darželis „ Vyturėlis“</t>
  </si>
  <si>
    <t>M. Oginskio meno mokykla</t>
  </si>
  <si>
    <t>Platelių meno mokykla</t>
  </si>
  <si>
    <t>Sporto ir rekreacijos centras</t>
  </si>
  <si>
    <t>Sporto ir rekreacijos centras (Baseinas)</t>
  </si>
  <si>
    <t>Krizių centras</t>
  </si>
  <si>
    <t>Socialinių paslaugų centras</t>
  </si>
  <si>
    <t>Visuomenės sveikatos biuro veikla</t>
  </si>
  <si>
    <t>Priklausomybių mažinimo programos įgyvendinimas</t>
  </si>
  <si>
    <t>Savivaldybės viešoji biblioteka</t>
  </si>
  <si>
    <t>Turizmo informacijos centras</t>
  </si>
  <si>
    <t>Plungės rajono savivaldybės kultūros centras</t>
  </si>
  <si>
    <t>Kulių kultūros centras</t>
  </si>
  <si>
    <t>Šateikių kultūros centras</t>
  </si>
  <si>
    <t>Žemaičių Kalvarijos kultūros centras</t>
  </si>
  <si>
    <t>Žlibinų kultūros centras</t>
  </si>
  <si>
    <t>Paslaugų ir švietimo pagalbos centras</t>
  </si>
  <si>
    <t>Plungės priešgaisrinės apsaugos tarnyba</t>
  </si>
  <si>
    <t>Savivaldybės Kontrolė ir audito tarnyba</t>
  </si>
  <si>
    <t>Savivaldybės tarybos veikla</t>
  </si>
  <si>
    <t>Savivaldybės administracijos veikla</t>
  </si>
  <si>
    <t xml:space="preserve">IŠ VISO </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</si>
  <si>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</si>
  <si>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</si>
  <si>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</si>
  <si>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</si>
  <si>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Suma</t>
  </si>
  <si>
    <t>14 lentelė</t>
  </si>
  <si>
    <t xml:space="preserve">2024-2026 metų strateginio veiklos plano priemonė "Bendradarbystės centro "Spiečius" veiklos organizavimas (TP)" 2024 metų biudžeto projekte       </t>
  </si>
  <si>
    <t xml:space="preserve">2024-2026 metų strateginio veiklos plano priemonė -Valstybei nuosavybės teise priklausančių melioracijos ir hidrotechnikos  statinių valdymui ir naudojimui patikėjimo teise užtikrinti -  2024 metų biudžeto projekte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</si>
</sst>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10427]#0.00"/>
    <numFmt numFmtId="166" formatCode="#,##0.000"/>
    <numFmt numFmtId="167" formatCode="0.000"/>
    <numFmt numFmtId="168" formatCode="#,##0.0"/>
  </numFmts>
  <fonts count="43"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Arial"/>
      <family val="2"/>
      <charset val="186"/>
    </font>
    <font>
      <sz val="12"/>
      <color theme="1"/>
      <name val="Times New Roman"/>
      <family val="1"/>
      <charset val="186"/>
    </font>
    <font>
      <sz val="11"/>
      <color theme="1"/>
      <name val="Times New Roman"/>
      <family val="1"/>
    </font>
    <font>
      <b/>
      <sz val="12"/>
      <name val="Times New Roman"/>
      <family val="1"/>
    </font>
    <font>
      <sz val="1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sz val="12"/>
      <name val="Times New Roman"/>
      <family val="1"/>
      <charset val="186"/>
    </font>
    <font>
      <b/>
      <sz val="12"/>
      <name val="Times New Roman"/>
      <family val="1"/>
      <charset val="186"/>
    </font>
    <font>
      <b/>
      <sz val="12"/>
      <color rgb="FF000000"/>
      <name val="Times New Roman"/>
      <family val="1"/>
      <charset val="186"/>
    </font>
    <font>
      <sz val="12"/>
      <color theme="1"/>
      <name val="Times New Roman"/>
      <family val="1"/>
    </font>
    <font>
      <sz val="12"/>
      <name val="Times New Roman"/>
      <family val="1"/>
    </font>
    <font>
      <sz val="11"/>
      <color rgb="FFFF0000"/>
      <name val="Times New Roman"/>
      <family val="1"/>
      <charset val="186"/>
    </font>
    <font>
      <sz val="10"/>
      <name val="Times New Roman"/>
      <family val="1"/>
      <charset val="186"/>
    </font>
    <font>
      <b/>
      <sz val="11"/>
      <color theme="1"/>
      <name val="Calibri"/>
      <family val="2"/>
      <charset val="186"/>
      <scheme val="minor"/>
    </font>
    <font>
      <b/>
      <sz val="11"/>
      <color theme="1"/>
      <name val="Calibri"/>
      <family val="2"/>
      <scheme val="minor"/>
    </font>
    <font>
      <b/>
      <sz val="11"/>
      <color theme="1"/>
      <name val="Times New Roman"/>
      <family val="1"/>
    </font>
    <font>
      <sz val="11"/>
      <color rgb="FF000000"/>
      <name val="Times New Roman"/>
      <family val="1"/>
      <charset val="186"/>
    </font>
    <font>
      <sz val="10"/>
      <name val="Arial"/>
      <family val="2"/>
      <charset val="186"/>
    </font>
    <font>
      <b/>
      <sz val="8"/>
      <color theme="1"/>
      <name val="Times New Roman"/>
      <family val="1"/>
      <charset val="186"/>
    </font>
    <font>
      <sz val="9"/>
      <name val="Times New Roman"/>
      <family val="1"/>
      <charset val="186"/>
    </font>
    <font>
      <sz val="9"/>
      <name val="Times New Roman"/>
      <family val="1"/>
    </font>
    <font>
      <sz val="9"/>
      <color indexed="10"/>
      <name val="Times New Roman"/>
      <family val="1"/>
    </font>
    <font>
      <b/>
      <sz val="10"/>
      <name val="Times New Roman Baltic"/>
      <charset val="186"/>
    </font>
    <font>
      <sz val="12"/>
      <name val="Times New Roman Baltic"/>
      <charset val="186"/>
    </font>
    <font>
      <sz val="11"/>
      <name val="Times New Roman Baltic"/>
      <charset val="186"/>
    </font>
    <font>
      <b/>
      <sz val="11"/>
      <name val="Times New Roman Baltic"/>
      <charset val="186"/>
    </font>
    <font>
      <sz val="10"/>
      <name val="Times New Roman Baltic"/>
      <charset val="186"/>
    </font>
    <font>
      <sz val="10"/>
      <color theme="1"/>
      <name val="Times New Roman"/>
      <family val="1"/>
      <charset val="186"/>
    </font>
    <font>
      <sz val="12"/>
      <color theme="1"/>
      <name val="Times New Roman Baltic"/>
      <charset val="186"/>
    </font>
    <font>
      <sz val="10"/>
      <color rgb="FFFF0000"/>
      <name val="Times New Roman Baltic"/>
      <charset val="186"/>
    </font>
    <font>
      <b/>
      <sz val="12"/>
      <name val="Times New Roman Baltic"/>
      <charset val="186"/>
    </font>
    <font>
      <sz val="12"/>
      <color rgb="FF000000"/>
      <name val="Times New Roman"/>
      <family val="1"/>
      <charset val="186"/>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F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11">
    <xf numFmtId="0" fontId="0" fillId="0" borderId="0"/>
    <xf numFmtId="0" fontId="5"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xf numFmtId="0" fontId="28" fillId="0" borderId="0"/>
  </cellStyleXfs>
  <cellXfs count="423">
    <xf numFmtId="0" fontId="0" fillId="0" borderId="0" xfId="0"/>
    <xf numFmtId="0" fontId="8" fillId="0" borderId="0" xfId="0" applyFont="1" applyFill="1"/>
    <xf numFmtId="164" fontId="8" fillId="0" borderId="0" xfId="0" applyNumberFormat="1" applyFont="1" applyFill="1" applyBorder="1" applyAlignment="1">
      <alignment horizontal="center" vertical="center"/>
    </xf>
    <xf numFmtId="0" fontId="8" fillId="0" borderId="0" xfId="0" applyFont="1" applyFill="1" applyBorder="1"/>
    <xf numFmtId="0" fontId="11" fillId="0" borderId="1" xfId="1" applyFont="1" applyFill="1" applyBorder="1" applyAlignment="1">
      <alignment horizontal="left" vertical="center" wrapText="1"/>
    </xf>
    <xf numFmtId="0" fontId="14" fillId="0" borderId="0" xfId="0" applyFont="1" applyFill="1" applyAlignment="1">
      <alignment vertical="center"/>
    </xf>
    <xf numFmtId="0" fontId="15" fillId="0" borderId="0" xfId="0" applyFont="1" applyFill="1"/>
    <xf numFmtId="164" fontId="11" fillId="0" borderId="12" xfId="1" applyNumberFormat="1" applyFont="1" applyFill="1" applyBorder="1" applyAlignment="1">
      <alignment horizontal="center" vertical="center" wrapText="1"/>
    </xf>
    <xf numFmtId="164" fontId="11" fillId="0" borderId="1" xfId="1" applyNumberFormat="1" applyFont="1" applyFill="1" applyBorder="1" applyAlignment="1">
      <alignment horizontal="center" vertical="center" wrapText="1"/>
    </xf>
    <xf numFmtId="0" fontId="15" fillId="0" borderId="1" xfId="0" applyFont="1" applyFill="1" applyBorder="1" applyAlignment="1">
      <alignment horizontal="justify" vertical="center" wrapText="1"/>
    </xf>
    <xf numFmtId="0" fontId="15" fillId="0" borderId="0" xfId="0" applyFont="1"/>
    <xf numFmtId="0" fontId="15" fillId="0" borderId="0" xfId="0" applyFont="1" applyAlignment="1"/>
    <xf numFmtId="0" fontId="14" fillId="0" borderId="0" xfId="0" applyFont="1" applyFill="1" applyBorder="1" applyAlignment="1">
      <alignment horizontal="center" wrapText="1"/>
    </xf>
    <xf numFmtId="0" fontId="15" fillId="0" borderId="0" xfId="0" applyFont="1" applyFill="1" applyBorder="1" applyAlignment="1">
      <alignment horizontal="center" wrapText="1"/>
    </xf>
    <xf numFmtId="0" fontId="8" fillId="0" borderId="7" xfId="0" applyFont="1" applyFill="1" applyBorder="1" applyAlignment="1">
      <alignment horizontal="center" vertical="center"/>
    </xf>
    <xf numFmtId="0" fontId="10" fillId="0" borderId="1" xfId="1" applyFont="1" applyFill="1" applyBorder="1" applyAlignment="1">
      <alignment horizontal="left" vertical="center" wrapText="1"/>
    </xf>
    <xf numFmtId="0" fontId="10" fillId="0" borderId="6" xfId="1" applyFont="1" applyFill="1" applyBorder="1" applyAlignment="1">
      <alignment horizontal="left" vertical="top" wrapText="1"/>
    </xf>
    <xf numFmtId="1" fontId="14" fillId="0" borderId="19" xfId="0" applyNumberFormat="1" applyFont="1" applyFill="1" applyBorder="1" applyAlignment="1">
      <alignment horizontal="center" vertical="center" wrapText="1"/>
    </xf>
    <xf numFmtId="164" fontId="12" fillId="0" borderId="13" xfId="1" applyNumberFormat="1" applyFont="1" applyFill="1" applyBorder="1" applyAlignment="1">
      <alignment horizontal="center" vertical="center" wrapText="1"/>
    </xf>
    <xf numFmtId="164" fontId="12" fillId="0" borderId="14" xfId="1" applyNumberFormat="1" applyFont="1" applyFill="1" applyBorder="1" applyAlignment="1">
      <alignment horizontal="center" vertical="center" wrapText="1"/>
    </xf>
    <xf numFmtId="164" fontId="14" fillId="0" borderId="0" xfId="0" applyNumberFormat="1" applyFont="1" applyFill="1" applyAlignment="1">
      <alignment horizontal="center"/>
    </xf>
    <xf numFmtId="164" fontId="12" fillId="0" borderId="13" xfId="1" applyNumberFormat="1" applyFont="1" applyFill="1" applyBorder="1" applyAlignment="1">
      <alignment vertical="center" wrapText="1"/>
    </xf>
    <xf numFmtId="0" fontId="8" fillId="0" borderId="0" xfId="0" applyFont="1" applyFill="1" applyAlignment="1">
      <alignment horizontal="right"/>
    </xf>
    <xf numFmtId="0" fontId="8" fillId="0" borderId="21" xfId="0" applyFont="1" applyFill="1" applyBorder="1" applyAlignment="1">
      <alignment horizontal="center" vertical="center"/>
    </xf>
    <xf numFmtId="0" fontId="8" fillId="0" borderId="4" xfId="0" applyFont="1" applyFill="1" applyBorder="1" applyAlignment="1">
      <alignment horizontal="center" vertical="center"/>
    </xf>
    <xf numFmtId="0" fontId="10" fillId="0" borderId="1" xfId="1" applyFont="1" applyFill="1" applyBorder="1" applyAlignment="1">
      <alignment vertical="top" wrapText="1"/>
    </xf>
    <xf numFmtId="0" fontId="8" fillId="0" borderId="0" xfId="0" applyFont="1" applyFill="1"/>
    <xf numFmtId="0" fontId="10" fillId="0" borderId="3" xfId="1" applyFont="1" applyFill="1" applyBorder="1" applyAlignment="1">
      <alignment horizontal="left" vertical="top" wrapText="1"/>
    </xf>
    <xf numFmtId="49" fontId="15" fillId="0" borderId="1" xfId="0" applyNumberFormat="1" applyFont="1" applyFill="1" applyBorder="1" applyAlignment="1">
      <alignment horizontal="center" vertical="center" wrapText="1"/>
    </xf>
    <xf numFmtId="0" fontId="15" fillId="0" borderId="12" xfId="0" applyFont="1" applyFill="1" applyBorder="1" applyAlignment="1">
      <alignment horizontal="center" vertical="center" wrapText="1"/>
    </xf>
    <xf numFmtId="0" fontId="7" fillId="0" borderId="12" xfId="0" applyFont="1" applyBorder="1" applyAlignment="1">
      <alignment horizontal="justify" vertical="center" wrapText="1"/>
    </xf>
    <xf numFmtId="49" fontId="14" fillId="0" borderId="19" xfId="0" applyNumberFormat="1" applyFont="1" applyFill="1" applyBorder="1" applyAlignment="1">
      <alignment horizontal="center" vertical="center" wrapText="1"/>
    </xf>
    <xf numFmtId="0" fontId="12" fillId="0" borderId="13" xfId="1" applyFont="1" applyFill="1" applyBorder="1" applyAlignment="1">
      <alignment horizontal="left" vertical="center" wrapText="1"/>
    </xf>
    <xf numFmtId="49" fontId="15" fillId="0" borderId="3" xfId="0" applyNumberFormat="1" applyFont="1" applyFill="1" applyBorder="1" applyAlignment="1">
      <alignment horizontal="center" vertical="center" wrapText="1"/>
    </xf>
    <xf numFmtId="0" fontId="15" fillId="0" borderId="3" xfId="0" applyFont="1" applyFill="1" applyBorder="1" applyAlignment="1">
      <alignment horizontal="justify" vertical="center" wrapText="1"/>
    </xf>
    <xf numFmtId="164" fontId="11" fillId="0" borderId="3" xfId="1" applyNumberFormat="1" applyFont="1" applyFill="1" applyBorder="1" applyAlignment="1">
      <alignment horizontal="center" vertical="center" wrapText="1"/>
    </xf>
    <xf numFmtId="0" fontId="14" fillId="0" borderId="19" xfId="0" applyFont="1" applyFill="1" applyBorder="1" applyAlignment="1">
      <alignment horizontal="center" vertical="center"/>
    </xf>
    <xf numFmtId="1" fontId="14" fillId="0" borderId="19" xfId="0" applyNumberFormat="1" applyFont="1" applyFill="1" applyBorder="1" applyAlignment="1">
      <alignment horizontal="center" vertical="center"/>
    </xf>
    <xf numFmtId="164" fontId="14" fillId="0" borderId="13" xfId="0" applyNumberFormat="1" applyFont="1" applyBorder="1" applyAlignment="1">
      <alignment vertical="center"/>
    </xf>
    <xf numFmtId="164" fontId="14" fillId="0" borderId="13" xfId="0" applyNumberFormat="1" applyFont="1" applyFill="1" applyBorder="1" applyAlignment="1">
      <alignment horizontal="center"/>
    </xf>
    <xf numFmtId="0" fontId="7" fillId="0" borderId="0" xfId="0" applyFont="1"/>
    <xf numFmtId="0" fontId="11" fillId="0" borderId="1" xfId="1" applyFont="1" applyFill="1" applyBorder="1" applyAlignment="1">
      <alignment horizontal="left" vertical="top" wrapText="1"/>
    </xf>
    <xf numFmtId="0" fontId="15" fillId="0" borderId="21" xfId="0" applyFont="1" applyFill="1" applyBorder="1" applyAlignment="1">
      <alignment horizontal="center" vertical="center"/>
    </xf>
    <xf numFmtId="0" fontId="14" fillId="0" borderId="0" xfId="0" applyFont="1" applyFill="1"/>
    <xf numFmtId="0" fontId="10" fillId="0" borderId="0" xfId="0" applyFont="1" applyFill="1"/>
    <xf numFmtId="0" fontId="8" fillId="0" borderId="22"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11" fillId="0" borderId="12" xfId="1" applyFont="1" applyFill="1" applyBorder="1" applyAlignment="1">
      <alignment horizontal="left" vertical="center" wrapText="1"/>
    </xf>
    <xf numFmtId="0" fontId="12" fillId="0" borderId="15" xfId="0" applyFont="1" applyFill="1" applyBorder="1" applyAlignment="1">
      <alignment horizontal="center" vertical="center" wrapText="1"/>
    </xf>
    <xf numFmtId="4" fontId="12" fillId="0" borderId="14" xfId="0" applyNumberFormat="1" applyFont="1" applyFill="1" applyBorder="1" applyAlignment="1">
      <alignment horizontal="center" vertical="center" wrapText="1"/>
    </xf>
    <xf numFmtId="0" fontId="15" fillId="0" borderId="7" xfId="0" applyFont="1" applyFill="1" applyBorder="1" applyAlignment="1">
      <alignment horizontal="center" vertical="center"/>
    </xf>
    <xf numFmtId="0" fontId="11" fillId="0" borderId="3" xfId="1" applyFont="1" applyFill="1" applyBorder="1" applyAlignment="1">
      <alignment horizontal="left" vertical="top" wrapText="1"/>
    </xf>
    <xf numFmtId="0" fontId="11" fillId="0" borderId="12" xfId="1" applyFont="1" applyFill="1" applyBorder="1" applyAlignment="1">
      <alignment horizontal="left" vertical="top" wrapText="1"/>
    </xf>
    <xf numFmtId="0" fontId="12" fillId="0" borderId="13" xfId="1" applyFont="1" applyFill="1" applyBorder="1" applyAlignment="1">
      <alignment horizontal="left" vertical="top" wrapText="1"/>
    </xf>
    <xf numFmtId="164" fontId="14" fillId="0" borderId="14" xfId="0" applyNumberFormat="1" applyFont="1" applyFill="1" applyBorder="1" applyAlignment="1">
      <alignment horizontal="center" vertical="center"/>
    </xf>
    <xf numFmtId="0" fontId="10" fillId="0" borderId="29" xfId="1" applyFont="1" applyFill="1" applyBorder="1" applyAlignment="1">
      <alignment vertical="top" wrapText="1"/>
    </xf>
    <xf numFmtId="0" fontId="12" fillId="0" borderId="13" xfId="1" applyFont="1" applyFill="1" applyBorder="1" applyAlignment="1">
      <alignment vertical="top" wrapText="1"/>
    </xf>
    <xf numFmtId="0" fontId="11" fillId="0" borderId="3" xfId="1" applyFont="1" applyFill="1" applyBorder="1" applyAlignment="1">
      <alignment vertical="top" wrapText="1"/>
    </xf>
    <xf numFmtId="0" fontId="12" fillId="0" borderId="16" xfId="1" applyFont="1" applyFill="1" applyBorder="1" applyAlignment="1">
      <alignment vertical="top" wrapText="1"/>
    </xf>
    <xf numFmtId="164" fontId="8" fillId="0" borderId="0" xfId="0" applyNumberFormat="1" applyFont="1" applyFill="1"/>
    <xf numFmtId="0" fontId="10" fillId="0" borderId="3" xfId="1" applyFont="1" applyFill="1" applyBorder="1" applyAlignment="1">
      <alignment vertical="top" wrapText="1"/>
    </xf>
    <xf numFmtId="0" fontId="11" fillId="0" borderId="12" xfId="1" applyFont="1" applyFill="1" applyBorder="1" applyAlignment="1">
      <alignment vertical="top" wrapText="1"/>
    </xf>
    <xf numFmtId="4" fontId="14" fillId="0" borderId="14" xfId="0" applyNumberFormat="1" applyFont="1" applyFill="1" applyBorder="1" applyAlignment="1">
      <alignment horizontal="center" vertical="center"/>
    </xf>
    <xf numFmtId="0" fontId="15" fillId="0" borderId="3" xfId="0" applyFont="1" applyFill="1" applyBorder="1" applyAlignment="1">
      <alignment horizontal="center" vertical="center"/>
    </xf>
    <xf numFmtId="0" fontId="7" fillId="0" borderId="3" xfId="0" applyFont="1" applyBorder="1" applyAlignment="1">
      <alignment wrapText="1"/>
    </xf>
    <xf numFmtId="164" fontId="15" fillId="0" borderId="3" xfId="0" applyNumberFormat="1" applyFont="1" applyFill="1" applyBorder="1" applyAlignment="1">
      <alignment horizontal="center" vertical="center"/>
    </xf>
    <xf numFmtId="0" fontId="15" fillId="0" borderId="12" xfId="0" applyFont="1" applyFill="1" applyBorder="1" applyAlignment="1">
      <alignment horizontal="center" vertical="center"/>
    </xf>
    <xf numFmtId="0" fontId="7" fillId="0" borderId="12" xfId="0" applyFont="1" applyBorder="1" applyAlignment="1">
      <alignment wrapText="1"/>
    </xf>
    <xf numFmtId="164" fontId="15" fillId="0" borderId="12" xfId="0" applyNumberFormat="1" applyFont="1" applyFill="1" applyBorder="1" applyAlignment="1">
      <alignment horizontal="center" vertical="center"/>
    </xf>
    <xf numFmtId="0" fontId="16" fillId="0" borderId="13" xfId="0" applyFont="1" applyBorder="1" applyAlignment="1">
      <alignment vertical="center" wrapText="1"/>
    </xf>
    <xf numFmtId="164" fontId="14" fillId="0" borderId="13" xfId="0" applyNumberFormat="1" applyFont="1" applyFill="1" applyBorder="1" applyAlignment="1">
      <alignment horizontal="center" vertical="center"/>
    </xf>
    <xf numFmtId="0" fontId="20" fillId="0" borderId="0" xfId="0" applyFont="1" applyFill="1"/>
    <xf numFmtId="0" fontId="20" fillId="0" borderId="1" xfId="0" applyFont="1" applyFill="1" applyBorder="1" applyAlignment="1">
      <alignment horizontal="center"/>
    </xf>
    <xf numFmtId="0" fontId="16" fillId="0" borderId="13" xfId="0" applyFont="1" applyFill="1" applyBorder="1" applyAlignment="1">
      <alignment horizontal="center"/>
    </xf>
    <xf numFmtId="0" fontId="20" fillId="0" borderId="12" xfId="0" applyFont="1" applyFill="1" applyBorder="1" applyAlignment="1">
      <alignment horizontal="center"/>
    </xf>
    <xf numFmtId="0" fontId="20" fillId="0" borderId="3" xfId="0" applyFont="1" applyFill="1" applyBorder="1" applyAlignment="1">
      <alignment horizontal="center"/>
    </xf>
    <xf numFmtId="0" fontId="20" fillId="0" borderId="1" xfId="0" applyFont="1" applyFill="1" applyBorder="1" applyAlignment="1">
      <alignment horizontal="left"/>
    </xf>
    <xf numFmtId="0" fontId="20" fillId="0" borderId="1" xfId="0" applyFont="1" applyFill="1" applyBorder="1" applyAlignment="1">
      <alignment horizontal="center" wrapText="1"/>
    </xf>
    <xf numFmtId="164" fontId="20" fillId="0" borderId="1" xfId="0" applyNumberFormat="1" applyFont="1" applyFill="1" applyBorder="1" applyAlignment="1">
      <alignment horizontal="center"/>
    </xf>
    <xf numFmtId="0" fontId="7" fillId="0" borderId="3" xfId="0" applyFont="1" applyFill="1" applyBorder="1" applyAlignment="1">
      <alignment horizontal="left"/>
    </xf>
    <xf numFmtId="0" fontId="7" fillId="0" borderId="3" xfId="0" applyFont="1" applyFill="1" applyBorder="1" applyAlignment="1">
      <alignment horizontal="center"/>
    </xf>
    <xf numFmtId="164" fontId="7" fillId="0" borderId="3" xfId="0" applyNumberFormat="1" applyFont="1" applyFill="1" applyBorder="1" applyAlignment="1">
      <alignment horizontal="center"/>
    </xf>
    <xf numFmtId="0" fontId="16" fillId="0" borderId="19" xfId="0" applyFont="1" applyFill="1" applyBorder="1"/>
    <xf numFmtId="0" fontId="16" fillId="0" borderId="14" xfId="0" applyFont="1" applyFill="1" applyBorder="1" applyAlignment="1">
      <alignment horizontal="center"/>
    </xf>
    <xf numFmtId="0" fontId="20" fillId="0" borderId="12" xfId="0" applyFont="1" applyFill="1" applyBorder="1" applyAlignment="1">
      <alignment horizontal="left"/>
    </xf>
    <xf numFmtId="0" fontId="20" fillId="0" borderId="12" xfId="0" applyFont="1" applyFill="1" applyBorder="1" applyAlignment="1">
      <alignment horizontal="center" wrapText="1"/>
    </xf>
    <xf numFmtId="164" fontId="20" fillId="0" borderId="12" xfId="0" applyNumberFormat="1" applyFont="1" applyFill="1" applyBorder="1" applyAlignment="1">
      <alignment horizontal="center"/>
    </xf>
    <xf numFmtId="0" fontId="16" fillId="0" borderId="8" xfId="0" applyFont="1" applyFill="1" applyBorder="1"/>
    <xf numFmtId="0" fontId="16" fillId="0" borderId="11" xfId="0" applyFont="1" applyFill="1" applyBorder="1"/>
    <xf numFmtId="0" fontId="22" fillId="0" borderId="0" xfId="0" applyFont="1"/>
    <xf numFmtId="3" fontId="15" fillId="0" borderId="0" xfId="0" applyNumberFormat="1" applyFont="1"/>
    <xf numFmtId="0" fontId="15" fillId="0" borderId="0" xfId="0" applyFont="1" applyAlignment="1">
      <alignment horizontal="right"/>
    </xf>
    <xf numFmtId="0" fontId="7" fillId="0" borderId="0" xfId="0" applyFont="1" applyFill="1"/>
    <xf numFmtId="3" fontId="7" fillId="0" borderId="0" xfId="0" applyNumberFormat="1" applyFont="1" applyFill="1"/>
    <xf numFmtId="0" fontId="22" fillId="0" borderId="0" xfId="0" applyFont="1" applyFill="1"/>
    <xf numFmtId="3" fontId="22" fillId="0" borderId="0" xfId="0" applyNumberFormat="1" applyFont="1" applyFill="1"/>
    <xf numFmtId="0" fontId="18" fillId="0" borderId="0" xfId="0" applyFont="1" applyFill="1" applyBorder="1" applyAlignment="1" applyProtection="1">
      <alignment vertical="center" wrapText="1" readingOrder="1"/>
      <protection locked="0"/>
    </xf>
    <xf numFmtId="0" fontId="17" fillId="0" borderId="4" xfId="0" applyFont="1" applyBorder="1" applyAlignment="1">
      <alignment vertical="center" wrapText="1"/>
    </xf>
    <xf numFmtId="0" fontId="17" fillId="0" borderId="4" xfId="0" applyFont="1" applyFill="1" applyBorder="1" applyAlignment="1">
      <alignment vertical="center" wrapText="1"/>
    </xf>
    <xf numFmtId="0" fontId="17" fillId="0" borderId="9" xfId="0" applyFont="1" applyBorder="1" applyAlignment="1">
      <alignmen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164" fontId="15" fillId="0" borderId="1" xfId="0" applyNumberFormat="1" applyFont="1" applyFill="1" applyBorder="1" applyAlignment="1">
      <alignment horizontal="center" vertical="center" wrapText="1"/>
    </xf>
    <xf numFmtId="0" fontId="15" fillId="0" borderId="1" xfId="0" applyFont="1" applyBorder="1" applyAlignment="1">
      <alignment horizontal="justify" vertical="center" wrapText="1"/>
    </xf>
    <xf numFmtId="0" fontId="15" fillId="0" borderId="1" xfId="0" applyFont="1" applyBorder="1" applyAlignment="1">
      <alignment horizontal="left" vertical="center" wrapText="1"/>
    </xf>
    <xf numFmtId="0" fontId="15" fillId="0" borderId="0" xfId="0" applyFont="1" applyAlignment="1">
      <alignment horizontal="center"/>
    </xf>
    <xf numFmtId="164" fontId="15" fillId="0" borderId="1" xfId="0" applyNumberFormat="1" applyFont="1" applyBorder="1" applyAlignment="1">
      <alignment horizontal="center"/>
    </xf>
    <xf numFmtId="164" fontId="14" fillId="0" borderId="1" xfId="0" applyNumberFormat="1" applyFont="1" applyFill="1" applyBorder="1" applyAlignment="1">
      <alignment horizontal="center" vertical="center" wrapText="1"/>
    </xf>
    <xf numFmtId="164" fontId="15" fillId="0" borderId="0" xfId="0" applyNumberFormat="1" applyFont="1" applyFill="1"/>
    <xf numFmtId="164" fontId="12" fillId="0" borderId="1" xfId="1" applyNumberFormat="1" applyFont="1" applyFill="1" applyBorder="1" applyAlignment="1">
      <alignment horizontal="center" vertical="center" wrapText="1"/>
    </xf>
    <xf numFmtId="0" fontId="17" fillId="0" borderId="1" xfId="1" applyFont="1" applyFill="1" applyBorder="1" applyAlignment="1">
      <alignment horizontal="left" vertical="center" wrapText="1"/>
    </xf>
    <xf numFmtId="0" fontId="7" fillId="0" borderId="1" xfId="0" applyFont="1" applyFill="1" applyBorder="1" applyAlignment="1">
      <alignment horizontal="justify" vertical="center" wrapText="1"/>
    </xf>
    <xf numFmtId="1" fontId="14" fillId="0" borderId="1" xfId="0" applyNumberFormat="1" applyFont="1" applyFill="1" applyBorder="1" applyAlignment="1">
      <alignment horizontal="center" vertical="center" wrapText="1"/>
    </xf>
    <xf numFmtId="164" fontId="12" fillId="0" borderId="1" xfId="1" applyNumberFormat="1" applyFont="1" applyFill="1" applyBorder="1" applyAlignment="1">
      <alignment vertical="center" wrapText="1"/>
    </xf>
    <xf numFmtId="1" fontId="15" fillId="0" borderId="1" xfId="0" applyNumberFormat="1" applyFont="1" applyFill="1" applyBorder="1" applyAlignment="1">
      <alignment horizontal="center" vertical="center" wrapText="1"/>
    </xf>
    <xf numFmtId="164" fontId="17" fillId="0" borderId="1" xfId="1" applyNumberFormat="1" applyFont="1" applyFill="1" applyBorder="1" applyAlignment="1">
      <alignment vertical="center" wrapText="1"/>
    </xf>
    <xf numFmtId="0" fontId="14" fillId="0" borderId="1" xfId="0" applyFont="1" applyFill="1" applyBorder="1" applyAlignment="1">
      <alignment horizontal="center" vertical="center"/>
    </xf>
    <xf numFmtId="164" fontId="14"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164" fontId="15" fillId="0" borderId="1" xfId="0" applyNumberFormat="1" applyFont="1" applyFill="1" applyBorder="1" applyAlignment="1">
      <alignment horizontal="center" vertical="center"/>
    </xf>
    <xf numFmtId="0" fontId="15" fillId="0" borderId="0" xfId="0" applyFont="1" applyFill="1" applyAlignment="1">
      <alignment wrapText="1"/>
    </xf>
    <xf numFmtId="0" fontId="16" fillId="0" borderId="8" xfId="0" applyFont="1" applyFill="1" applyBorder="1" applyAlignment="1">
      <alignment horizontal="center" wrapText="1"/>
    </xf>
    <xf numFmtId="0" fontId="15" fillId="0" borderId="0" xfId="0" applyFont="1" applyFill="1" applyBorder="1" applyAlignment="1"/>
    <xf numFmtId="0" fontId="15" fillId="0" borderId="0" xfId="0" applyFont="1" applyFill="1" applyAlignment="1"/>
    <xf numFmtId="49" fontId="8" fillId="0" borderId="1" xfId="0" applyNumberFormat="1" applyFont="1" applyFill="1" applyBorder="1" applyAlignment="1">
      <alignment horizontal="center" vertical="center" wrapText="1"/>
    </xf>
    <xf numFmtId="0" fontId="0" fillId="0" borderId="0" xfId="0" applyFill="1"/>
    <xf numFmtId="0" fontId="23" fillId="0" borderId="0" xfId="1" applyFont="1" applyFill="1" applyBorder="1" applyAlignment="1">
      <alignment vertical="top" wrapText="1"/>
    </xf>
    <xf numFmtId="0" fontId="18" fillId="0" borderId="0" xfId="1" applyFont="1" applyFill="1" applyAlignment="1">
      <alignment vertical="top" wrapText="1"/>
    </xf>
    <xf numFmtId="2" fontId="12" fillId="0" borderId="16" xfId="0" applyNumberFormat="1" applyFont="1" applyFill="1" applyBorder="1" applyAlignment="1">
      <alignment horizontal="center" vertical="center" wrapText="1"/>
    </xf>
    <xf numFmtId="2" fontId="11" fillId="0" borderId="12" xfId="1" applyNumberFormat="1" applyFont="1" applyFill="1" applyBorder="1" applyAlignment="1">
      <alignment horizontal="center" vertical="center" wrapText="1"/>
    </xf>
    <xf numFmtId="2" fontId="11" fillId="0" borderId="6" xfId="1" applyNumberFormat="1" applyFont="1" applyFill="1" applyBorder="1" applyAlignment="1">
      <alignment horizontal="center" vertical="center" wrapText="1"/>
    </xf>
    <xf numFmtId="2" fontId="12" fillId="0" borderId="13" xfId="1" applyNumberFormat="1" applyFont="1" applyFill="1" applyBorder="1" applyAlignment="1">
      <alignment horizontal="center" vertical="center" wrapText="1"/>
    </xf>
    <xf numFmtId="2" fontId="10" fillId="0" borderId="12" xfId="1" applyNumberFormat="1" applyFont="1" applyFill="1" applyBorder="1" applyAlignment="1">
      <alignment horizontal="center" vertical="center" wrapText="1"/>
    </xf>
    <xf numFmtId="2" fontId="10" fillId="0" borderId="6" xfId="1" applyNumberFormat="1" applyFont="1" applyFill="1" applyBorder="1" applyAlignment="1">
      <alignment horizontal="center" vertical="center" wrapText="1"/>
    </xf>
    <xf numFmtId="2" fontId="11" fillId="0" borderId="17" xfId="1" applyNumberFormat="1" applyFont="1" applyFill="1" applyBorder="1" applyAlignment="1">
      <alignment horizontal="center" vertical="center" wrapText="1"/>
    </xf>
    <xf numFmtId="2" fontId="15" fillId="0" borderId="5" xfId="0" applyNumberFormat="1" applyFont="1" applyFill="1" applyBorder="1" applyAlignment="1">
      <alignment horizontal="center" vertical="center"/>
    </xf>
    <xf numFmtId="2" fontId="8" fillId="0" borderId="18" xfId="0" applyNumberFormat="1" applyFont="1" applyFill="1" applyBorder="1" applyAlignment="1">
      <alignment horizontal="center" vertical="center"/>
    </xf>
    <xf numFmtId="2" fontId="8" fillId="0" borderId="5" xfId="0" applyNumberFormat="1" applyFont="1" applyFill="1" applyBorder="1" applyAlignment="1">
      <alignment horizontal="center" vertical="center"/>
    </xf>
    <xf numFmtId="2" fontId="10" fillId="0" borderId="18" xfId="1" applyNumberFormat="1" applyFont="1" applyFill="1" applyBorder="1" applyAlignment="1">
      <alignment horizontal="center" vertical="center" wrapText="1"/>
    </xf>
    <xf numFmtId="2" fontId="8" fillId="0" borderId="17" xfId="0" applyNumberFormat="1" applyFont="1" applyFill="1" applyBorder="1" applyAlignment="1">
      <alignment horizontal="center" vertical="center"/>
    </xf>
    <xf numFmtId="2" fontId="14" fillId="0" borderId="14" xfId="0" applyNumberFormat="1" applyFont="1" applyFill="1" applyBorder="1" applyAlignment="1">
      <alignment horizontal="center" vertical="center"/>
    </xf>
    <xf numFmtId="0" fontId="15" fillId="0" borderId="1" xfId="0" applyFont="1" applyBorder="1" applyAlignment="1">
      <alignment horizontal="center" vertical="center"/>
    </xf>
    <xf numFmtId="164" fontId="14" fillId="0" borderId="1" xfId="0" applyNumberFormat="1" applyFont="1" applyBorder="1" applyAlignment="1">
      <alignment horizontal="center" vertical="center"/>
    </xf>
    <xf numFmtId="0" fontId="15" fillId="0" borderId="0" xfId="0" applyFont="1" applyAlignment="1">
      <alignment horizontal="center" vertical="center"/>
    </xf>
    <xf numFmtId="167" fontId="15" fillId="0" borderId="0" xfId="0" applyNumberFormat="1" applyFont="1" applyAlignment="1">
      <alignment horizontal="center" vertical="center"/>
    </xf>
    <xf numFmtId="0" fontId="15" fillId="0" borderId="1" xfId="0" applyFont="1" applyBorder="1" applyAlignment="1">
      <alignment horizontal="center" vertical="center" wrapText="1"/>
    </xf>
    <xf numFmtId="0" fontId="11" fillId="0" borderId="1" xfId="1" applyFont="1" applyBorder="1" applyAlignment="1">
      <alignment horizontal="center" vertical="center" wrapText="1"/>
    </xf>
    <xf numFmtId="2" fontId="15" fillId="0" borderId="1" xfId="0" applyNumberFormat="1" applyFont="1" applyFill="1" applyBorder="1" applyAlignment="1">
      <alignment horizontal="center" vertical="center"/>
    </xf>
    <xf numFmtId="164" fontId="12" fillId="0" borderId="1" xfId="1" applyNumberFormat="1" applyFont="1" applyBorder="1" applyAlignment="1">
      <alignment horizontal="center" vertical="center" wrapText="1"/>
    </xf>
    <xf numFmtId="164" fontId="15" fillId="0" borderId="1" xfId="0" applyNumberFormat="1" applyFont="1" applyBorder="1" applyAlignment="1">
      <alignment horizontal="center" vertical="center"/>
    </xf>
    <xf numFmtId="0" fontId="15" fillId="0" borderId="0" xfId="0" applyFont="1" applyBorder="1" applyAlignment="1">
      <alignment horizontal="center" vertical="center"/>
    </xf>
    <xf numFmtId="164" fontId="14" fillId="0" borderId="1" xfId="0" applyNumberFormat="1" applyFont="1" applyBorder="1" applyAlignment="1">
      <alignment horizontal="center"/>
    </xf>
    <xf numFmtId="0" fontId="11" fillId="0" borderId="3" xfId="1" applyFont="1" applyFill="1" applyBorder="1" applyAlignment="1">
      <alignment horizontal="left" vertical="center" wrapText="1"/>
    </xf>
    <xf numFmtId="0" fontId="15" fillId="0" borderId="0" xfId="0" applyFont="1" applyBorder="1"/>
    <xf numFmtId="164" fontId="14" fillId="0" borderId="30" xfId="0" applyNumberFormat="1" applyFont="1" applyBorder="1" applyAlignment="1">
      <alignment horizontal="center"/>
    </xf>
    <xf numFmtId="0" fontId="11" fillId="2" borderId="1" xfId="1" applyFont="1" applyFill="1" applyBorder="1" applyAlignment="1">
      <alignment horizontal="left" vertical="center" wrapText="1"/>
    </xf>
    <xf numFmtId="0" fontId="23" fillId="0" borderId="0" xfId="1" applyFont="1" applyFill="1" applyBorder="1" applyAlignment="1">
      <alignment horizontal="right" vertical="top" wrapText="1"/>
    </xf>
    <xf numFmtId="166" fontId="15" fillId="0" borderId="1" xfId="0" applyNumberFormat="1" applyFont="1" applyBorder="1" applyAlignment="1">
      <alignment horizontal="center" vertical="center"/>
    </xf>
    <xf numFmtId="166" fontId="11" fillId="0" borderId="1" xfId="0" applyNumberFormat="1" applyFont="1" applyFill="1" applyBorder="1" applyAlignment="1">
      <alignment horizontal="center" vertical="center"/>
    </xf>
    <xf numFmtId="166" fontId="15" fillId="0" borderId="1" xfId="0" applyNumberFormat="1" applyFont="1" applyFill="1" applyBorder="1" applyAlignment="1">
      <alignment horizontal="center" vertical="center"/>
    </xf>
    <xf numFmtId="166" fontId="11" fillId="0" borderId="1" xfId="1"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64" fontId="12" fillId="0" borderId="30" xfId="1" applyNumberFormat="1" applyFont="1" applyBorder="1" applyAlignment="1">
      <alignment horizontal="center" vertical="center" wrapText="1"/>
    </xf>
    <xf numFmtId="0" fontId="11" fillId="0" borderId="1" xfId="0" quotePrefix="1"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0" borderId="23" xfId="1" applyFont="1" applyFill="1" applyBorder="1" applyAlignment="1">
      <alignment horizontal="left" vertical="center" wrapText="1"/>
    </xf>
    <xf numFmtId="0" fontId="12" fillId="3" borderId="1" xfId="1" applyFont="1" applyFill="1" applyBorder="1" applyAlignment="1">
      <alignment horizontal="center" vertical="center" wrapText="1"/>
    </xf>
    <xf numFmtId="0" fontId="15" fillId="3" borderId="1" xfId="0" applyFont="1" applyFill="1" applyBorder="1" applyAlignment="1">
      <alignment horizontal="center" vertical="center"/>
    </xf>
    <xf numFmtId="164" fontId="14" fillId="3" borderId="1" xfId="0" applyNumberFormat="1" applyFont="1" applyFill="1" applyBorder="1" applyAlignment="1">
      <alignment horizontal="center" vertical="center"/>
    </xf>
    <xf numFmtId="0" fontId="24" fillId="3" borderId="1" xfId="0" applyFont="1" applyFill="1" applyBorder="1" applyAlignment="1">
      <alignment horizontal="center" vertical="center"/>
    </xf>
    <xf numFmtId="0" fontId="0" fillId="3" borderId="1" xfId="0" applyFont="1" applyFill="1" applyBorder="1" applyAlignment="1">
      <alignment horizontal="center" vertical="center"/>
    </xf>
    <xf numFmtId="164" fontId="0" fillId="3" borderId="1" xfId="0" applyNumberFormat="1" applyFont="1" applyFill="1" applyBorder="1" applyAlignment="1">
      <alignment horizontal="center" vertical="center"/>
    </xf>
    <xf numFmtId="164" fontId="25" fillId="3" borderId="1" xfId="0" applyNumberFormat="1" applyFont="1" applyFill="1" applyBorder="1" applyAlignment="1">
      <alignment horizontal="center" vertical="center"/>
    </xf>
    <xf numFmtId="164" fontId="24" fillId="3" borderId="1" xfId="0" applyNumberFormat="1" applyFont="1" applyFill="1" applyBorder="1" applyAlignment="1">
      <alignment horizontal="center" vertical="center"/>
    </xf>
    <xf numFmtId="0" fontId="24" fillId="3" borderId="30" xfId="0" applyFont="1" applyFill="1" applyBorder="1" applyAlignment="1">
      <alignment horizontal="center" vertical="center"/>
    </xf>
    <xf numFmtId="164" fontId="0" fillId="3" borderId="30" xfId="0" applyNumberFormat="1" applyFont="1" applyFill="1" applyBorder="1" applyAlignment="1">
      <alignment horizontal="center" vertical="center"/>
    </xf>
    <xf numFmtId="164" fontId="25" fillId="3" borderId="30" xfId="0" applyNumberFormat="1" applyFont="1" applyFill="1" applyBorder="1" applyAlignment="1">
      <alignment horizontal="center" vertical="center"/>
    </xf>
    <xf numFmtId="0" fontId="15" fillId="3" borderId="30" xfId="0" applyFont="1" applyFill="1" applyBorder="1" applyAlignment="1">
      <alignment horizontal="center"/>
    </xf>
    <xf numFmtId="0" fontId="15" fillId="3" borderId="1" xfId="0" applyFont="1" applyFill="1" applyBorder="1" applyAlignment="1">
      <alignment horizontal="center"/>
    </xf>
    <xf numFmtId="164" fontId="15" fillId="3" borderId="30" xfId="0" applyNumberFormat="1" applyFont="1" applyFill="1" applyBorder="1" applyAlignment="1">
      <alignment horizontal="center"/>
    </xf>
    <xf numFmtId="164" fontId="15" fillId="3" borderId="1" xfId="0" applyNumberFormat="1" applyFont="1" applyFill="1" applyBorder="1" applyAlignment="1">
      <alignment horizontal="center"/>
    </xf>
    <xf numFmtId="164" fontId="14" fillId="3" borderId="1" xfId="0" applyNumberFormat="1" applyFont="1" applyFill="1" applyBorder="1" applyAlignment="1">
      <alignment horizontal="center"/>
    </xf>
    <xf numFmtId="0" fontId="14" fillId="3" borderId="1" xfId="1" applyFont="1" applyFill="1" applyBorder="1" applyAlignment="1">
      <alignment horizontal="center" vertical="center" wrapText="1"/>
    </xf>
    <xf numFmtId="0" fontId="14" fillId="3" borderId="1" xfId="0" applyFont="1" applyFill="1" applyBorder="1" applyAlignment="1">
      <alignment horizontal="center" vertical="center"/>
    </xf>
    <xf numFmtId="0" fontId="15" fillId="0" borderId="0" xfId="0" applyFont="1" applyFill="1" applyAlignment="1">
      <alignment horizontal="center" vertical="center"/>
    </xf>
    <xf numFmtId="0" fontId="15" fillId="0" borderId="0" xfId="0" applyFont="1" applyBorder="1" applyAlignment="1">
      <alignment horizontal="right"/>
    </xf>
    <xf numFmtId="164" fontId="15" fillId="0" borderId="0" xfId="0" applyNumberFormat="1" applyFont="1" applyBorder="1"/>
    <xf numFmtId="0" fontId="15" fillId="0" borderId="0" xfId="0" applyFont="1" applyFill="1" applyBorder="1" applyAlignment="1">
      <alignment wrapText="1"/>
    </xf>
    <xf numFmtId="164" fontId="14" fillId="0" borderId="0" xfId="0" applyNumberFormat="1" applyFont="1" applyFill="1" applyBorder="1"/>
    <xf numFmtId="0" fontId="14" fillId="3" borderId="1" xfId="0" applyFont="1" applyFill="1" applyBorder="1" applyAlignment="1">
      <alignment horizontal="center"/>
    </xf>
    <xf numFmtId="0" fontId="27" fillId="0" borderId="1" xfId="0" applyFont="1" applyBorder="1"/>
    <xf numFmtId="168" fontId="16" fillId="0" borderId="27" xfId="0" applyNumberFormat="1" applyFont="1" applyFill="1" applyBorder="1" applyAlignment="1">
      <alignment horizontal="center" vertical="center"/>
    </xf>
    <xf numFmtId="0" fontId="19" fillId="0" borderId="26" xfId="0" applyFont="1" applyFill="1" applyBorder="1" applyAlignment="1" applyProtection="1">
      <alignment vertical="center" wrapText="1" readingOrder="1"/>
      <protection locked="0"/>
    </xf>
    <xf numFmtId="165" fontId="17" fillId="0" borderId="2" xfId="0" applyNumberFormat="1" applyFont="1" applyFill="1" applyBorder="1" applyAlignment="1" applyProtection="1">
      <alignment vertical="center" wrapText="1" readingOrder="1"/>
      <protection locked="0"/>
    </xf>
    <xf numFmtId="164" fontId="10" fillId="0" borderId="1" xfId="1"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7" fillId="0" borderId="1" xfId="0" applyFont="1" applyFill="1" applyBorder="1" applyAlignment="1">
      <alignment vertical="center" wrapText="1"/>
    </xf>
    <xf numFmtId="0" fontId="0" fillId="0" borderId="0" xfId="0" applyFill="1" applyAlignment="1">
      <alignment wrapText="1"/>
    </xf>
    <xf numFmtId="0" fontId="15" fillId="0" borderId="0" xfId="0" applyFont="1" applyAlignment="1">
      <alignment horizontal="right" vertical="center"/>
    </xf>
    <xf numFmtId="2" fontId="14" fillId="3" borderId="1" xfId="0" applyNumberFormat="1" applyFont="1" applyFill="1" applyBorder="1" applyAlignment="1">
      <alignment horizontal="center"/>
    </xf>
    <xf numFmtId="164" fontId="15" fillId="3" borderId="1" xfId="0" applyNumberFormat="1" applyFont="1" applyFill="1" applyBorder="1" applyAlignment="1">
      <alignment horizontal="center" vertical="center"/>
    </xf>
    <xf numFmtId="0" fontId="15" fillId="0" borderId="0" xfId="0" applyFont="1" applyAlignment="1">
      <alignment horizontal="right"/>
    </xf>
    <xf numFmtId="164" fontId="15" fillId="0" borderId="0" xfId="0" applyNumberFormat="1" applyFont="1" applyAlignment="1">
      <alignment horizontal="center" vertical="center"/>
    </xf>
    <xf numFmtId="0" fontId="11" fillId="2" borderId="0" xfId="0" applyFont="1" applyFill="1"/>
    <xf numFmtId="0" fontId="11" fillId="2"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1" fillId="2" borderId="1" xfId="0" applyFont="1" applyFill="1" applyBorder="1" applyAlignment="1">
      <alignment horizontal="center" wrapText="1"/>
    </xf>
    <xf numFmtId="0" fontId="11" fillId="2" borderId="1" xfId="0" applyFont="1" applyFill="1" applyBorder="1" applyAlignment="1">
      <alignment horizontal="center" vertical="center"/>
    </xf>
    <xf numFmtId="1" fontId="11" fillId="2" borderId="1" xfId="0" applyNumberFormat="1" applyFont="1" applyFill="1" applyBorder="1" applyAlignment="1">
      <alignment horizontal="center" wrapText="1"/>
    </xf>
    <xf numFmtId="0" fontId="11" fillId="4" borderId="1" xfId="0" applyFont="1" applyFill="1" applyBorder="1" applyAlignment="1">
      <alignment horizontal="center" wrapText="1"/>
    </xf>
    <xf numFmtId="0" fontId="12" fillId="4" borderId="1" xfId="0" applyNumberFormat="1" applyFont="1" applyFill="1" applyBorder="1" applyAlignment="1">
      <alignment wrapText="1"/>
    </xf>
    <xf numFmtId="0" fontId="12" fillId="4" borderId="1" xfId="0" applyNumberFormat="1" applyFont="1" applyFill="1" applyBorder="1"/>
    <xf numFmtId="164" fontId="12" fillId="4" borderId="1" xfId="0" applyNumberFormat="1" applyFont="1" applyFill="1" applyBorder="1"/>
    <xf numFmtId="0" fontId="11" fillId="2" borderId="1" xfId="0" applyNumberFormat="1" applyFont="1" applyFill="1" applyBorder="1" applyAlignment="1">
      <alignment wrapText="1"/>
    </xf>
    <xf numFmtId="0" fontId="11" fillId="2" borderId="1" xfId="0" applyNumberFormat="1" applyFont="1" applyFill="1" applyBorder="1"/>
    <xf numFmtId="164" fontId="11" fillId="2" borderId="1" xfId="0" applyNumberFormat="1" applyFont="1" applyFill="1" applyBorder="1"/>
    <xf numFmtId="164" fontId="12" fillId="2" borderId="1" xfId="0" applyNumberFormat="1" applyFont="1" applyFill="1" applyBorder="1"/>
    <xf numFmtId="0" fontId="12" fillId="2" borderId="1" xfId="0" applyNumberFormat="1" applyFont="1" applyFill="1" applyBorder="1"/>
    <xf numFmtId="164" fontId="12" fillId="4" borderId="23" xfId="0" applyNumberFormat="1" applyFont="1" applyFill="1" applyBorder="1"/>
    <xf numFmtId="167" fontId="12" fillId="4" borderId="23" xfId="0" applyNumberFormat="1" applyFont="1" applyFill="1" applyBorder="1"/>
    <xf numFmtId="0" fontId="11" fillId="2" borderId="1" xfId="0" applyNumberFormat="1" applyFont="1" applyFill="1" applyBorder="1" applyAlignment="1"/>
    <xf numFmtId="0" fontId="11" fillId="4" borderId="1" xfId="0" applyNumberFormat="1" applyFont="1" applyFill="1" applyBorder="1" applyAlignment="1">
      <alignment wrapText="1"/>
    </xf>
    <xf numFmtId="0" fontId="11" fillId="4" borderId="1" xfId="0" applyNumberFormat="1" applyFont="1" applyFill="1" applyBorder="1"/>
    <xf numFmtId="164" fontId="11" fillId="4" borderId="1" xfId="0" applyNumberFormat="1" applyFont="1" applyFill="1" applyBorder="1"/>
    <xf numFmtId="0" fontId="30" fillId="0" borderId="0" xfId="0" applyFont="1" applyFill="1" applyAlignment="1">
      <alignment wrapText="1"/>
    </xf>
    <xf numFmtId="0" fontId="30" fillId="0" borderId="1" xfId="0" applyFont="1" applyFill="1" applyBorder="1" applyAlignment="1">
      <alignment horizontal="center" vertical="justify" textRotation="90" wrapText="1"/>
    </xf>
    <xf numFmtId="0" fontId="30" fillId="0" borderId="1" xfId="0" applyFont="1" applyFill="1" applyBorder="1" applyAlignment="1">
      <alignment horizontal="left" vertical="justify" textRotation="90" wrapText="1"/>
    </xf>
    <xf numFmtId="0" fontId="30" fillId="0" borderId="1" xfId="0" applyFont="1" applyFill="1" applyBorder="1" applyAlignment="1">
      <alignment horizontal="left" vertical="justify" wrapText="1"/>
    </xf>
    <xf numFmtId="0" fontId="30" fillId="2" borderId="1" xfId="0" applyFont="1" applyFill="1" applyBorder="1" applyAlignment="1">
      <alignment horizontal="left" vertical="justify" textRotation="90" wrapText="1"/>
    </xf>
    <xf numFmtId="0" fontId="31" fillId="2" borderId="1" xfId="0" applyFont="1" applyFill="1" applyBorder="1" applyAlignment="1">
      <alignment horizontal="left" vertical="justify" textRotation="90" wrapText="1"/>
    </xf>
    <xf numFmtId="0" fontId="30" fillId="2" borderId="1" xfId="0" applyFont="1" applyFill="1" applyBorder="1" applyAlignment="1">
      <alignment horizontal="left" vertical="justify" textRotation="90"/>
    </xf>
    <xf numFmtId="0" fontId="30" fillId="0" borderId="1" xfId="0" applyFont="1" applyFill="1" applyBorder="1" applyAlignment="1">
      <alignment textRotation="90" wrapText="1"/>
    </xf>
    <xf numFmtId="0" fontId="30" fillId="0" borderId="1" xfId="0" applyFont="1" applyFill="1" applyBorder="1" applyAlignment="1">
      <alignment vertical="top" wrapText="1"/>
    </xf>
    <xf numFmtId="0" fontId="30" fillId="0" borderId="1" xfId="0" applyFont="1" applyFill="1" applyBorder="1" applyAlignment="1">
      <alignment wrapText="1"/>
    </xf>
    <xf numFmtId="167" fontId="30" fillId="2" borderId="1" xfId="0" applyNumberFormat="1" applyFont="1" applyFill="1" applyBorder="1" applyAlignment="1">
      <alignment wrapText="1"/>
    </xf>
    <xf numFmtId="167" fontId="30" fillId="2" borderId="12" xfId="0" applyNumberFormat="1" applyFont="1" applyFill="1" applyBorder="1" applyAlignment="1">
      <alignment wrapText="1"/>
    </xf>
    <xf numFmtId="167" fontId="30" fillId="0" borderId="1" xfId="0" applyNumberFormat="1" applyFont="1" applyFill="1" applyBorder="1" applyAlignment="1">
      <alignment wrapText="1"/>
    </xf>
    <xf numFmtId="0" fontId="30" fillId="2" borderId="1" xfId="0" applyFont="1" applyFill="1" applyBorder="1" applyAlignment="1">
      <alignment vertical="top" wrapText="1"/>
    </xf>
    <xf numFmtId="167" fontId="30" fillId="0" borderId="0" xfId="0" applyNumberFormat="1" applyFont="1" applyFill="1" applyAlignment="1">
      <alignment wrapText="1"/>
    </xf>
    <xf numFmtId="0" fontId="15" fillId="0" borderId="0" xfId="0" applyFont="1" applyAlignment="1">
      <alignment horizontal="right"/>
    </xf>
    <xf numFmtId="0" fontId="18" fillId="0" borderId="0" xfId="1" applyFont="1" applyFill="1" applyAlignment="1">
      <alignment horizontal="center" vertical="top" wrapText="1"/>
    </xf>
    <xf numFmtId="0" fontId="19" fillId="0" borderId="26" xfId="0" applyFont="1" applyFill="1" applyBorder="1" applyAlignment="1" applyProtection="1">
      <alignment horizontal="center" wrapText="1" readingOrder="1"/>
      <protection locked="0"/>
    </xf>
    <xf numFmtId="0" fontId="23" fillId="0" borderId="1" xfId="0" applyFont="1" applyFill="1" applyBorder="1" applyAlignment="1">
      <alignment horizontal="left" vertical="center" wrapText="1"/>
    </xf>
    <xf numFmtId="0" fontId="15" fillId="0" borderId="0" xfId="0" applyFont="1" applyBorder="1" applyAlignment="1">
      <alignment horizontal="center" vertical="center" wrapText="1"/>
    </xf>
    <xf numFmtId="164" fontId="15" fillId="0" borderId="0" xfId="0" applyNumberFormat="1" applyFont="1" applyBorder="1" applyAlignment="1">
      <alignment horizontal="center" vertical="center"/>
    </xf>
    <xf numFmtId="2" fontId="15" fillId="0" borderId="0" xfId="0" applyNumberFormat="1" applyFont="1" applyFill="1" applyBorder="1" applyAlignment="1">
      <alignment horizontal="center" vertical="center"/>
    </xf>
    <xf numFmtId="164" fontId="12" fillId="0" borderId="0" xfId="1" applyNumberFormat="1" applyFont="1" applyFill="1" applyBorder="1" applyAlignment="1">
      <alignment horizontal="center" vertical="center" wrapText="1"/>
    </xf>
    <xf numFmtId="164" fontId="15" fillId="0" borderId="0" xfId="0" applyNumberFormat="1" applyFont="1" applyFill="1" applyBorder="1" applyAlignment="1">
      <alignment horizontal="center" vertical="center"/>
    </xf>
    <xf numFmtId="0" fontId="14" fillId="0" borderId="2" xfId="0" applyFont="1" applyBorder="1" applyAlignment="1">
      <alignment wrapText="1"/>
    </xf>
    <xf numFmtId="164" fontId="14" fillId="0" borderId="11" xfId="0" applyNumberFormat="1" applyFont="1" applyBorder="1" applyAlignment="1">
      <alignment wrapText="1"/>
    </xf>
    <xf numFmtId="0" fontId="14" fillId="0" borderId="4" xfId="0" applyFont="1" applyBorder="1" applyAlignment="1">
      <alignment wrapText="1"/>
    </xf>
    <xf numFmtId="164" fontId="14" fillId="0" borderId="18" xfId="0" applyNumberFormat="1" applyFont="1" applyBorder="1" applyAlignment="1">
      <alignment wrapText="1"/>
    </xf>
    <xf numFmtId="0" fontId="29" fillId="0" borderId="4" xfId="0" applyFont="1" applyBorder="1" applyAlignment="1">
      <alignment horizontal="right" wrapText="1"/>
    </xf>
    <xf numFmtId="0" fontId="14" fillId="0" borderId="4" xfId="0" applyFont="1" applyBorder="1"/>
    <xf numFmtId="164" fontId="15" fillId="0" borderId="18" xfId="0" applyNumberFormat="1" applyFont="1" applyBorder="1"/>
    <xf numFmtId="0" fontId="14" fillId="0" borderId="9" xfId="0" applyFont="1" applyBorder="1" applyAlignment="1">
      <alignment wrapText="1"/>
    </xf>
    <xf numFmtId="164" fontId="14" fillId="0" borderId="20" xfId="0" applyNumberFormat="1" applyFont="1" applyBorder="1"/>
    <xf numFmtId="164" fontId="14" fillId="0" borderId="0" xfId="0" applyNumberFormat="1" applyFont="1" applyFill="1" applyBorder="1" applyAlignment="1">
      <alignment horizontal="center" vertical="center"/>
    </xf>
    <xf numFmtId="0" fontId="15" fillId="0" borderId="0"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Alignment="1">
      <alignment horizontal="right"/>
    </xf>
    <xf numFmtId="0" fontId="0" fillId="0" borderId="0" xfId="0" applyFont="1" applyFill="1" applyBorder="1" applyAlignment="1">
      <alignment horizontal="center" vertical="center"/>
    </xf>
    <xf numFmtId="164" fontId="0" fillId="0" borderId="0" xfId="0" applyNumberFormat="1" applyFont="1" applyFill="1" applyBorder="1" applyAlignment="1">
      <alignment horizontal="center" vertical="center"/>
    </xf>
    <xf numFmtId="164" fontId="25" fillId="0" borderId="0" xfId="0" applyNumberFormat="1" applyFont="1" applyFill="1" applyBorder="1" applyAlignment="1">
      <alignment horizontal="center" vertical="center"/>
    </xf>
    <xf numFmtId="0" fontId="15" fillId="0" borderId="0" xfId="0" applyFont="1" applyFill="1" applyBorder="1" applyAlignment="1">
      <alignment horizontal="right"/>
    </xf>
    <xf numFmtId="0" fontId="15"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168" fontId="17" fillId="0" borderId="38" xfId="0" applyNumberFormat="1" applyFont="1" applyBorder="1" applyAlignment="1">
      <alignment horizontal="center" vertical="center"/>
    </xf>
    <xf numFmtId="168" fontId="17" fillId="0" borderId="23" xfId="0" applyNumberFormat="1" applyFont="1" applyBorder="1" applyAlignment="1">
      <alignment horizontal="center" vertical="center"/>
    </xf>
    <xf numFmtId="168" fontId="17" fillId="0" borderId="39" xfId="0" applyNumberFormat="1" applyFont="1" applyBorder="1" applyAlignment="1">
      <alignment horizontal="center" vertical="center"/>
    </xf>
    <xf numFmtId="0" fontId="17" fillId="0" borderId="2" xfId="0" applyFont="1" applyBorder="1" applyAlignment="1">
      <alignment vertical="center" wrapText="1"/>
    </xf>
    <xf numFmtId="168" fontId="17" fillId="0" borderId="23" xfId="0" applyNumberFormat="1" applyFont="1" applyFill="1" applyBorder="1" applyAlignment="1">
      <alignment horizontal="center" vertical="center"/>
    </xf>
    <xf numFmtId="0" fontId="15" fillId="0" borderId="12" xfId="0" applyFont="1" applyFill="1" applyBorder="1" applyAlignment="1">
      <alignment horizontal="left" vertical="center" wrapText="1"/>
    </xf>
    <xf numFmtId="164" fontId="15" fillId="0" borderId="12" xfId="0" applyNumberFormat="1"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0" fontId="12" fillId="0" borderId="12" xfId="1" applyFont="1" applyFill="1" applyBorder="1" applyAlignment="1">
      <alignment horizontal="left" vertical="center" wrapText="1"/>
    </xf>
    <xf numFmtId="164" fontId="12" fillId="0" borderId="12"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0" fontId="33" fillId="0" borderId="0" xfId="0" applyFont="1" applyAlignment="1">
      <alignment horizontal="center"/>
    </xf>
    <xf numFmtId="0" fontId="34" fillId="0" borderId="0" xfId="0" applyFont="1" applyBorder="1" applyAlignment="1">
      <alignment horizontal="center"/>
    </xf>
    <xf numFmtId="0" fontId="35" fillId="0" borderId="0" xfId="0" applyFont="1" applyBorder="1" applyAlignment="1">
      <alignment horizontal="right"/>
    </xf>
    <xf numFmtId="0" fontId="34" fillId="0" borderId="0" xfId="0" applyFont="1" applyFill="1"/>
    <xf numFmtId="0" fontId="34" fillId="0" borderId="0" xfId="0" applyFont="1"/>
    <xf numFmtId="0" fontId="37" fillId="0" borderId="15" xfId="0" applyFont="1" applyBorder="1" applyAlignment="1">
      <alignment horizontal="center"/>
    </xf>
    <xf numFmtId="9" fontId="37" fillId="0" borderId="42" xfId="0" applyNumberFormat="1" applyFont="1" applyFill="1" applyBorder="1" applyAlignment="1">
      <alignment horizontal="center" wrapText="1"/>
    </xf>
    <xf numFmtId="0" fontId="37" fillId="0" borderId="42" xfId="0" applyFont="1" applyFill="1" applyBorder="1" applyAlignment="1">
      <alignment horizontal="center" wrapText="1"/>
    </xf>
    <xf numFmtId="0" fontId="37" fillId="0" borderId="15" xfId="0" applyFont="1" applyFill="1" applyBorder="1" applyAlignment="1">
      <alignment horizontal="center" wrapText="1"/>
    </xf>
    <xf numFmtId="0" fontId="0" fillId="0" borderId="42" xfId="0" applyBorder="1"/>
    <xf numFmtId="0" fontId="37" fillId="0" borderId="0" xfId="0" applyFont="1" applyFill="1" applyBorder="1" applyAlignment="1">
      <alignment horizontal="center"/>
    </xf>
    <xf numFmtId="0" fontId="0" fillId="0" borderId="0" xfId="0" applyFont="1" applyFill="1" applyBorder="1" applyAlignment="1">
      <alignment horizontal="center"/>
    </xf>
    <xf numFmtId="0" fontId="37" fillId="0" borderId="12" xfId="0" applyFont="1" applyFill="1" applyBorder="1" applyAlignment="1">
      <alignment horizontal="left"/>
    </xf>
    <xf numFmtId="167" fontId="34" fillId="5" borderId="12" xfId="0" applyNumberFormat="1" applyFont="1" applyFill="1" applyBorder="1"/>
    <xf numFmtId="164" fontId="0" fillId="0" borderId="0" xfId="0" applyNumberFormat="1" applyFill="1"/>
    <xf numFmtId="0" fontId="5" fillId="0" borderId="1" xfId="0" applyFont="1" applyFill="1" applyBorder="1" applyAlignment="1">
      <alignment horizontal="left"/>
    </xf>
    <xf numFmtId="167" fontId="34" fillId="5" borderId="1" xfId="0" applyNumberFormat="1" applyFont="1" applyFill="1" applyBorder="1"/>
    <xf numFmtId="0" fontId="37" fillId="0" borderId="1" xfId="0" applyFont="1" applyFill="1" applyBorder="1" applyAlignment="1">
      <alignment horizontal="left"/>
    </xf>
    <xf numFmtId="0" fontId="38" fillId="0" borderId="1" xfId="0" applyFont="1" applyFill="1" applyBorder="1" applyAlignment="1">
      <alignment horizontal="left"/>
    </xf>
    <xf numFmtId="164" fontId="34" fillId="0" borderId="0" xfId="0" applyNumberFormat="1" applyFont="1" applyFill="1" applyBorder="1"/>
    <xf numFmtId="164" fontId="0" fillId="0" borderId="0" xfId="0" applyNumberFormat="1" applyFont="1" applyFill="1" applyBorder="1"/>
    <xf numFmtId="164" fontId="40" fillId="0" borderId="0" xfId="0" applyNumberFormat="1" applyFont="1" applyFill="1"/>
    <xf numFmtId="0" fontId="38" fillId="0" borderId="1" xfId="0" applyFont="1" applyFill="1" applyBorder="1" applyAlignment="1">
      <alignment horizontal="left" wrapText="1"/>
    </xf>
    <xf numFmtId="0" fontId="37" fillId="0" borderId="1" xfId="0" applyFont="1" applyFill="1" applyBorder="1" applyAlignment="1">
      <alignment horizontal="left" wrapText="1"/>
    </xf>
    <xf numFmtId="164" fontId="0" fillId="0" borderId="0" xfId="0" applyNumberFormat="1" applyFill="1" applyBorder="1"/>
    <xf numFmtId="164" fontId="0" fillId="0" borderId="0" xfId="0" applyNumberFormat="1"/>
    <xf numFmtId="0" fontId="23" fillId="0" borderId="1" xfId="0" applyFont="1" applyFill="1" applyBorder="1" applyAlignment="1">
      <alignment vertical="center" wrapText="1"/>
    </xf>
    <xf numFmtId="0" fontId="37" fillId="0" borderId="1" xfId="0" applyFont="1" applyFill="1" applyBorder="1"/>
    <xf numFmtId="0" fontId="38" fillId="0" borderId="3" xfId="0" applyFont="1" applyFill="1" applyBorder="1"/>
    <xf numFmtId="167" fontId="34" fillId="5" borderId="3" xfId="0" applyNumberFormat="1" applyFont="1" applyFill="1" applyBorder="1"/>
    <xf numFmtId="0" fontId="33" fillId="5" borderId="19" xfId="0" applyFont="1" applyFill="1" applyBorder="1" applyAlignment="1">
      <alignment horizontal="left"/>
    </xf>
    <xf numFmtId="167" fontId="41" fillId="5" borderId="13" xfId="0" applyNumberFormat="1" applyFont="1" applyFill="1" applyBorder="1" applyAlignment="1">
      <alignment horizontal="center"/>
    </xf>
    <xf numFmtId="167" fontId="41" fillId="5" borderId="14" xfId="0" applyNumberFormat="1" applyFont="1" applyFill="1" applyBorder="1" applyAlignment="1">
      <alignment horizontal="center"/>
    </xf>
    <xf numFmtId="164" fontId="34" fillId="0" borderId="0" xfId="0" applyNumberFormat="1" applyFont="1" applyFill="1" applyBorder="1" applyAlignment="1">
      <alignment horizontal="center"/>
    </xf>
    <xf numFmtId="0" fontId="37" fillId="0" borderId="0" xfId="0" applyFont="1"/>
    <xf numFmtId="0" fontId="7" fillId="0" borderId="0" xfId="0" applyFont="1" applyAlignment="1"/>
    <xf numFmtId="0" fontId="16" fillId="0" borderId="0" xfId="0" applyFont="1" applyFill="1" applyBorder="1" applyAlignment="1">
      <alignment horizontal="center" wrapText="1"/>
    </xf>
    <xf numFmtId="0" fontId="7" fillId="0" borderId="4" xfId="0" applyFont="1" applyFill="1" applyBorder="1" applyAlignment="1">
      <alignment vertical="center" wrapText="1"/>
    </xf>
    <xf numFmtId="0" fontId="7" fillId="0"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1"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7" fillId="0" borderId="0" xfId="0" applyFont="1" applyAlignment="1">
      <alignment horizontal="right"/>
    </xf>
    <xf numFmtId="0" fontId="42" fillId="0" borderId="3" xfId="0" applyFont="1" applyBorder="1" applyAlignment="1">
      <alignment horizontal="center" vertical="center" wrapText="1"/>
    </xf>
    <xf numFmtId="0" fontId="7" fillId="0" borderId="3" xfId="0" applyFont="1" applyBorder="1" applyAlignment="1">
      <alignment horizontal="justify" vertical="center" wrapText="1"/>
    </xf>
    <xf numFmtId="0" fontId="7" fillId="0" borderId="3" xfId="0" applyFont="1" applyBorder="1" applyAlignment="1">
      <alignment horizontal="center" vertical="center" wrapText="1"/>
    </xf>
    <xf numFmtId="0" fontId="42" fillId="0" borderId="19" xfId="0" applyFont="1" applyBorder="1" applyAlignment="1">
      <alignment horizontal="center" vertical="center" wrapText="1"/>
    </xf>
    <xf numFmtId="0" fontId="19" fillId="0" borderId="13" xfId="0" applyFont="1" applyBorder="1" applyAlignment="1">
      <alignment horizontal="right" vertical="center" wrapText="1"/>
    </xf>
    <xf numFmtId="0" fontId="16" fillId="0" borderId="14" xfId="0" applyFont="1" applyBorder="1" applyAlignment="1">
      <alignment horizontal="center" vertical="center" wrapText="1"/>
    </xf>
    <xf numFmtId="0" fontId="0" fillId="0" borderId="0" xfId="0"/>
    <xf numFmtId="0" fontId="0" fillId="0" borderId="1" xfId="0" applyBorder="1"/>
    <xf numFmtId="164" fontId="34" fillId="0" borderId="1" xfId="0" applyNumberFormat="1" applyFont="1" applyFill="1" applyBorder="1"/>
    <xf numFmtId="164" fontId="34" fillId="0" borderId="3" xfId="0" applyNumberFormat="1" applyFont="1" applyFill="1" applyBorder="1"/>
    <xf numFmtId="164" fontId="34" fillId="0" borderId="12" xfId="0" applyNumberFormat="1" applyFont="1" applyFill="1" applyBorder="1"/>
    <xf numFmtId="164" fontId="34" fillId="0" borderId="43" xfId="0" applyNumberFormat="1" applyFont="1" applyFill="1" applyBorder="1"/>
    <xf numFmtId="164" fontId="39" fillId="0" borderId="1" xfId="0" applyNumberFormat="1" applyFont="1" applyFill="1" applyBorder="1"/>
    <xf numFmtId="164" fontId="39" fillId="0" borderId="3" xfId="0" applyNumberFormat="1" applyFont="1" applyFill="1" applyBorder="1"/>
    <xf numFmtId="167" fontId="34" fillId="0" borderId="12" xfId="0" applyNumberFormat="1" applyFont="1" applyFill="1" applyBorder="1"/>
    <xf numFmtId="164" fontId="39" fillId="0" borderId="6" xfId="0" applyNumberFormat="1" applyFont="1" applyFill="1" applyBorder="1"/>
    <xf numFmtId="167" fontId="39" fillId="0" borderId="6" xfId="0" applyNumberFormat="1" applyFont="1" applyFill="1" applyBorder="1"/>
    <xf numFmtId="2" fontId="34" fillId="0" borderId="1" xfId="0" applyNumberFormat="1" applyFont="1" applyFill="1" applyBorder="1"/>
    <xf numFmtId="167" fontId="39" fillId="0" borderId="3" xfId="0" applyNumberFormat="1" applyFont="1" applyFill="1" applyBorder="1"/>
    <xf numFmtId="164" fontId="39" fillId="2" borderId="3" xfId="0" applyNumberFormat="1" applyFont="1" applyFill="1" applyBorder="1"/>
    <xf numFmtId="0" fontId="14" fillId="0" borderId="0" xfId="0" applyFont="1" applyFill="1" applyAlignment="1">
      <alignment horizontal="center"/>
    </xf>
    <xf numFmtId="0" fontId="14" fillId="0" borderId="0" xfId="0" applyFont="1" applyFill="1" applyAlignment="1">
      <alignment horizontal="center" wrapText="1"/>
    </xf>
    <xf numFmtId="0" fontId="15" fillId="0" borderId="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1" fillId="0" borderId="8"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3" fillId="0" borderId="0" xfId="1" applyFont="1" applyFill="1" applyAlignment="1">
      <alignment horizontal="center" vertical="top" wrapText="1"/>
    </xf>
    <xf numFmtId="0" fontId="10" fillId="0" borderId="0" xfId="1" applyFont="1" applyFill="1" applyBorder="1" applyAlignment="1">
      <alignment horizontal="right" vertical="top" wrapText="1"/>
    </xf>
    <xf numFmtId="0" fontId="8" fillId="0" borderId="28"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15" fillId="0" borderId="0" xfId="0" applyFont="1" applyAlignment="1">
      <alignment horizontal="right"/>
    </xf>
    <xf numFmtId="0" fontId="18" fillId="0" borderId="35" xfId="0" applyFont="1" applyFill="1" applyBorder="1" applyAlignment="1" applyProtection="1">
      <alignment horizontal="center" vertical="center" wrapText="1" readingOrder="1"/>
      <protection locked="0"/>
    </xf>
    <xf numFmtId="0" fontId="18" fillId="0" borderId="36" xfId="0" applyFont="1" applyFill="1" applyBorder="1" applyAlignment="1" applyProtection="1">
      <alignment horizontal="center" vertical="center" wrapText="1" readingOrder="1"/>
      <protection locked="0"/>
    </xf>
    <xf numFmtId="0" fontId="18" fillId="0" borderId="37" xfId="0" applyFont="1" applyFill="1" applyBorder="1" applyAlignment="1" applyProtection="1">
      <alignment horizontal="center" vertical="center" wrapText="1" readingOrder="1"/>
      <protection locked="0"/>
    </xf>
    <xf numFmtId="168" fontId="18" fillId="0" borderId="35" xfId="0" applyNumberFormat="1" applyFont="1" applyBorder="1" applyAlignment="1">
      <alignment horizontal="center" vertical="center"/>
    </xf>
    <xf numFmtId="168" fontId="18" fillId="0" borderId="36" xfId="0" applyNumberFormat="1" applyFont="1" applyBorder="1" applyAlignment="1">
      <alignment horizontal="center" vertical="center"/>
    </xf>
    <xf numFmtId="168" fontId="18" fillId="0" borderId="37" xfId="0" applyNumberFormat="1" applyFont="1" applyBorder="1" applyAlignment="1">
      <alignment horizontal="center" vertical="center"/>
    </xf>
    <xf numFmtId="0" fontId="18" fillId="0" borderId="23" xfId="0" applyFont="1" applyFill="1" applyBorder="1" applyAlignment="1" applyProtection="1">
      <alignment horizontal="center" vertical="center" textRotation="90" wrapText="1" readingOrder="1"/>
      <protection locked="0"/>
    </xf>
    <xf numFmtId="0" fontId="14" fillId="0" borderId="0" xfId="0" applyFont="1" applyFill="1" applyBorder="1" applyAlignment="1">
      <alignment horizontal="center" wrapText="1"/>
    </xf>
    <xf numFmtId="0" fontId="14" fillId="0" borderId="1" xfId="0" applyFont="1" applyFill="1" applyBorder="1" applyAlignment="1">
      <alignment horizontal="right" vertical="center" wrapText="1"/>
    </xf>
    <xf numFmtId="0" fontId="15" fillId="0" borderId="0" xfId="0" applyFont="1" applyFill="1" applyAlignment="1">
      <alignment horizontal="left" wrapText="1"/>
    </xf>
    <xf numFmtId="0" fontId="11" fillId="0" borderId="11" xfId="1" applyFont="1" applyFill="1" applyBorder="1" applyAlignment="1">
      <alignment horizontal="center" vertical="center" wrapText="1"/>
    </xf>
    <xf numFmtId="0" fontId="11" fillId="0" borderId="20" xfId="1" applyFont="1" applyFill="1" applyBorder="1" applyAlignment="1">
      <alignment horizontal="center" vertical="center" wrapText="1"/>
    </xf>
    <xf numFmtId="0" fontId="20" fillId="0" borderId="0" xfId="0" applyFont="1" applyFill="1" applyAlignment="1">
      <alignment horizontal="right"/>
    </xf>
    <xf numFmtId="0" fontId="9" fillId="0" borderId="0" xfId="1" applyFont="1" applyFill="1" applyAlignment="1">
      <alignment horizontal="center" vertical="top" wrapText="1"/>
    </xf>
    <xf numFmtId="0" fontId="21" fillId="0" borderId="0" xfId="1" applyFont="1" applyFill="1" applyBorder="1" applyAlignment="1">
      <alignment horizontal="right" vertical="top" wrapText="1"/>
    </xf>
    <xf numFmtId="0" fontId="16" fillId="0" borderId="2" xfId="0" applyFont="1" applyFill="1" applyBorder="1" applyAlignment="1">
      <alignment horizontal="center" wrapText="1"/>
    </xf>
    <xf numFmtId="0" fontId="16" fillId="0" borderId="9" xfId="0" applyFont="1" applyFill="1" applyBorder="1" applyAlignment="1">
      <alignment horizontal="center" wrapText="1"/>
    </xf>
    <xf numFmtId="0" fontId="16" fillId="0" borderId="8" xfId="0" applyFont="1" applyFill="1" applyBorder="1" applyAlignment="1">
      <alignment horizontal="center" wrapText="1"/>
    </xf>
    <xf numFmtId="0" fontId="16" fillId="0" borderId="10" xfId="0" applyFont="1" applyFill="1" applyBorder="1" applyAlignment="1">
      <alignment horizontal="center" wrapText="1"/>
    </xf>
    <xf numFmtId="164" fontId="16" fillId="0" borderId="10" xfId="0" applyNumberFormat="1" applyFont="1" applyFill="1" applyBorder="1" applyAlignment="1">
      <alignment horizontal="center"/>
    </xf>
    <xf numFmtId="164" fontId="16" fillId="0" borderId="20" xfId="0" applyNumberFormat="1" applyFont="1" applyFill="1" applyBorder="1" applyAlignment="1">
      <alignment horizontal="center"/>
    </xf>
    <xf numFmtId="0" fontId="14" fillId="0" borderId="40" xfId="0" applyFont="1" applyBorder="1" applyAlignment="1">
      <alignment horizontal="right" vertical="center"/>
    </xf>
    <xf numFmtId="0" fontId="14" fillId="0" borderId="34" xfId="0" applyFont="1" applyBorder="1" applyAlignment="1">
      <alignment horizontal="right" vertical="center"/>
    </xf>
    <xf numFmtId="0" fontId="14" fillId="3" borderId="1" xfId="0" applyFont="1" applyFill="1" applyBorder="1" applyAlignment="1">
      <alignment horizontal="right" vertical="center"/>
    </xf>
    <xf numFmtId="0" fontId="15" fillId="3" borderId="1" xfId="0" applyFont="1" applyFill="1" applyBorder="1" applyAlignment="1">
      <alignment horizontal="right" vertical="center"/>
    </xf>
    <xf numFmtId="0" fontId="12" fillId="0" borderId="0" xfId="1" applyFont="1" applyFill="1" applyAlignment="1">
      <alignment horizontal="center" vertical="center" wrapText="1"/>
    </xf>
    <xf numFmtId="0" fontId="11" fillId="0" borderId="0" xfId="1" applyFont="1" applyBorder="1" applyAlignment="1">
      <alignment horizontal="right" vertical="center" wrapText="1"/>
    </xf>
    <xf numFmtId="0" fontId="14" fillId="0" borderId="1" xfId="0" applyFont="1" applyBorder="1" applyAlignment="1">
      <alignment horizontal="right" vertical="center"/>
    </xf>
    <xf numFmtId="0" fontId="14" fillId="0" borderId="33" xfId="0" applyFont="1" applyBorder="1" applyAlignment="1">
      <alignment horizontal="right" vertical="center"/>
    </xf>
    <xf numFmtId="0" fontId="18" fillId="0" borderId="0" xfId="1" applyFont="1" applyFill="1" applyAlignment="1">
      <alignment horizontal="center" vertical="top" wrapText="1"/>
    </xf>
    <xf numFmtId="0" fontId="14" fillId="0" borderId="40" xfId="0" applyFont="1" applyBorder="1" applyAlignment="1">
      <alignment horizontal="right" vertical="top"/>
    </xf>
    <xf numFmtId="0" fontId="14" fillId="0" borderId="33" xfId="0" applyFont="1" applyBorder="1" applyAlignment="1">
      <alignment horizontal="right" vertical="top"/>
    </xf>
    <xf numFmtId="0" fontId="14" fillId="0" borderId="34" xfId="0" applyFont="1" applyBorder="1" applyAlignment="1">
      <alignment horizontal="right" vertical="top"/>
    </xf>
    <xf numFmtId="0" fontId="14" fillId="3" borderId="1" xfId="0" applyFont="1" applyFill="1" applyBorder="1" applyAlignment="1">
      <alignment horizontal="right" vertical="top"/>
    </xf>
    <xf numFmtId="0" fontId="15" fillId="3" borderId="1" xfId="0" applyFont="1" applyFill="1" applyBorder="1" applyAlignment="1">
      <alignment horizontal="right" vertical="top"/>
    </xf>
    <xf numFmtId="0" fontId="1" fillId="3" borderId="1" xfId="0" applyFont="1" applyFill="1" applyBorder="1" applyAlignment="1">
      <alignment horizontal="right" vertical="center" wrapText="1"/>
    </xf>
    <xf numFmtId="0" fontId="24" fillId="3" borderId="1" xfId="0" applyFont="1" applyFill="1" applyBorder="1" applyAlignment="1">
      <alignment horizontal="right" vertical="center"/>
    </xf>
    <xf numFmtId="0" fontId="26" fillId="0" borderId="40" xfId="0" applyFont="1" applyBorder="1" applyAlignment="1">
      <alignment horizontal="center" vertical="center"/>
    </xf>
    <xf numFmtId="0" fontId="26" fillId="0" borderId="34" xfId="0" applyFont="1" applyBorder="1" applyAlignment="1">
      <alignment horizontal="center" vertical="center"/>
    </xf>
    <xf numFmtId="0" fontId="1" fillId="3" borderId="1" xfId="0" applyFont="1" applyFill="1" applyBorder="1" applyAlignment="1">
      <alignment horizontal="right" vertical="center"/>
    </xf>
    <xf numFmtId="0" fontId="26" fillId="0" borderId="23" xfId="0" applyFont="1" applyBorder="1" applyAlignment="1">
      <alignment horizontal="right" vertical="center"/>
    </xf>
    <xf numFmtId="0" fontId="26" fillId="0" borderId="30" xfId="0" applyFont="1" applyBorder="1" applyAlignment="1">
      <alignment horizontal="right" vertical="center"/>
    </xf>
    <xf numFmtId="0" fontId="24" fillId="3" borderId="23" xfId="0" applyFont="1" applyFill="1" applyBorder="1" applyAlignment="1">
      <alignment horizontal="right" vertical="center"/>
    </xf>
    <xf numFmtId="0" fontId="24" fillId="3" borderId="30" xfId="0" applyFont="1" applyFill="1" applyBorder="1" applyAlignment="1">
      <alignment horizontal="right" vertical="center"/>
    </xf>
    <xf numFmtId="0" fontId="14" fillId="0" borderId="40" xfId="0" applyFont="1" applyFill="1" applyBorder="1" applyAlignment="1">
      <alignment horizontal="right" vertical="center"/>
    </xf>
    <xf numFmtId="0" fontId="14" fillId="0" borderId="34" xfId="0" applyFont="1" applyFill="1" applyBorder="1" applyAlignment="1">
      <alignment horizontal="right" vertical="center"/>
    </xf>
    <xf numFmtId="0" fontId="14" fillId="3" borderId="1" xfId="0" applyFont="1" applyFill="1" applyBorder="1" applyAlignment="1">
      <alignment horizontal="right"/>
    </xf>
    <xf numFmtId="0" fontId="1" fillId="3" borderId="23" xfId="0" applyFont="1" applyFill="1" applyBorder="1" applyAlignment="1">
      <alignment horizontal="right" vertical="center"/>
    </xf>
    <xf numFmtId="0" fontId="1" fillId="3" borderId="30" xfId="0" applyFont="1" applyFill="1" applyBorder="1" applyAlignment="1">
      <alignment horizontal="right" vertical="center"/>
    </xf>
    <xf numFmtId="0" fontId="12" fillId="2" borderId="0" xfId="0" applyFont="1" applyFill="1" applyBorder="1" applyAlignment="1">
      <alignment horizontal="center" wrapText="1"/>
    </xf>
    <xf numFmtId="0" fontId="12" fillId="2" borderId="31" xfId="0" applyFont="1" applyFill="1" applyBorder="1" applyAlignment="1">
      <alignment horizontal="center" wrapText="1"/>
    </xf>
    <xf numFmtId="0" fontId="11" fillId="2" borderId="0" xfId="0" applyFont="1" applyFill="1" applyAlignment="1">
      <alignment horizontal="right"/>
    </xf>
    <xf numFmtId="0" fontId="11" fillId="2" borderId="31" xfId="0" applyFont="1" applyFill="1" applyBorder="1" applyAlignment="1">
      <alignment horizontal="right"/>
    </xf>
    <xf numFmtId="0" fontId="11" fillId="2" borderId="3" xfId="0" applyFont="1" applyFill="1" applyBorder="1" applyAlignment="1">
      <alignment horizontal="center" wrapText="1"/>
    </xf>
    <xf numFmtId="0" fontId="11" fillId="2" borderId="12" xfId="0" applyFont="1" applyFill="1" applyBorder="1" applyAlignment="1">
      <alignment horizontal="center" wrapText="1"/>
    </xf>
    <xf numFmtId="0" fontId="11" fillId="2" borderId="3" xfId="0" applyFont="1" applyFill="1" applyBorder="1" applyAlignment="1">
      <alignment horizontal="center" vertical="center"/>
    </xf>
    <xf numFmtId="0" fontId="11" fillId="2" borderId="12" xfId="0" applyFont="1" applyFill="1" applyBorder="1" applyAlignment="1">
      <alignment horizontal="center" vertical="center"/>
    </xf>
    <xf numFmtId="1" fontId="11" fillId="2" borderId="23" xfId="0" applyNumberFormat="1" applyFont="1" applyFill="1" applyBorder="1" applyAlignment="1">
      <alignment horizontal="center" wrapText="1"/>
    </xf>
    <xf numFmtId="1" fontId="11" fillId="2" borderId="32" xfId="0" applyNumberFormat="1" applyFont="1" applyFill="1" applyBorder="1" applyAlignment="1">
      <alignment horizontal="center" wrapText="1"/>
    </xf>
    <xf numFmtId="1" fontId="11" fillId="2" borderId="30" xfId="0" applyNumberFormat="1" applyFont="1" applyFill="1" applyBorder="1" applyAlignment="1">
      <alignment horizontal="center" wrapText="1"/>
    </xf>
    <xf numFmtId="0" fontId="30" fillId="0" borderId="0" xfId="0" applyFont="1" applyFill="1" applyAlignment="1">
      <alignment horizontal="right" wrapText="1"/>
    </xf>
    <xf numFmtId="0" fontId="12" fillId="0" borderId="0" xfId="0" applyFont="1" applyFill="1" applyBorder="1" applyAlignment="1">
      <alignment horizontal="center" wrapText="1"/>
    </xf>
    <xf numFmtId="0" fontId="30" fillId="0" borderId="31" xfId="0" applyFont="1" applyFill="1" applyBorder="1" applyAlignment="1">
      <alignment horizontal="right" wrapText="1"/>
    </xf>
    <xf numFmtId="0" fontId="34" fillId="0" borderId="0" xfId="0" applyFont="1" applyBorder="1" applyAlignment="1">
      <alignment horizontal="center"/>
    </xf>
    <xf numFmtId="0" fontId="36" fillId="0" borderId="0" xfId="0" applyFont="1" applyAlignment="1">
      <alignment horizontal="center"/>
    </xf>
    <xf numFmtId="0" fontId="37" fillId="0" borderId="41" xfId="0" applyFont="1" applyBorder="1" applyAlignment="1">
      <alignment horizontal="right"/>
    </xf>
    <xf numFmtId="0" fontId="16" fillId="0" borderId="0" xfId="0" applyFont="1" applyFill="1" applyAlignment="1">
      <alignment horizontal="center" wrapText="1"/>
    </xf>
    <xf numFmtId="0" fontId="16" fillId="0" borderId="0" xfId="0" applyFont="1" applyFill="1" applyBorder="1" applyAlignment="1">
      <alignment horizontal="center" wrapText="1"/>
    </xf>
  </cellXfs>
  <cellStyles count="11">
    <cellStyle name="Įprastas" xfId="0" builtinId="0"/>
    <cellStyle name="Įprastas 2" xfId="2"/>
    <cellStyle name="Įprastas 2 2" xfId="3"/>
    <cellStyle name="Įprastas 3" xfId="1"/>
    <cellStyle name="Įprastas 4" xfId="10"/>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topLeftCell="C1" workbookViewId="0">
      <selection activeCell="C21" sqref="C21"/>
    </sheetView>
  </sheetViews>
  <sheetFormatPr defaultColWidth="9.140625" defaultRowHeight="15" x14ac:dyDescent="0.25"/>
  <cols>
    <col min="1" max="1" width="7.28515625" style="6" customWidth="1"/>
    <col min="2" max="2" width="85" style="6" customWidth="1"/>
    <col min="3" max="3" width="11" style="6" customWidth="1"/>
    <col min="4" max="16384" width="9.140625" style="6"/>
  </cols>
  <sheetData>
    <row r="1" spans="1:5" ht="16.5" customHeight="1" x14ac:dyDescent="0.25">
      <c r="C1" s="123" t="s">
        <v>13</v>
      </c>
    </row>
    <row r="2" spans="1:5" ht="41.25" customHeight="1" x14ac:dyDescent="0.25">
      <c r="A2" s="345" t="s">
        <v>48</v>
      </c>
      <c r="B2" s="345"/>
      <c r="C2" s="345"/>
      <c r="D2" s="5"/>
      <c r="E2" s="5"/>
    </row>
    <row r="3" spans="1:5" ht="15.75" thickBot="1" x14ac:dyDescent="0.3">
      <c r="C3" s="122" t="s">
        <v>4</v>
      </c>
    </row>
    <row r="4" spans="1:5" ht="15.75" customHeight="1" x14ac:dyDescent="0.25">
      <c r="A4" s="346" t="s">
        <v>12</v>
      </c>
      <c r="B4" s="348" t="s">
        <v>14</v>
      </c>
      <c r="C4" s="348" t="s">
        <v>0</v>
      </c>
    </row>
    <row r="5" spans="1:5" ht="21.75" customHeight="1" thickBot="1" x14ac:dyDescent="0.3">
      <c r="A5" s="347"/>
      <c r="B5" s="349"/>
      <c r="C5" s="349"/>
    </row>
    <row r="6" spans="1:5" ht="30" customHeight="1" thickBot="1" x14ac:dyDescent="0.3">
      <c r="A6" s="31" t="s">
        <v>40</v>
      </c>
      <c r="B6" s="32" t="s">
        <v>39</v>
      </c>
      <c r="C6" s="18">
        <f>SUM(C7:C10)</f>
        <v>46.2</v>
      </c>
    </row>
    <row r="7" spans="1:5" ht="47.25" customHeight="1" x14ac:dyDescent="0.25">
      <c r="A7" s="29" t="s">
        <v>6</v>
      </c>
      <c r="B7" s="30" t="s">
        <v>10</v>
      </c>
      <c r="C7" s="7">
        <v>20</v>
      </c>
    </row>
    <row r="8" spans="1:5" ht="19.5" customHeight="1" x14ac:dyDescent="0.25">
      <c r="A8" s="28" t="s">
        <v>7</v>
      </c>
      <c r="B8" s="4" t="s">
        <v>11</v>
      </c>
      <c r="C8" s="8">
        <v>5</v>
      </c>
    </row>
    <row r="9" spans="1:5" ht="30" customHeight="1" x14ac:dyDescent="0.25">
      <c r="A9" s="28" t="s">
        <v>9</v>
      </c>
      <c r="B9" s="9" t="s">
        <v>17</v>
      </c>
      <c r="C9" s="8">
        <v>21</v>
      </c>
    </row>
    <row r="10" spans="1:5" ht="19.5" customHeight="1" thickBot="1" x14ac:dyDescent="0.3">
      <c r="A10" s="33" t="s">
        <v>8</v>
      </c>
      <c r="B10" s="34" t="s">
        <v>16</v>
      </c>
      <c r="C10" s="35">
        <v>0.2</v>
      </c>
    </row>
    <row r="11" spans="1:5" ht="30" customHeight="1" thickBot="1" x14ac:dyDescent="0.3">
      <c r="A11" s="17">
        <v>2</v>
      </c>
      <c r="B11" s="21" t="s">
        <v>52</v>
      </c>
      <c r="C11" s="18">
        <v>57</v>
      </c>
    </row>
    <row r="12" spans="1:5" ht="29.25" customHeight="1" thickBot="1" x14ac:dyDescent="0.3">
      <c r="A12" s="36">
        <v>3</v>
      </c>
      <c r="B12" s="69" t="s">
        <v>42</v>
      </c>
      <c r="C12" s="70">
        <f>SUM(C13+C14)</f>
        <v>15.5</v>
      </c>
    </row>
    <row r="13" spans="1:5" ht="32.25" customHeight="1" x14ac:dyDescent="0.25">
      <c r="A13" s="66" t="s">
        <v>43</v>
      </c>
      <c r="B13" s="67" t="s">
        <v>50</v>
      </c>
      <c r="C13" s="68">
        <v>10.5</v>
      </c>
    </row>
    <row r="14" spans="1:5" ht="35.25" customHeight="1" thickBot="1" x14ac:dyDescent="0.3">
      <c r="A14" s="63" t="s">
        <v>49</v>
      </c>
      <c r="B14" s="64" t="s">
        <v>51</v>
      </c>
      <c r="C14" s="65">
        <v>5</v>
      </c>
    </row>
    <row r="15" spans="1:5" ht="30" customHeight="1" thickBot="1" x14ac:dyDescent="0.3">
      <c r="A15" s="37">
        <v>4</v>
      </c>
      <c r="B15" s="38" t="s">
        <v>41</v>
      </c>
      <c r="C15" s="39">
        <v>30</v>
      </c>
    </row>
    <row r="16" spans="1:5" x14ac:dyDescent="0.25">
      <c r="A16" s="344" t="s">
        <v>15</v>
      </c>
      <c r="B16" s="344"/>
      <c r="C16" s="20">
        <f>C6+C11+C12+C15</f>
        <v>148.69999999999999</v>
      </c>
    </row>
  </sheetData>
  <mergeCells count="5">
    <mergeCell ref="A16:B16"/>
    <mergeCell ref="A2:C2"/>
    <mergeCell ref="A4:A5"/>
    <mergeCell ref="B4:B5"/>
    <mergeCell ref="C4:C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opLeftCell="A14" workbookViewId="0">
      <selection activeCell="G40" sqref="G40"/>
    </sheetView>
  </sheetViews>
  <sheetFormatPr defaultColWidth="9.140625" defaultRowHeight="15" x14ac:dyDescent="0.25"/>
  <cols>
    <col min="1" max="1" width="7.28515625" style="10" customWidth="1"/>
    <col min="2" max="2" width="50.7109375" style="10" customWidth="1"/>
    <col min="3" max="3" width="42.140625" style="10" customWidth="1"/>
    <col min="4" max="4" width="15.85546875" style="10" customWidth="1"/>
    <col min="5" max="6" width="13.7109375" style="10" customWidth="1"/>
    <col min="7" max="7" width="42.140625" style="10" customWidth="1"/>
    <col min="8" max="8" width="10.42578125" style="10" customWidth="1"/>
    <col min="9" max="16384" width="9.140625" style="10"/>
  </cols>
  <sheetData>
    <row r="1" spans="1:8" x14ac:dyDescent="0.25">
      <c r="D1" s="354" t="s">
        <v>151</v>
      </c>
      <c r="E1" s="354"/>
      <c r="F1" s="239"/>
    </row>
    <row r="2" spans="1:8" ht="32.25" customHeight="1" x14ac:dyDescent="0.25">
      <c r="A2" s="384" t="s">
        <v>156</v>
      </c>
      <c r="B2" s="384"/>
      <c r="C2" s="384"/>
      <c r="D2" s="384"/>
      <c r="E2" s="384"/>
      <c r="F2" s="240"/>
    </row>
    <row r="3" spans="1:8" ht="15.75" customHeight="1" thickBot="1" x14ac:dyDescent="0.3">
      <c r="B3" s="126"/>
      <c r="C3" s="126"/>
      <c r="D3" s="126"/>
      <c r="E3" s="156" t="s">
        <v>4</v>
      </c>
      <c r="F3" s="156"/>
      <c r="H3" s="201" t="s">
        <v>4</v>
      </c>
    </row>
    <row r="4" spans="1:8" ht="45" x14ac:dyDescent="0.25">
      <c r="A4" s="265" t="s">
        <v>129</v>
      </c>
      <c r="B4" s="266" t="s">
        <v>130</v>
      </c>
      <c r="C4" s="266" t="s">
        <v>131</v>
      </c>
      <c r="D4" s="166" t="s">
        <v>166</v>
      </c>
      <c r="E4" s="145" t="s">
        <v>132</v>
      </c>
      <c r="F4" s="243"/>
      <c r="G4" s="248" t="s">
        <v>210</v>
      </c>
      <c r="H4" s="249">
        <f>'7_lentelė prisidėjimas_ P_SB_ES'!D13+'8_lentelė_prisidėjimas_ P_SB'!D15+'10_lentelė_prisidėjimas P_SB_ES'!D21</f>
        <v>800</v>
      </c>
    </row>
    <row r="5" spans="1:8" ht="27.75" customHeight="1" x14ac:dyDescent="0.25">
      <c r="A5" s="118" t="s">
        <v>2</v>
      </c>
      <c r="B5" s="4" t="s">
        <v>140</v>
      </c>
      <c r="C5" s="4" t="s">
        <v>142</v>
      </c>
      <c r="D5" s="8">
        <v>1121.5</v>
      </c>
      <c r="E5" s="149">
        <v>0</v>
      </c>
      <c r="F5" s="244"/>
      <c r="G5" s="250" t="s">
        <v>187</v>
      </c>
      <c r="H5" s="251">
        <f>'7_lentelė prisidėjimas_ P_SB_ES'!D6+'8_lentelė_prisidėjimas_ P_SB'!D6+'9_ lentelė_ prisidėjimas_P_ES'!D15+'10_lentelė_prisidėjimas P_SB_ES'!D8</f>
        <v>3715.6</v>
      </c>
    </row>
    <row r="6" spans="1:8" ht="66.75" customHeight="1" x14ac:dyDescent="0.25">
      <c r="A6" s="118" t="s">
        <v>3</v>
      </c>
      <c r="B6" s="161" t="s">
        <v>157</v>
      </c>
      <c r="C6" s="161" t="s">
        <v>158</v>
      </c>
      <c r="D6" s="8">
        <v>190</v>
      </c>
      <c r="E6" s="149">
        <v>190</v>
      </c>
      <c r="F6" s="244"/>
      <c r="G6" s="252" t="s">
        <v>188</v>
      </c>
      <c r="H6" s="251">
        <f>'7_lentelė prisidėjimas_ P_SB_ES'!E6+'9_ lentelė_ prisidėjimas_P_ES'!E15+'10_lentelė_prisidėjimas P_SB_ES'!E13</f>
        <v>1094.0999999999999</v>
      </c>
    </row>
    <row r="7" spans="1:8" ht="27.75" customHeight="1" x14ac:dyDescent="0.25">
      <c r="A7" s="118" t="s">
        <v>134</v>
      </c>
      <c r="B7" s="161" t="s">
        <v>159</v>
      </c>
      <c r="C7" s="161" t="s">
        <v>160</v>
      </c>
      <c r="D7" s="8">
        <v>220</v>
      </c>
      <c r="E7" s="149">
        <v>220</v>
      </c>
      <c r="F7" s="247"/>
      <c r="G7" s="253" t="s">
        <v>222</v>
      </c>
      <c r="H7" s="254">
        <f>'7_lentelė prisidėjimas_ P_SB_ES'!D27+'9_ lentelė_ prisidėjimas_P_ES'!D33+'10_lentelė_prisidėjimas P_SB_ES'!D38+'10_lentelė_prisidėjimas P_SB_ES'!D55</f>
        <v>2680</v>
      </c>
    </row>
    <row r="8" spans="1:8" ht="15.75" thickBot="1" x14ac:dyDescent="0.3">
      <c r="A8" s="382" t="s">
        <v>1</v>
      </c>
      <c r="B8" s="382"/>
      <c r="C8" s="382"/>
      <c r="D8" s="142">
        <f>SUM(D5:D7)</f>
        <v>1531.5</v>
      </c>
      <c r="E8" s="142">
        <f>SUM(E5:E7)</f>
        <v>410</v>
      </c>
      <c r="F8" s="257"/>
      <c r="G8" s="255" t="s">
        <v>223</v>
      </c>
      <c r="H8" s="256">
        <f>'7_lentelė prisidėjimas_ P_SB_ES'!E27+'10_lentelė_prisidėjimas P_SB_ES'!E55+E38</f>
        <v>89.2</v>
      </c>
    </row>
    <row r="9" spans="1:8" x14ac:dyDescent="0.25">
      <c r="A9" s="378" t="s">
        <v>137</v>
      </c>
      <c r="B9" s="378"/>
      <c r="C9" s="378"/>
      <c r="D9" s="167"/>
      <c r="E9" s="167"/>
      <c r="F9" s="258"/>
      <c r="G9" s="185"/>
      <c r="H9" s="186"/>
    </row>
    <row r="10" spans="1:8" x14ac:dyDescent="0.25">
      <c r="A10" s="379" t="s">
        <v>138</v>
      </c>
      <c r="B10" s="379"/>
      <c r="C10" s="379"/>
      <c r="D10" s="200">
        <f>D6</f>
        <v>190</v>
      </c>
      <c r="E10" s="200">
        <f>E6</f>
        <v>190</v>
      </c>
      <c r="F10" s="247"/>
      <c r="G10" s="187"/>
      <c r="H10" s="188"/>
    </row>
    <row r="11" spans="1:8" x14ac:dyDescent="0.25">
      <c r="A11" s="379" t="s">
        <v>155</v>
      </c>
      <c r="B11" s="379"/>
      <c r="C11" s="379"/>
      <c r="D11" s="200">
        <f>D7</f>
        <v>220</v>
      </c>
      <c r="E11" s="200">
        <f>E7</f>
        <v>220</v>
      </c>
      <c r="F11" s="247"/>
      <c r="G11" s="153"/>
      <c r="H11" s="153"/>
    </row>
    <row r="12" spans="1:8" x14ac:dyDescent="0.25">
      <c r="A12" s="379" t="s">
        <v>143</v>
      </c>
      <c r="B12" s="379"/>
      <c r="C12" s="379"/>
      <c r="D12" s="200">
        <f>D5</f>
        <v>1121.5</v>
      </c>
      <c r="E12" s="200">
        <f>E5</f>
        <v>0</v>
      </c>
      <c r="F12" s="247"/>
    </row>
    <row r="13" spans="1:8" x14ac:dyDescent="0.25">
      <c r="A13" s="378" t="s">
        <v>1</v>
      </c>
      <c r="B13" s="378"/>
      <c r="C13" s="378"/>
      <c r="D13" s="168">
        <f>SUM(D10:D12)</f>
        <v>1531.5</v>
      </c>
      <c r="E13" s="168">
        <f>SUM(E10:E12)</f>
        <v>410</v>
      </c>
      <c r="F13" s="257"/>
    </row>
    <row r="14" spans="1:8" x14ac:dyDescent="0.25">
      <c r="A14" s="153"/>
      <c r="B14" s="153"/>
      <c r="C14" s="153"/>
      <c r="D14" s="153"/>
      <c r="E14" s="185" t="s">
        <v>4</v>
      </c>
      <c r="F14" s="264"/>
    </row>
    <row r="15" spans="1:8" ht="45" x14ac:dyDescent="0.25">
      <c r="A15" s="265" t="s">
        <v>129</v>
      </c>
      <c r="B15" s="266" t="s">
        <v>130</v>
      </c>
      <c r="C15" s="266" t="s">
        <v>131</v>
      </c>
      <c r="D15" s="166" t="s">
        <v>165</v>
      </c>
      <c r="E15" s="145" t="s">
        <v>132</v>
      </c>
      <c r="F15" s="243"/>
    </row>
    <row r="16" spans="1:8" ht="22.5" customHeight="1" x14ac:dyDescent="0.25">
      <c r="A16" s="118" t="s">
        <v>2</v>
      </c>
      <c r="B16" s="161" t="s">
        <v>161</v>
      </c>
      <c r="C16" s="161" t="s">
        <v>162</v>
      </c>
      <c r="D16" s="8">
        <v>40</v>
      </c>
      <c r="E16" s="149">
        <v>0</v>
      </c>
      <c r="F16" s="244"/>
    </row>
    <row r="17" spans="1:6" ht="30.75" customHeight="1" x14ac:dyDescent="0.25">
      <c r="A17" s="118" t="s">
        <v>3</v>
      </c>
      <c r="B17" s="161" t="s">
        <v>312</v>
      </c>
      <c r="C17" s="161" t="s">
        <v>163</v>
      </c>
      <c r="D17" s="8">
        <v>4.2</v>
      </c>
      <c r="E17" s="149">
        <v>0</v>
      </c>
      <c r="F17" s="244"/>
    </row>
    <row r="18" spans="1:6" ht="32.25" customHeight="1" x14ac:dyDescent="0.25">
      <c r="A18" s="118" t="s">
        <v>134</v>
      </c>
      <c r="B18" s="161" t="s">
        <v>159</v>
      </c>
      <c r="C18" s="161" t="s">
        <v>160</v>
      </c>
      <c r="D18" s="8">
        <v>46.5</v>
      </c>
      <c r="E18" s="149">
        <v>0</v>
      </c>
      <c r="F18" s="244"/>
    </row>
    <row r="19" spans="1:6" ht="36.75" customHeight="1" x14ac:dyDescent="0.25">
      <c r="A19" s="118" t="s">
        <v>135</v>
      </c>
      <c r="B19" s="163" t="s">
        <v>140</v>
      </c>
      <c r="C19" s="161" t="s">
        <v>142</v>
      </c>
      <c r="D19" s="8">
        <v>216.6</v>
      </c>
      <c r="E19" s="149">
        <v>0</v>
      </c>
      <c r="F19" s="244"/>
    </row>
    <row r="20" spans="1:6" ht="28.5" customHeight="1" x14ac:dyDescent="0.25">
      <c r="A20" s="118" t="s">
        <v>136</v>
      </c>
      <c r="B20" s="163" t="s">
        <v>174</v>
      </c>
      <c r="C20" s="164" t="s">
        <v>176</v>
      </c>
      <c r="D20" s="8">
        <v>283.39999999999998</v>
      </c>
      <c r="E20" s="149">
        <v>0</v>
      </c>
      <c r="F20" s="244"/>
    </row>
    <row r="21" spans="1:6" x14ac:dyDescent="0.25">
      <c r="A21" s="382" t="s">
        <v>1</v>
      </c>
      <c r="B21" s="382"/>
      <c r="C21" s="382"/>
      <c r="D21" s="142">
        <f>SUM(D16:D20)</f>
        <v>590.70000000000005</v>
      </c>
      <c r="E21" s="142">
        <f>SUM(E16:E20)</f>
        <v>0</v>
      </c>
      <c r="F21" s="257"/>
    </row>
    <row r="22" spans="1:6" x14ac:dyDescent="0.25">
      <c r="A22" s="378" t="s">
        <v>137</v>
      </c>
      <c r="B22" s="378"/>
      <c r="C22" s="378"/>
      <c r="D22" s="167"/>
      <c r="E22" s="167"/>
      <c r="F22" s="258"/>
    </row>
    <row r="23" spans="1:6" x14ac:dyDescent="0.25">
      <c r="A23" s="379" t="s">
        <v>138</v>
      </c>
      <c r="B23" s="379"/>
      <c r="C23" s="379"/>
      <c r="D23" s="200">
        <f>D17+D16+D20</f>
        <v>327.59999999999997</v>
      </c>
      <c r="E23" s="200">
        <f>E17+E16</f>
        <v>0</v>
      </c>
      <c r="F23" s="247"/>
    </row>
    <row r="24" spans="1:6" x14ac:dyDescent="0.25">
      <c r="A24" s="379" t="s">
        <v>155</v>
      </c>
      <c r="B24" s="379"/>
      <c r="C24" s="379"/>
      <c r="D24" s="200">
        <f>D18</f>
        <v>46.5</v>
      </c>
      <c r="E24" s="200">
        <f>E18</f>
        <v>0</v>
      </c>
      <c r="F24" s="247"/>
    </row>
    <row r="25" spans="1:6" x14ac:dyDescent="0.25">
      <c r="A25" s="379" t="s">
        <v>143</v>
      </c>
      <c r="B25" s="379"/>
      <c r="C25" s="379"/>
      <c r="D25" s="200">
        <f>D19</f>
        <v>216.6</v>
      </c>
      <c r="E25" s="200">
        <f>E19</f>
        <v>0</v>
      </c>
      <c r="F25" s="247"/>
    </row>
    <row r="26" spans="1:6" x14ac:dyDescent="0.25">
      <c r="A26" s="378" t="s">
        <v>1</v>
      </c>
      <c r="B26" s="378"/>
      <c r="C26" s="378"/>
      <c r="D26" s="168">
        <f>SUM(D23:D25)</f>
        <v>590.69999999999993</v>
      </c>
      <c r="E26" s="168">
        <f>SUM(E23:E25)</f>
        <v>0</v>
      </c>
      <c r="F26" s="257"/>
    </row>
    <row r="27" spans="1:6" x14ac:dyDescent="0.25">
      <c r="E27" s="201" t="s">
        <v>4</v>
      </c>
      <c r="F27" s="239"/>
    </row>
    <row r="28" spans="1:6" ht="45" x14ac:dyDescent="0.25">
      <c r="A28" s="145" t="s">
        <v>129</v>
      </c>
      <c r="B28" s="146" t="s">
        <v>130</v>
      </c>
      <c r="C28" s="182" t="s">
        <v>194</v>
      </c>
      <c r="D28" s="266" t="s">
        <v>195</v>
      </c>
      <c r="E28" s="145" t="s">
        <v>196</v>
      </c>
      <c r="F28" s="243"/>
    </row>
    <row r="29" spans="1:6" x14ac:dyDescent="0.25">
      <c r="A29" s="145" t="s">
        <v>2</v>
      </c>
      <c r="B29" s="4" t="s">
        <v>212</v>
      </c>
      <c r="C29" s="8">
        <f>SUM(D29:E29)</f>
        <v>200</v>
      </c>
      <c r="D29" s="8">
        <v>200</v>
      </c>
      <c r="E29" s="141"/>
      <c r="F29" s="150"/>
    </row>
    <row r="30" spans="1:6" x14ac:dyDescent="0.25">
      <c r="A30" s="145" t="s">
        <v>3</v>
      </c>
      <c r="B30" s="4" t="s">
        <v>233</v>
      </c>
      <c r="C30" s="8">
        <f>SUM(D30:E30)</f>
        <v>1.6</v>
      </c>
      <c r="D30" s="8"/>
      <c r="E30" s="141">
        <v>1.6</v>
      </c>
      <c r="F30" s="150"/>
    </row>
    <row r="31" spans="1:6" x14ac:dyDescent="0.25">
      <c r="A31" s="265" t="s">
        <v>134</v>
      </c>
      <c r="B31" s="4" t="s">
        <v>224</v>
      </c>
      <c r="C31" s="8">
        <f>SUM(D31:E31)</f>
        <v>22.599999999999998</v>
      </c>
      <c r="D31" s="8">
        <v>20.7</v>
      </c>
      <c r="E31" s="147">
        <v>1.9</v>
      </c>
      <c r="F31" s="245"/>
    </row>
    <row r="32" spans="1:6" ht="30.75" customHeight="1" x14ac:dyDescent="0.25">
      <c r="A32" s="265" t="s">
        <v>135</v>
      </c>
      <c r="B32" s="4" t="s">
        <v>157</v>
      </c>
      <c r="C32" s="8">
        <v>22.8</v>
      </c>
      <c r="D32" s="8">
        <v>22.8</v>
      </c>
      <c r="E32" s="147"/>
      <c r="F32" s="245"/>
    </row>
    <row r="33" spans="1:6" x14ac:dyDescent="0.25">
      <c r="A33" s="399" t="s">
        <v>1</v>
      </c>
      <c r="B33" s="400"/>
      <c r="C33" s="109">
        <f t="shared" ref="C33:E33" si="0">SUM(C29:C31)</f>
        <v>224.2</v>
      </c>
      <c r="D33" s="109">
        <f t="shared" si="0"/>
        <v>220.7</v>
      </c>
      <c r="E33" s="109">
        <f t="shared" si="0"/>
        <v>3.5</v>
      </c>
      <c r="F33" s="246"/>
    </row>
    <row r="34" spans="1:6" x14ac:dyDescent="0.25">
      <c r="A34" s="378" t="s">
        <v>137</v>
      </c>
      <c r="B34" s="378"/>
      <c r="C34" s="183"/>
      <c r="D34" s="167"/>
      <c r="E34" s="167"/>
      <c r="F34" s="258"/>
    </row>
    <row r="35" spans="1:6" x14ac:dyDescent="0.25">
      <c r="A35" s="379" t="s">
        <v>138</v>
      </c>
      <c r="B35" s="379"/>
      <c r="C35" s="200">
        <f>C29+C32</f>
        <v>222.8</v>
      </c>
      <c r="D35" s="200">
        <f t="shared" ref="D35:E35" si="1">D29+D32</f>
        <v>222.8</v>
      </c>
      <c r="E35" s="200">
        <f t="shared" si="1"/>
        <v>0</v>
      </c>
      <c r="F35" s="247"/>
    </row>
    <row r="36" spans="1:6" x14ac:dyDescent="0.25">
      <c r="A36" s="379" t="s">
        <v>143</v>
      </c>
      <c r="B36" s="379"/>
      <c r="C36" s="200">
        <v>1.6</v>
      </c>
      <c r="D36" s="200"/>
      <c r="E36" s="200">
        <v>1.6</v>
      </c>
      <c r="F36" s="247"/>
    </row>
    <row r="37" spans="1:6" x14ac:dyDescent="0.25">
      <c r="A37" s="394" t="s">
        <v>225</v>
      </c>
      <c r="B37" s="394"/>
      <c r="C37" s="200">
        <f>C31</f>
        <v>22.599999999999998</v>
      </c>
      <c r="D37" s="200">
        <f>D31</f>
        <v>20.7</v>
      </c>
      <c r="E37" s="200">
        <f>E31</f>
        <v>1.9</v>
      </c>
      <c r="F37" s="247"/>
    </row>
    <row r="38" spans="1:6" x14ac:dyDescent="0.25">
      <c r="A38" s="401" t="s">
        <v>1</v>
      </c>
      <c r="B38" s="401"/>
      <c r="C38" s="199">
        <f>SUM(C35:C37)</f>
        <v>247</v>
      </c>
      <c r="D38" s="189">
        <f t="shared" ref="D38:E38" si="2">SUM(D35:D37)</f>
        <v>243.5</v>
      </c>
      <c r="E38" s="189">
        <f t="shared" si="2"/>
        <v>3.5</v>
      </c>
      <c r="F38" s="259"/>
    </row>
    <row r="39" spans="1:6" x14ac:dyDescent="0.25">
      <c r="E39" s="201" t="s">
        <v>4</v>
      </c>
      <c r="F39" s="260"/>
    </row>
    <row r="40" spans="1:6" ht="45" x14ac:dyDescent="0.25">
      <c r="A40" s="145" t="s">
        <v>129</v>
      </c>
      <c r="B40" s="146" t="s">
        <v>130</v>
      </c>
      <c r="C40" s="166" t="s">
        <v>197</v>
      </c>
      <c r="D40" s="146" t="s">
        <v>198</v>
      </c>
      <c r="E40" s="145" t="s">
        <v>199</v>
      </c>
      <c r="F40" s="243"/>
    </row>
    <row r="41" spans="1:6" ht="30" x14ac:dyDescent="0.25">
      <c r="A41" s="145" t="s">
        <v>2</v>
      </c>
      <c r="B41" s="4" t="s">
        <v>157</v>
      </c>
      <c r="C41" s="8">
        <v>129.19999999999999</v>
      </c>
      <c r="D41" s="8">
        <v>129.19999999999999</v>
      </c>
      <c r="E41" s="141"/>
      <c r="F41" s="150"/>
    </row>
    <row r="42" spans="1:6" ht="32.25" customHeight="1" x14ac:dyDescent="0.25">
      <c r="A42" s="265" t="s">
        <v>3</v>
      </c>
      <c r="B42" s="4" t="s">
        <v>159</v>
      </c>
      <c r="C42" s="8">
        <f t="shared" ref="C42:C47" si="3">SUM(D42:E42)</f>
        <v>227</v>
      </c>
      <c r="D42" s="8">
        <v>227</v>
      </c>
      <c r="E42" s="147"/>
      <c r="F42" s="245"/>
    </row>
    <row r="43" spans="1:6" ht="49.5" customHeight="1" x14ac:dyDescent="0.25">
      <c r="A43" s="265" t="s">
        <v>134</v>
      </c>
      <c r="B43" s="4" t="s">
        <v>205</v>
      </c>
      <c r="C43" s="8">
        <f t="shared" si="3"/>
        <v>73.2</v>
      </c>
      <c r="D43" s="8">
        <v>73.2</v>
      </c>
      <c r="E43" s="147"/>
      <c r="F43" s="245"/>
    </row>
    <row r="44" spans="1:6" x14ac:dyDescent="0.25">
      <c r="A44" s="265" t="s">
        <v>135</v>
      </c>
      <c r="B44" s="4" t="s">
        <v>212</v>
      </c>
      <c r="C44" s="8">
        <f t="shared" si="3"/>
        <v>1286.0999999999999</v>
      </c>
      <c r="D44" s="8">
        <v>1250</v>
      </c>
      <c r="E44" s="119">
        <v>36.1</v>
      </c>
      <c r="F44" s="247"/>
    </row>
    <row r="45" spans="1:6" ht="32.25" customHeight="1" x14ac:dyDescent="0.25">
      <c r="A45" s="265" t="s">
        <v>136</v>
      </c>
      <c r="B45" s="4" t="s">
        <v>140</v>
      </c>
      <c r="C45" s="8">
        <f t="shared" si="3"/>
        <v>8.9</v>
      </c>
      <c r="D45" s="8"/>
      <c r="E45" s="119">
        <v>8.9</v>
      </c>
      <c r="F45" s="247"/>
    </row>
    <row r="46" spans="1:6" ht="30" x14ac:dyDescent="0.25">
      <c r="A46" s="265" t="s">
        <v>204</v>
      </c>
      <c r="B46" s="4" t="s">
        <v>226</v>
      </c>
      <c r="C46" s="8">
        <f t="shared" si="3"/>
        <v>178.7</v>
      </c>
      <c r="D46" s="8">
        <v>170</v>
      </c>
      <c r="E46" s="119">
        <v>8.6999999999999993</v>
      </c>
      <c r="F46" s="247"/>
    </row>
    <row r="47" spans="1:6" x14ac:dyDescent="0.25">
      <c r="A47" s="265" t="s">
        <v>227</v>
      </c>
      <c r="B47" s="190" t="s">
        <v>224</v>
      </c>
      <c r="C47" s="8">
        <f t="shared" si="3"/>
        <v>86.3</v>
      </c>
      <c r="D47" s="8">
        <v>69</v>
      </c>
      <c r="E47" s="119">
        <v>17.3</v>
      </c>
      <c r="F47" s="247"/>
    </row>
    <row r="48" spans="1:6" x14ac:dyDescent="0.25">
      <c r="A48" s="395" t="s">
        <v>1</v>
      </c>
      <c r="B48" s="396"/>
      <c r="C48" s="148">
        <f>SUM(C41:C47)</f>
        <v>1989.4</v>
      </c>
      <c r="D48" s="148">
        <f t="shared" ref="D48:E48" si="4">SUM(D41:D47)</f>
        <v>1918.4</v>
      </c>
      <c r="E48" s="148">
        <f t="shared" si="4"/>
        <v>71</v>
      </c>
      <c r="F48" s="246"/>
    </row>
    <row r="49" spans="1:6" x14ac:dyDescent="0.25">
      <c r="A49" s="397" t="s">
        <v>137</v>
      </c>
      <c r="B49" s="398"/>
      <c r="C49" s="169"/>
      <c r="D49" s="170"/>
      <c r="E49" s="170"/>
      <c r="F49" s="261"/>
    </row>
    <row r="50" spans="1:6" x14ac:dyDescent="0.25">
      <c r="A50" s="402" t="s">
        <v>138</v>
      </c>
      <c r="B50" s="403"/>
      <c r="C50" s="171">
        <f>C41+C43+C44</f>
        <v>1488.5</v>
      </c>
      <c r="D50" s="171">
        <f t="shared" ref="D50:E50" si="5">D41+D43+D44</f>
        <v>1452.4</v>
      </c>
      <c r="E50" s="171">
        <f t="shared" si="5"/>
        <v>36.1</v>
      </c>
      <c r="F50" s="262"/>
    </row>
    <row r="51" spans="1:6" x14ac:dyDescent="0.25">
      <c r="A51" s="402" t="s">
        <v>155</v>
      </c>
      <c r="B51" s="403"/>
      <c r="C51" s="171">
        <f>C42</f>
        <v>227</v>
      </c>
      <c r="D51" s="171">
        <f t="shared" ref="D51:E51" si="6">D42</f>
        <v>227</v>
      </c>
      <c r="E51" s="171">
        <f t="shared" si="6"/>
        <v>0</v>
      </c>
      <c r="F51" s="262"/>
    </row>
    <row r="52" spans="1:6" x14ac:dyDescent="0.25">
      <c r="A52" s="402" t="s">
        <v>143</v>
      </c>
      <c r="B52" s="403"/>
      <c r="C52" s="171">
        <f>C45</f>
        <v>8.9</v>
      </c>
      <c r="D52" s="171">
        <f t="shared" ref="D52:E52" si="7">D45</f>
        <v>0</v>
      </c>
      <c r="E52" s="171">
        <f t="shared" si="7"/>
        <v>8.9</v>
      </c>
      <c r="F52" s="262"/>
    </row>
    <row r="53" spans="1:6" x14ac:dyDescent="0.25">
      <c r="A53" s="402" t="s">
        <v>225</v>
      </c>
      <c r="B53" s="403"/>
      <c r="C53" s="171">
        <f>C47</f>
        <v>86.3</v>
      </c>
      <c r="D53" s="171">
        <f t="shared" ref="D53:E53" si="8">D47</f>
        <v>69</v>
      </c>
      <c r="E53" s="171">
        <f t="shared" si="8"/>
        <v>17.3</v>
      </c>
      <c r="F53" s="262"/>
    </row>
    <row r="54" spans="1:6" x14ac:dyDescent="0.25">
      <c r="A54" s="402" t="s">
        <v>228</v>
      </c>
      <c r="B54" s="403"/>
      <c r="C54" s="171">
        <f>C46</f>
        <v>178.7</v>
      </c>
      <c r="D54" s="171">
        <f t="shared" ref="D54:E54" si="9">D46</f>
        <v>170</v>
      </c>
      <c r="E54" s="171">
        <f t="shared" si="9"/>
        <v>8.6999999999999993</v>
      </c>
      <c r="F54" s="262"/>
    </row>
    <row r="55" spans="1:6" x14ac:dyDescent="0.25">
      <c r="A55" s="397" t="s">
        <v>1</v>
      </c>
      <c r="B55" s="398"/>
      <c r="C55" s="172">
        <f>SUM(C50:C54)</f>
        <v>1989.4</v>
      </c>
      <c r="D55" s="172">
        <f t="shared" ref="D55:E55" si="10">SUM(D50:D54)</f>
        <v>1918.4</v>
      </c>
      <c r="E55" s="172">
        <f t="shared" si="10"/>
        <v>71</v>
      </c>
      <c r="F55" s="263"/>
    </row>
  </sheetData>
  <mergeCells count="28">
    <mergeCell ref="A55:B55"/>
    <mergeCell ref="A50:B50"/>
    <mergeCell ref="A51:B51"/>
    <mergeCell ref="A52:B52"/>
    <mergeCell ref="A53:B53"/>
    <mergeCell ref="A54:B54"/>
    <mergeCell ref="D1:E1"/>
    <mergeCell ref="A2:E2"/>
    <mergeCell ref="A48:B48"/>
    <mergeCell ref="A49:B49"/>
    <mergeCell ref="A8:C8"/>
    <mergeCell ref="A9:C9"/>
    <mergeCell ref="A10:C10"/>
    <mergeCell ref="A11:C11"/>
    <mergeCell ref="A12:C12"/>
    <mergeCell ref="A13:C13"/>
    <mergeCell ref="A33:B33"/>
    <mergeCell ref="A34:B34"/>
    <mergeCell ref="A35:B35"/>
    <mergeCell ref="A36:B36"/>
    <mergeCell ref="A37:B37"/>
    <mergeCell ref="A38:B38"/>
    <mergeCell ref="A26:C26"/>
    <mergeCell ref="A21:C21"/>
    <mergeCell ref="A22:C22"/>
    <mergeCell ref="A23:C23"/>
    <mergeCell ref="A24:C24"/>
    <mergeCell ref="A25:C2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topLeftCell="A10" workbookViewId="0">
      <selection activeCell="G27" sqref="G27"/>
    </sheetView>
  </sheetViews>
  <sheetFormatPr defaultColWidth="9.140625" defaultRowHeight="15" x14ac:dyDescent="0.25"/>
  <cols>
    <col min="1" max="1" width="5.28515625" style="203" customWidth="1"/>
    <col min="2" max="2" width="43.140625" style="203" customWidth="1"/>
    <col min="3" max="3" width="10.28515625" style="203" customWidth="1"/>
    <col min="4" max="4" width="10.42578125" style="203" customWidth="1"/>
    <col min="5" max="5" width="10.7109375" style="203" customWidth="1"/>
    <col min="6" max="6" width="10.42578125" style="203" customWidth="1"/>
    <col min="7" max="7" width="10.7109375" style="203" customWidth="1"/>
    <col min="8" max="8" width="11.28515625" style="203" customWidth="1"/>
    <col min="9" max="9" width="13.42578125" style="203" customWidth="1"/>
    <col min="10" max="10" width="2.85546875" style="203" customWidth="1"/>
    <col min="11" max="16384" width="9.140625" style="203"/>
  </cols>
  <sheetData>
    <row r="1" spans="1:9" x14ac:dyDescent="0.25">
      <c r="B1" s="404" t="s">
        <v>234</v>
      </c>
      <c r="C1" s="404"/>
      <c r="D1" s="404"/>
      <c r="E1" s="404"/>
      <c r="F1" s="404"/>
      <c r="G1" s="404"/>
      <c r="H1" s="406" t="s">
        <v>279</v>
      </c>
      <c r="I1" s="406"/>
    </row>
    <row r="2" spans="1:9" x14ac:dyDescent="0.25">
      <c r="B2" s="405"/>
      <c r="C2" s="405"/>
      <c r="D2" s="405"/>
      <c r="E2" s="405"/>
      <c r="F2" s="405"/>
      <c r="G2" s="405"/>
      <c r="H2" s="407"/>
      <c r="I2" s="407"/>
    </row>
    <row r="3" spans="1:9" ht="75" x14ac:dyDescent="0.25">
      <c r="A3" s="408" t="s">
        <v>235</v>
      </c>
      <c r="B3" s="410" t="s">
        <v>236</v>
      </c>
      <c r="C3" s="204" t="s">
        <v>237</v>
      </c>
      <c r="D3" s="204" t="s">
        <v>238</v>
      </c>
      <c r="E3" s="204" t="s">
        <v>239</v>
      </c>
      <c r="F3" s="204" t="s">
        <v>240</v>
      </c>
      <c r="G3" s="205" t="s">
        <v>241</v>
      </c>
      <c r="H3" s="204" t="s">
        <v>242</v>
      </c>
      <c r="I3" s="204" t="s">
        <v>243</v>
      </c>
    </row>
    <row r="4" spans="1:9" x14ac:dyDescent="0.25">
      <c r="A4" s="409"/>
      <c r="B4" s="411"/>
      <c r="C4" s="412" t="s">
        <v>4</v>
      </c>
      <c r="D4" s="413"/>
      <c r="E4" s="413"/>
      <c r="F4" s="413"/>
      <c r="G4" s="413"/>
      <c r="H4" s="414"/>
      <c r="I4" s="206" t="s">
        <v>244</v>
      </c>
    </row>
    <row r="5" spans="1:9" x14ac:dyDescent="0.25">
      <c r="A5" s="206">
        <v>1</v>
      </c>
      <c r="B5" s="207">
        <v>2</v>
      </c>
      <c r="C5" s="208">
        <v>3</v>
      </c>
      <c r="D5" s="208">
        <v>4</v>
      </c>
      <c r="E5" s="208">
        <v>5</v>
      </c>
      <c r="F5" s="208">
        <v>6</v>
      </c>
      <c r="G5" s="208">
        <v>7</v>
      </c>
      <c r="H5" s="208">
        <v>8</v>
      </c>
      <c r="I5" s="206">
        <v>9</v>
      </c>
    </row>
    <row r="6" spans="1:9" x14ac:dyDescent="0.25">
      <c r="A6" s="209">
        <v>2</v>
      </c>
      <c r="B6" s="210" t="s">
        <v>245</v>
      </c>
      <c r="C6" s="211">
        <f>SUM(C7:C26)</f>
        <v>33109.699999999997</v>
      </c>
      <c r="D6" s="211">
        <f>SUM(D7:D17)</f>
        <v>1651.8999999999985</v>
      </c>
      <c r="E6" s="212">
        <f>SUM(E7:E26)</f>
        <v>35101.199999999997</v>
      </c>
      <c r="F6" s="212">
        <f>SUM(F7:F26)</f>
        <v>37528.100000000006</v>
      </c>
      <c r="G6" s="212">
        <f>SUM(G7:G26)</f>
        <v>38031.9</v>
      </c>
      <c r="H6" s="212">
        <f>SUM(H7:H26)</f>
        <v>4922.2</v>
      </c>
      <c r="I6" s="212">
        <f>SUM(G6/C6*100-100)</f>
        <v>14.866338263409219</v>
      </c>
    </row>
    <row r="7" spans="1:9" ht="45" x14ac:dyDescent="0.25">
      <c r="A7" s="206">
        <v>3</v>
      </c>
      <c r="B7" s="213" t="s">
        <v>246</v>
      </c>
      <c r="C7" s="214">
        <v>28527</v>
      </c>
      <c r="D7" s="215">
        <f>E7-C7</f>
        <v>1555.0999999999985</v>
      </c>
      <c r="E7" s="215">
        <v>30082.1</v>
      </c>
      <c r="F7" s="215">
        <v>31929.599999999999</v>
      </c>
      <c r="G7" s="212">
        <v>32914</v>
      </c>
      <c r="H7" s="215">
        <f t="shared" ref="H7:H27" si="0">SUM(G7-C7)</f>
        <v>4387</v>
      </c>
      <c r="I7" s="216">
        <f>SUM(G7/C7*100-100)</f>
        <v>15.378413432888152</v>
      </c>
    </row>
    <row r="8" spans="1:9" ht="30" x14ac:dyDescent="0.25">
      <c r="A8" s="206">
        <v>4</v>
      </c>
      <c r="B8" s="213" t="s">
        <v>247</v>
      </c>
      <c r="C8" s="214">
        <v>41</v>
      </c>
      <c r="D8" s="215">
        <f t="shared" ref="D8:D27" si="1">E8-C8</f>
        <v>0</v>
      </c>
      <c r="E8" s="215">
        <v>41</v>
      </c>
      <c r="F8" s="215">
        <v>74.599999999999994</v>
      </c>
      <c r="G8" s="211">
        <v>70</v>
      </c>
      <c r="H8" s="215">
        <f t="shared" si="0"/>
        <v>29</v>
      </c>
      <c r="I8" s="216">
        <f t="shared" ref="I8:I28" si="2">SUM(G8/C8*100-100)</f>
        <v>70.731707317073159</v>
      </c>
    </row>
    <row r="9" spans="1:9" x14ac:dyDescent="0.25">
      <c r="A9" s="206">
        <v>5</v>
      </c>
      <c r="B9" s="213" t="s">
        <v>248</v>
      </c>
      <c r="C9" s="214">
        <v>420</v>
      </c>
      <c r="D9" s="215">
        <f t="shared" si="1"/>
        <v>0</v>
      </c>
      <c r="E9" s="215">
        <v>420</v>
      </c>
      <c r="F9" s="215">
        <v>656.6</v>
      </c>
      <c r="G9" s="211">
        <v>460</v>
      </c>
      <c r="H9" s="215">
        <f t="shared" si="0"/>
        <v>40</v>
      </c>
      <c r="I9" s="216">
        <f t="shared" si="2"/>
        <v>9.5238095238095326</v>
      </c>
    </row>
    <row r="10" spans="1:9" x14ac:dyDescent="0.25">
      <c r="A10" s="206">
        <v>6</v>
      </c>
      <c r="B10" s="213" t="s">
        <v>249</v>
      </c>
      <c r="C10" s="214">
        <v>15</v>
      </c>
      <c r="D10" s="215">
        <f t="shared" si="1"/>
        <v>0</v>
      </c>
      <c r="E10" s="215">
        <v>15</v>
      </c>
      <c r="F10" s="215">
        <v>16.100000000000001</v>
      </c>
      <c r="G10" s="211">
        <v>15</v>
      </c>
      <c r="H10" s="215">
        <f t="shared" si="0"/>
        <v>0</v>
      </c>
      <c r="I10" s="216">
        <f t="shared" si="2"/>
        <v>0</v>
      </c>
    </row>
    <row r="11" spans="1:9" x14ac:dyDescent="0.25">
      <c r="A11" s="206">
        <v>7</v>
      </c>
      <c r="B11" s="213" t="s">
        <v>250</v>
      </c>
      <c r="C11" s="214">
        <v>450</v>
      </c>
      <c r="D11" s="215">
        <f t="shared" si="1"/>
        <v>92</v>
      </c>
      <c r="E11" s="215">
        <v>542</v>
      </c>
      <c r="F11" s="215">
        <v>567.4</v>
      </c>
      <c r="G11" s="211">
        <v>500</v>
      </c>
      <c r="H11" s="215">
        <f t="shared" si="0"/>
        <v>50</v>
      </c>
      <c r="I11" s="216">
        <f t="shared" si="2"/>
        <v>11.111111111111114</v>
      </c>
    </row>
    <row r="12" spans="1:9" x14ac:dyDescent="0.25">
      <c r="A12" s="206">
        <v>8</v>
      </c>
      <c r="B12" s="213" t="s">
        <v>251</v>
      </c>
      <c r="C12" s="214">
        <v>125</v>
      </c>
      <c r="D12" s="215">
        <f t="shared" si="1"/>
        <v>0</v>
      </c>
      <c r="E12" s="215">
        <v>125</v>
      </c>
      <c r="F12" s="215">
        <v>132.80000000000001</v>
      </c>
      <c r="G12" s="211">
        <v>130</v>
      </c>
      <c r="H12" s="215">
        <f t="shared" si="0"/>
        <v>5</v>
      </c>
      <c r="I12" s="216">
        <f t="shared" si="2"/>
        <v>4</v>
      </c>
    </row>
    <row r="13" spans="1:9" x14ac:dyDescent="0.25">
      <c r="A13" s="206">
        <v>9</v>
      </c>
      <c r="B13" s="213" t="s">
        <v>252</v>
      </c>
      <c r="C13" s="214">
        <v>1</v>
      </c>
      <c r="D13" s="215">
        <f t="shared" si="1"/>
        <v>0</v>
      </c>
      <c r="E13" s="215">
        <v>1</v>
      </c>
      <c r="F13" s="215">
        <v>47.9</v>
      </c>
      <c r="G13" s="211">
        <v>40</v>
      </c>
      <c r="H13" s="215">
        <f t="shared" si="0"/>
        <v>39</v>
      </c>
      <c r="I13" s="216">
        <f t="shared" si="2"/>
        <v>3900</v>
      </c>
    </row>
    <row r="14" spans="1:9" x14ac:dyDescent="0.25">
      <c r="A14" s="206">
        <v>10</v>
      </c>
      <c r="B14" s="213" t="s">
        <v>253</v>
      </c>
      <c r="C14" s="214">
        <v>0</v>
      </c>
      <c r="D14" s="215">
        <f t="shared" si="1"/>
        <v>4.8</v>
      </c>
      <c r="E14" s="215">
        <v>4.8</v>
      </c>
      <c r="F14" s="215">
        <v>4.8</v>
      </c>
      <c r="G14" s="211">
        <v>0</v>
      </c>
      <c r="H14" s="215">
        <f t="shared" si="0"/>
        <v>0</v>
      </c>
      <c r="I14" s="216"/>
    </row>
    <row r="15" spans="1:9" x14ac:dyDescent="0.25">
      <c r="A15" s="206">
        <v>11</v>
      </c>
      <c r="B15" s="213" t="s">
        <v>254</v>
      </c>
      <c r="C15" s="214">
        <v>190</v>
      </c>
      <c r="D15" s="215">
        <f t="shared" si="1"/>
        <v>0</v>
      </c>
      <c r="E15" s="215">
        <v>190</v>
      </c>
      <c r="F15" s="215">
        <v>211.1</v>
      </c>
      <c r="G15" s="211">
        <v>200</v>
      </c>
      <c r="H15" s="215">
        <f t="shared" si="0"/>
        <v>10</v>
      </c>
      <c r="I15" s="216">
        <f t="shared" si="2"/>
        <v>5.2631578947368354</v>
      </c>
    </row>
    <row r="16" spans="1:9" x14ac:dyDescent="0.25">
      <c r="A16" s="206">
        <v>12</v>
      </c>
      <c r="B16" s="213" t="s">
        <v>255</v>
      </c>
      <c r="C16" s="214">
        <v>40</v>
      </c>
      <c r="D16" s="215">
        <f t="shared" si="1"/>
        <v>0</v>
      </c>
      <c r="E16" s="215">
        <v>40</v>
      </c>
      <c r="F16" s="215">
        <v>37.299999999999997</v>
      </c>
      <c r="G16" s="211">
        <v>35</v>
      </c>
      <c r="H16" s="215">
        <f t="shared" si="0"/>
        <v>-5</v>
      </c>
      <c r="I16" s="216">
        <f t="shared" si="2"/>
        <v>-12.5</v>
      </c>
    </row>
    <row r="17" spans="1:9" x14ac:dyDescent="0.25">
      <c r="A17" s="206">
        <v>13</v>
      </c>
      <c r="B17" s="213" t="s">
        <v>256</v>
      </c>
      <c r="C17" s="214">
        <v>60</v>
      </c>
      <c r="D17" s="215">
        <f t="shared" si="1"/>
        <v>0</v>
      </c>
      <c r="E17" s="215">
        <v>60</v>
      </c>
      <c r="F17" s="215">
        <v>91.3</v>
      </c>
      <c r="G17" s="211">
        <v>80</v>
      </c>
      <c r="H17" s="215">
        <f t="shared" si="0"/>
        <v>20</v>
      </c>
      <c r="I17" s="216">
        <f t="shared" si="2"/>
        <v>33.333333333333314</v>
      </c>
    </row>
    <row r="18" spans="1:9" ht="30" x14ac:dyDescent="0.25">
      <c r="A18" s="206">
        <v>14</v>
      </c>
      <c r="B18" s="213" t="s">
        <v>257</v>
      </c>
      <c r="C18" s="214">
        <v>692.6</v>
      </c>
      <c r="D18" s="215">
        <v>135.39999999999998</v>
      </c>
      <c r="E18" s="215">
        <v>853.3</v>
      </c>
      <c r="F18" s="215">
        <v>753.8</v>
      </c>
      <c r="G18" s="211">
        <v>904.3</v>
      </c>
      <c r="H18" s="215">
        <f>SUM(G18-C18)</f>
        <v>211.69999999999993</v>
      </c>
      <c r="I18" s="216">
        <f t="shared" si="2"/>
        <v>30.56598325151603</v>
      </c>
    </row>
    <row r="19" spans="1:9" ht="30" x14ac:dyDescent="0.25">
      <c r="A19" s="206">
        <v>15</v>
      </c>
      <c r="B19" s="213" t="s">
        <v>258</v>
      </c>
      <c r="C19" s="214">
        <v>294.3</v>
      </c>
      <c r="D19" s="215">
        <v>0.59999999999996589</v>
      </c>
      <c r="E19" s="215">
        <v>287.10000000000002</v>
      </c>
      <c r="F19" s="215">
        <v>280.10000000000002</v>
      </c>
      <c r="G19" s="211">
        <v>287.60000000000002</v>
      </c>
      <c r="H19" s="215">
        <f>SUM(G19-C19)</f>
        <v>-6.6999999999999886</v>
      </c>
      <c r="I19" s="216">
        <f t="shared" si="2"/>
        <v>-2.276588515120622</v>
      </c>
    </row>
    <row r="20" spans="1:9" ht="30" x14ac:dyDescent="0.25">
      <c r="A20" s="206">
        <v>16</v>
      </c>
      <c r="B20" s="213" t="s">
        <v>259</v>
      </c>
      <c r="C20" s="214">
        <v>813.8</v>
      </c>
      <c r="D20" s="215">
        <v>65.800000000000068</v>
      </c>
      <c r="E20" s="215">
        <v>880.9</v>
      </c>
      <c r="F20" s="215">
        <v>858.4</v>
      </c>
      <c r="G20" s="211">
        <v>916</v>
      </c>
      <c r="H20" s="215">
        <f>SUM(G20-C20)</f>
        <v>102.20000000000005</v>
      </c>
      <c r="I20" s="216">
        <f t="shared" si="2"/>
        <v>12.558368149422463</v>
      </c>
    </row>
    <row r="21" spans="1:9" x14ac:dyDescent="0.25">
      <c r="A21" s="206">
        <v>17</v>
      </c>
      <c r="B21" s="213" t="s">
        <v>260</v>
      </c>
      <c r="C21" s="217">
        <v>50</v>
      </c>
      <c r="D21" s="215">
        <f t="shared" si="1"/>
        <v>0</v>
      </c>
      <c r="E21" s="215">
        <v>50</v>
      </c>
      <c r="F21" s="215">
        <v>53.1</v>
      </c>
      <c r="G21" s="211">
        <v>60</v>
      </c>
      <c r="H21" s="215">
        <f t="shared" si="0"/>
        <v>10</v>
      </c>
      <c r="I21" s="216">
        <f t="shared" si="2"/>
        <v>20</v>
      </c>
    </row>
    <row r="22" spans="1:9" x14ac:dyDescent="0.25">
      <c r="A22" s="206">
        <v>18</v>
      </c>
      <c r="B22" s="213" t="s">
        <v>261</v>
      </c>
      <c r="C22" s="217">
        <v>0</v>
      </c>
      <c r="D22" s="215">
        <f t="shared" si="1"/>
        <v>35</v>
      </c>
      <c r="E22" s="215">
        <v>35</v>
      </c>
      <c r="F22" s="215">
        <v>54.7</v>
      </c>
      <c r="G22" s="211">
        <v>50</v>
      </c>
      <c r="H22" s="215">
        <f t="shared" si="0"/>
        <v>50</v>
      </c>
      <c r="I22" s="216"/>
    </row>
    <row r="23" spans="1:9" x14ac:dyDescent="0.25">
      <c r="A23" s="206">
        <v>19</v>
      </c>
      <c r="B23" s="213" t="s">
        <v>262</v>
      </c>
      <c r="C23" s="217">
        <v>1240</v>
      </c>
      <c r="D23" s="215">
        <f t="shared" si="1"/>
        <v>0</v>
      </c>
      <c r="E23" s="215">
        <v>1240</v>
      </c>
      <c r="F23" s="215">
        <v>1233.0999999999999</v>
      </c>
      <c r="G23" s="211">
        <v>1180</v>
      </c>
      <c r="H23" s="215">
        <f t="shared" si="0"/>
        <v>-60</v>
      </c>
      <c r="I23" s="216">
        <f t="shared" si="2"/>
        <v>-4.8387096774193452</v>
      </c>
    </row>
    <row r="24" spans="1:9" ht="30" x14ac:dyDescent="0.25">
      <c r="A24" s="206">
        <v>20</v>
      </c>
      <c r="B24" s="213" t="s">
        <v>263</v>
      </c>
      <c r="C24" s="217">
        <v>30</v>
      </c>
      <c r="D24" s="215">
        <f t="shared" si="1"/>
        <v>0</v>
      </c>
      <c r="E24" s="215">
        <v>30</v>
      </c>
      <c r="F24" s="215">
        <v>65.400000000000006</v>
      </c>
      <c r="G24" s="211">
        <v>60</v>
      </c>
      <c r="H24" s="215">
        <f t="shared" si="0"/>
        <v>30</v>
      </c>
      <c r="I24" s="216">
        <f t="shared" si="2"/>
        <v>100</v>
      </c>
    </row>
    <row r="25" spans="1:9" x14ac:dyDescent="0.25">
      <c r="A25" s="206">
        <v>21</v>
      </c>
      <c r="B25" s="213" t="s">
        <v>264</v>
      </c>
      <c r="C25" s="217">
        <v>30</v>
      </c>
      <c r="D25" s="215">
        <f t="shared" si="1"/>
        <v>0</v>
      </c>
      <c r="E25" s="215">
        <v>30</v>
      </c>
      <c r="F25" s="215">
        <v>42.1</v>
      </c>
      <c r="G25" s="211">
        <v>20</v>
      </c>
      <c r="H25" s="215">
        <f t="shared" si="0"/>
        <v>-10</v>
      </c>
      <c r="I25" s="216">
        <f t="shared" si="2"/>
        <v>-33.333333333333343</v>
      </c>
    </row>
    <row r="26" spans="1:9" ht="30" x14ac:dyDescent="0.25">
      <c r="A26" s="206">
        <v>22</v>
      </c>
      <c r="B26" s="213" t="s">
        <v>265</v>
      </c>
      <c r="C26" s="217">
        <v>90</v>
      </c>
      <c r="D26" s="215">
        <f t="shared" si="1"/>
        <v>84</v>
      </c>
      <c r="E26" s="215">
        <v>174</v>
      </c>
      <c r="F26" s="215">
        <v>417.9</v>
      </c>
      <c r="G26" s="211">
        <v>110</v>
      </c>
      <c r="H26" s="215">
        <f t="shared" si="0"/>
        <v>20</v>
      </c>
      <c r="I26" s="216">
        <f t="shared" si="2"/>
        <v>22.222222222222229</v>
      </c>
    </row>
    <row r="27" spans="1:9" x14ac:dyDescent="0.25">
      <c r="A27" s="209">
        <v>23</v>
      </c>
      <c r="B27" s="210" t="s">
        <v>266</v>
      </c>
      <c r="C27" s="212">
        <v>20995.340999999997</v>
      </c>
      <c r="D27" s="212">
        <f t="shared" si="1"/>
        <v>9792.7590000000018</v>
      </c>
      <c r="E27" s="212">
        <v>30788.1</v>
      </c>
      <c r="F27" s="212">
        <v>31204.31</v>
      </c>
      <c r="G27" s="211">
        <v>24978.781999999999</v>
      </c>
      <c r="H27" s="212">
        <f t="shared" si="0"/>
        <v>3983.4410000000025</v>
      </c>
      <c r="I27" s="212">
        <f t="shared" si="2"/>
        <v>18.972975956903966</v>
      </c>
    </row>
    <row r="28" spans="1:9" x14ac:dyDescent="0.25">
      <c r="A28" s="209">
        <v>24</v>
      </c>
      <c r="B28" s="211" t="s">
        <v>267</v>
      </c>
      <c r="C28" s="218">
        <f t="shared" ref="C28:H28" si="3">SUM(C27,C6)</f>
        <v>54105.040999999997</v>
      </c>
      <c r="D28" s="218">
        <f t="shared" si="3"/>
        <v>11444.659</v>
      </c>
      <c r="E28" s="218">
        <f t="shared" si="3"/>
        <v>65889.299999999988</v>
      </c>
      <c r="F28" s="218">
        <f t="shared" si="3"/>
        <v>68732.41</v>
      </c>
      <c r="G28" s="219">
        <f t="shared" si="3"/>
        <v>63010.682000000001</v>
      </c>
      <c r="H28" s="218">
        <f t="shared" si="3"/>
        <v>8905.6410000000033</v>
      </c>
      <c r="I28" s="212">
        <f t="shared" si="2"/>
        <v>16.459909900077534</v>
      </c>
    </row>
    <row r="29" spans="1:9" x14ac:dyDescent="0.25">
      <c r="A29" s="206">
        <v>25</v>
      </c>
      <c r="B29" s="213" t="s">
        <v>268</v>
      </c>
      <c r="C29" s="214">
        <v>123.3</v>
      </c>
      <c r="D29" s="214"/>
      <c r="E29" s="217"/>
      <c r="F29" s="214">
        <v>123.3</v>
      </c>
      <c r="G29" s="214">
        <v>49.9</v>
      </c>
      <c r="H29" s="214">
        <f t="shared" ref="H29:H39" si="4">SUM(G29-C29)</f>
        <v>-73.400000000000006</v>
      </c>
      <c r="I29" s="215">
        <f>SUM(G29/C29*100-100)</f>
        <v>-59.529602595296026</v>
      </c>
    </row>
    <row r="30" spans="1:9" x14ac:dyDescent="0.25">
      <c r="A30" s="206">
        <v>26</v>
      </c>
      <c r="B30" s="213" t="s">
        <v>269</v>
      </c>
      <c r="C30" s="214">
        <v>100.3</v>
      </c>
      <c r="D30" s="214"/>
      <c r="E30" s="217"/>
      <c r="F30" s="214">
        <v>100.3</v>
      </c>
      <c r="G30" s="214">
        <v>220.9</v>
      </c>
      <c r="H30" s="214">
        <f t="shared" si="4"/>
        <v>120.60000000000001</v>
      </c>
      <c r="I30" s="215">
        <f t="shared" ref="I30:I39" si="5">SUM(G30/C30*100-100)</f>
        <v>120.23928215353942</v>
      </c>
    </row>
    <row r="31" spans="1:9" x14ac:dyDescent="0.25">
      <c r="A31" s="206">
        <v>27</v>
      </c>
      <c r="B31" s="213" t="s">
        <v>270</v>
      </c>
      <c r="C31" s="214">
        <v>124.1</v>
      </c>
      <c r="D31" s="214"/>
      <c r="E31" s="217"/>
      <c r="F31" s="214">
        <v>124.1</v>
      </c>
      <c r="G31" s="214">
        <v>130.6</v>
      </c>
      <c r="H31" s="214">
        <f t="shared" si="4"/>
        <v>6.5</v>
      </c>
      <c r="I31" s="215">
        <f t="shared" si="5"/>
        <v>5.2377115229653555</v>
      </c>
    </row>
    <row r="32" spans="1:9" x14ac:dyDescent="0.25">
      <c r="A32" s="206">
        <v>28</v>
      </c>
      <c r="B32" s="213" t="s">
        <v>271</v>
      </c>
      <c r="C32" s="215">
        <v>316.89999999999998</v>
      </c>
      <c r="D32" s="214"/>
      <c r="E32" s="217"/>
      <c r="F32" s="214">
        <v>316.89999999999998</v>
      </c>
      <c r="G32" s="215">
        <v>143.80000000000001</v>
      </c>
      <c r="H32" s="214">
        <f t="shared" si="4"/>
        <v>-173.09999999999997</v>
      </c>
      <c r="I32" s="215">
        <f t="shared" si="5"/>
        <v>-54.622909435153041</v>
      </c>
    </row>
    <row r="33" spans="1:9" x14ac:dyDescent="0.25">
      <c r="A33" s="206">
        <v>29</v>
      </c>
      <c r="B33" s="213" t="s">
        <v>272</v>
      </c>
      <c r="C33" s="214">
        <v>153.69999999999999</v>
      </c>
      <c r="D33" s="214"/>
      <c r="E33" s="217"/>
      <c r="F33" s="214">
        <v>153.69999999999999</v>
      </c>
      <c r="G33" s="214">
        <v>87.5</v>
      </c>
      <c r="H33" s="214">
        <f t="shared" si="4"/>
        <v>-66.199999999999989</v>
      </c>
      <c r="I33" s="215">
        <f t="shared" si="5"/>
        <v>-43.070917371502929</v>
      </c>
    </row>
    <row r="34" spans="1:9" x14ac:dyDescent="0.25">
      <c r="A34" s="206">
        <v>30</v>
      </c>
      <c r="B34" s="213" t="s">
        <v>273</v>
      </c>
      <c r="C34" s="214">
        <v>0</v>
      </c>
      <c r="D34" s="214"/>
      <c r="E34" s="217"/>
      <c r="F34" s="214"/>
      <c r="G34" s="214">
        <v>123.1</v>
      </c>
      <c r="H34" s="214">
        <f t="shared" si="4"/>
        <v>123.1</v>
      </c>
      <c r="I34" s="215"/>
    </row>
    <row r="35" spans="1:9" x14ac:dyDescent="0.25">
      <c r="A35" s="206">
        <v>31</v>
      </c>
      <c r="B35" s="213" t="s">
        <v>274</v>
      </c>
      <c r="C35" s="214">
        <v>357.3</v>
      </c>
      <c r="D35" s="214"/>
      <c r="E35" s="217"/>
      <c r="F35" s="214">
        <v>357.3</v>
      </c>
      <c r="G35" s="214">
        <v>89.2</v>
      </c>
      <c r="H35" s="214">
        <f t="shared" si="4"/>
        <v>-268.10000000000002</v>
      </c>
      <c r="I35" s="215">
        <f t="shared" si="5"/>
        <v>-75.034984606773023</v>
      </c>
    </row>
    <row r="36" spans="1:9" x14ac:dyDescent="0.25">
      <c r="A36" s="206">
        <v>32</v>
      </c>
      <c r="B36" s="213" t="s">
        <v>275</v>
      </c>
      <c r="C36" s="214">
        <v>0</v>
      </c>
      <c r="D36" s="214"/>
      <c r="E36" s="217"/>
      <c r="F36" s="214"/>
      <c r="G36" s="214">
        <v>20.3</v>
      </c>
      <c r="H36" s="214">
        <f t="shared" si="4"/>
        <v>20.3</v>
      </c>
      <c r="I36" s="215"/>
    </row>
    <row r="37" spans="1:9" x14ac:dyDescent="0.25">
      <c r="A37" s="206">
        <v>33</v>
      </c>
      <c r="B37" s="213" t="s">
        <v>276</v>
      </c>
      <c r="C37" s="214">
        <v>2460.1</v>
      </c>
      <c r="D37" s="214"/>
      <c r="E37" s="220"/>
      <c r="F37" s="220">
        <v>2460.1</v>
      </c>
      <c r="G37" s="214">
        <v>3537.4</v>
      </c>
      <c r="H37" s="214">
        <f t="shared" si="4"/>
        <v>1077.3000000000002</v>
      </c>
      <c r="I37" s="215">
        <f t="shared" si="5"/>
        <v>43.790902808828918</v>
      </c>
    </row>
    <row r="38" spans="1:9" ht="30" x14ac:dyDescent="0.25">
      <c r="A38" s="209">
        <v>34</v>
      </c>
      <c r="B38" s="221" t="s">
        <v>277</v>
      </c>
      <c r="C38" s="222">
        <f>SUM(C7:C17,C21:C26)</f>
        <v>31309</v>
      </c>
      <c r="D38" s="223">
        <f>SUM(D7:D17,D21:D26)</f>
        <v>1770.8999999999985</v>
      </c>
      <c r="E38" s="223">
        <f>SUM(E7:E17,E21:E26)</f>
        <v>33079.899999999994</v>
      </c>
      <c r="F38" s="223">
        <f>SUM(F7:F17,F21:F26)</f>
        <v>35635.800000000003</v>
      </c>
      <c r="G38" s="223">
        <f>SUM(G7:G17,G21:G26)</f>
        <v>35924</v>
      </c>
      <c r="H38" s="222">
        <f t="shared" si="4"/>
        <v>4615</v>
      </c>
      <c r="I38" s="223">
        <f t="shared" si="5"/>
        <v>14.740170557986531</v>
      </c>
    </row>
    <row r="39" spans="1:9" x14ac:dyDescent="0.25">
      <c r="A39" s="206">
        <v>35</v>
      </c>
      <c r="B39" s="213" t="s">
        <v>278</v>
      </c>
      <c r="C39" s="215">
        <f>C37+C29+C30+C31+C32+C33+C35</f>
        <v>3635.7000000000003</v>
      </c>
      <c r="D39" s="215"/>
      <c r="E39" s="215"/>
      <c r="F39" s="215">
        <f>F37+F29+F30+F31+F32+F33+F35</f>
        <v>3635.7000000000003</v>
      </c>
      <c r="G39" s="215">
        <v>4402.7</v>
      </c>
      <c r="H39" s="214">
        <f t="shared" si="4"/>
        <v>766.99999999999955</v>
      </c>
      <c r="I39" s="215">
        <f t="shared" si="5"/>
        <v>21.0963500838903</v>
      </c>
    </row>
  </sheetData>
  <mergeCells count="6">
    <mergeCell ref="B1:G2"/>
    <mergeCell ref="H1:I1"/>
    <mergeCell ref="H2:I2"/>
    <mergeCell ref="A3:A4"/>
    <mergeCell ref="B3:B4"/>
    <mergeCell ref="C4:H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workbookViewId="0">
      <selection activeCell="F4" sqref="F4"/>
    </sheetView>
  </sheetViews>
  <sheetFormatPr defaultRowHeight="12" x14ac:dyDescent="0.2"/>
  <cols>
    <col min="1" max="1" width="2.5703125" style="224" customWidth="1"/>
    <col min="2" max="2" width="10.42578125" style="224" customWidth="1"/>
    <col min="3" max="3" width="7.5703125" style="224" customWidth="1"/>
    <col min="4" max="4" width="7" style="224" customWidth="1"/>
    <col min="5" max="5" width="6.28515625" style="224" customWidth="1"/>
    <col min="6" max="6" width="7.85546875" style="224" customWidth="1"/>
    <col min="7" max="8" width="5.42578125" style="224" customWidth="1"/>
    <col min="9" max="9" width="6.7109375" style="224" customWidth="1"/>
    <col min="10" max="10" width="6.42578125" style="224" customWidth="1"/>
    <col min="11" max="11" width="5.140625" style="224" customWidth="1"/>
    <col min="12" max="12" width="6.42578125" style="224" customWidth="1"/>
    <col min="13" max="13" width="6.140625" style="224" customWidth="1"/>
    <col min="14" max="14" width="6.7109375" style="224" customWidth="1"/>
    <col min="15" max="15" width="6.28515625" style="224" customWidth="1"/>
    <col min="16" max="16" width="5.42578125" style="224" customWidth="1"/>
    <col min="17" max="17" width="5.28515625" style="224" customWidth="1"/>
    <col min="18" max="19" width="5.85546875" style="224" customWidth="1"/>
    <col min="20" max="20" width="5" style="224" customWidth="1"/>
    <col min="21" max="21" width="5.28515625" style="224" customWidth="1"/>
    <col min="22" max="22" width="5.7109375" style="224" customWidth="1"/>
    <col min="23" max="23" width="4.85546875" style="224" customWidth="1"/>
    <col min="24" max="24" width="5.42578125" style="224" customWidth="1"/>
    <col min="25" max="256" width="9.140625" style="224"/>
    <col min="257" max="257" width="2.5703125" style="224" customWidth="1"/>
    <col min="258" max="258" width="10.42578125" style="224" customWidth="1"/>
    <col min="259" max="259" width="11.5703125" style="224" customWidth="1"/>
    <col min="260" max="260" width="7.28515625" style="224" customWidth="1"/>
    <col min="261" max="261" width="6.85546875" style="224" customWidth="1"/>
    <col min="262" max="262" width="7.85546875" style="224" customWidth="1"/>
    <col min="263" max="264" width="5.42578125" style="224" customWidth="1"/>
    <col min="265" max="265" width="6.7109375" style="224" customWidth="1"/>
    <col min="266" max="266" width="6.42578125" style="224" customWidth="1"/>
    <col min="267" max="267" width="5.140625" style="224" customWidth="1"/>
    <col min="268" max="268" width="6.42578125" style="224" customWidth="1"/>
    <col min="269" max="269" width="6.140625" style="224" customWidth="1"/>
    <col min="270" max="270" width="6.7109375" style="224" customWidth="1"/>
    <col min="271" max="271" width="6.28515625" style="224" customWidth="1"/>
    <col min="272" max="272" width="6.7109375" style="224" customWidth="1"/>
    <col min="273" max="273" width="5.28515625" style="224" customWidth="1"/>
    <col min="274" max="275" width="5.85546875" style="224" customWidth="1"/>
    <col min="276" max="276" width="5" style="224" customWidth="1"/>
    <col min="277" max="277" width="5.28515625" style="224" customWidth="1"/>
    <col min="278" max="278" width="5.7109375" style="224" customWidth="1"/>
    <col min="279" max="279" width="4.85546875" style="224" customWidth="1"/>
    <col min="280" max="280" width="5.42578125" style="224" customWidth="1"/>
    <col min="281" max="512" width="9.140625" style="224"/>
    <col min="513" max="513" width="2.5703125" style="224" customWidth="1"/>
    <col min="514" max="514" width="10.42578125" style="224" customWidth="1"/>
    <col min="515" max="515" width="11.5703125" style="224" customWidth="1"/>
    <col min="516" max="516" width="7.28515625" style="224" customWidth="1"/>
    <col min="517" max="517" width="6.85546875" style="224" customWidth="1"/>
    <col min="518" max="518" width="7.85546875" style="224" customWidth="1"/>
    <col min="519" max="520" width="5.42578125" style="224" customWidth="1"/>
    <col min="521" max="521" width="6.7109375" style="224" customWidth="1"/>
    <col min="522" max="522" width="6.42578125" style="224" customWidth="1"/>
    <col min="523" max="523" width="5.140625" style="224" customWidth="1"/>
    <col min="524" max="524" width="6.42578125" style="224" customWidth="1"/>
    <col min="525" max="525" width="6.140625" style="224" customWidth="1"/>
    <col min="526" max="526" width="6.7109375" style="224" customWidth="1"/>
    <col min="527" max="527" width="6.28515625" style="224" customWidth="1"/>
    <col min="528" max="528" width="6.7109375" style="224" customWidth="1"/>
    <col min="529" max="529" width="5.28515625" style="224" customWidth="1"/>
    <col min="530" max="531" width="5.85546875" style="224" customWidth="1"/>
    <col min="532" max="532" width="5" style="224" customWidth="1"/>
    <col min="533" max="533" width="5.28515625" style="224" customWidth="1"/>
    <col min="534" max="534" width="5.7109375" style="224" customWidth="1"/>
    <col min="535" max="535" width="4.85546875" style="224" customWidth="1"/>
    <col min="536" max="536" width="5.42578125" style="224" customWidth="1"/>
    <col min="537" max="768" width="9.140625" style="224"/>
    <col min="769" max="769" width="2.5703125" style="224" customWidth="1"/>
    <col min="770" max="770" width="10.42578125" style="224" customWidth="1"/>
    <col min="771" max="771" width="11.5703125" style="224" customWidth="1"/>
    <col min="772" max="772" width="7.28515625" style="224" customWidth="1"/>
    <col min="773" max="773" width="6.85546875" style="224" customWidth="1"/>
    <col min="774" max="774" width="7.85546875" style="224" customWidth="1"/>
    <col min="775" max="776" width="5.42578125" style="224" customWidth="1"/>
    <col min="777" max="777" width="6.7109375" style="224" customWidth="1"/>
    <col min="778" max="778" width="6.42578125" style="224" customWidth="1"/>
    <col min="779" max="779" width="5.140625" style="224" customWidth="1"/>
    <col min="780" max="780" width="6.42578125" style="224" customWidth="1"/>
    <col min="781" max="781" width="6.140625" style="224" customWidth="1"/>
    <col min="782" max="782" width="6.7109375" style="224" customWidth="1"/>
    <col min="783" max="783" width="6.28515625" style="224" customWidth="1"/>
    <col min="784" max="784" width="6.7109375" style="224" customWidth="1"/>
    <col min="785" max="785" width="5.28515625" style="224" customWidth="1"/>
    <col min="786" max="787" width="5.85546875" style="224" customWidth="1"/>
    <col min="788" max="788" width="5" style="224" customWidth="1"/>
    <col min="789" max="789" width="5.28515625" style="224" customWidth="1"/>
    <col min="790" max="790" width="5.7109375" style="224" customWidth="1"/>
    <col min="791" max="791" width="4.85546875" style="224" customWidth="1"/>
    <col min="792" max="792" width="5.42578125" style="224" customWidth="1"/>
    <col min="793" max="1024" width="9.140625" style="224"/>
    <col min="1025" max="1025" width="2.5703125" style="224" customWidth="1"/>
    <col min="1026" max="1026" width="10.42578125" style="224" customWidth="1"/>
    <col min="1027" max="1027" width="11.5703125" style="224" customWidth="1"/>
    <col min="1028" max="1028" width="7.28515625" style="224" customWidth="1"/>
    <col min="1029" max="1029" width="6.85546875" style="224" customWidth="1"/>
    <col min="1030" max="1030" width="7.85546875" style="224" customWidth="1"/>
    <col min="1031" max="1032" width="5.42578125" style="224" customWidth="1"/>
    <col min="1033" max="1033" width="6.7109375" style="224" customWidth="1"/>
    <col min="1034" max="1034" width="6.42578125" style="224" customWidth="1"/>
    <col min="1035" max="1035" width="5.140625" style="224" customWidth="1"/>
    <col min="1036" max="1036" width="6.42578125" style="224" customWidth="1"/>
    <col min="1037" max="1037" width="6.140625" style="224" customWidth="1"/>
    <col min="1038" max="1038" width="6.7109375" style="224" customWidth="1"/>
    <col min="1039" max="1039" width="6.28515625" style="224" customWidth="1"/>
    <col min="1040" max="1040" width="6.7109375" style="224" customWidth="1"/>
    <col min="1041" max="1041" width="5.28515625" style="224" customWidth="1"/>
    <col min="1042" max="1043" width="5.85546875" style="224" customWidth="1"/>
    <col min="1044" max="1044" width="5" style="224" customWidth="1"/>
    <col min="1045" max="1045" width="5.28515625" style="224" customWidth="1"/>
    <col min="1046" max="1046" width="5.7109375" style="224" customWidth="1"/>
    <col min="1047" max="1047" width="4.85546875" style="224" customWidth="1"/>
    <col min="1048" max="1048" width="5.42578125" style="224" customWidth="1"/>
    <col min="1049" max="1280" width="9.140625" style="224"/>
    <col min="1281" max="1281" width="2.5703125" style="224" customWidth="1"/>
    <col min="1282" max="1282" width="10.42578125" style="224" customWidth="1"/>
    <col min="1283" max="1283" width="11.5703125" style="224" customWidth="1"/>
    <col min="1284" max="1284" width="7.28515625" style="224" customWidth="1"/>
    <col min="1285" max="1285" width="6.85546875" style="224" customWidth="1"/>
    <col min="1286" max="1286" width="7.85546875" style="224" customWidth="1"/>
    <col min="1287" max="1288" width="5.42578125" style="224" customWidth="1"/>
    <col min="1289" max="1289" width="6.7109375" style="224" customWidth="1"/>
    <col min="1290" max="1290" width="6.42578125" style="224" customWidth="1"/>
    <col min="1291" max="1291" width="5.140625" style="224" customWidth="1"/>
    <col min="1292" max="1292" width="6.42578125" style="224" customWidth="1"/>
    <col min="1293" max="1293" width="6.140625" style="224" customWidth="1"/>
    <col min="1294" max="1294" width="6.7109375" style="224" customWidth="1"/>
    <col min="1295" max="1295" width="6.28515625" style="224" customWidth="1"/>
    <col min="1296" max="1296" width="6.7109375" style="224" customWidth="1"/>
    <col min="1297" max="1297" width="5.28515625" style="224" customWidth="1"/>
    <col min="1298" max="1299" width="5.85546875" style="224" customWidth="1"/>
    <col min="1300" max="1300" width="5" style="224" customWidth="1"/>
    <col min="1301" max="1301" width="5.28515625" style="224" customWidth="1"/>
    <col min="1302" max="1302" width="5.7109375" style="224" customWidth="1"/>
    <col min="1303" max="1303" width="4.85546875" style="224" customWidth="1"/>
    <col min="1304" max="1304" width="5.42578125" style="224" customWidth="1"/>
    <col min="1305" max="1536" width="9.140625" style="224"/>
    <col min="1537" max="1537" width="2.5703125" style="224" customWidth="1"/>
    <col min="1538" max="1538" width="10.42578125" style="224" customWidth="1"/>
    <col min="1539" max="1539" width="11.5703125" style="224" customWidth="1"/>
    <col min="1540" max="1540" width="7.28515625" style="224" customWidth="1"/>
    <col min="1541" max="1541" width="6.85546875" style="224" customWidth="1"/>
    <col min="1542" max="1542" width="7.85546875" style="224" customWidth="1"/>
    <col min="1543" max="1544" width="5.42578125" style="224" customWidth="1"/>
    <col min="1545" max="1545" width="6.7109375" style="224" customWidth="1"/>
    <col min="1546" max="1546" width="6.42578125" style="224" customWidth="1"/>
    <col min="1547" max="1547" width="5.140625" style="224" customWidth="1"/>
    <col min="1548" max="1548" width="6.42578125" style="224" customWidth="1"/>
    <col min="1549" max="1549" width="6.140625" style="224" customWidth="1"/>
    <col min="1550" max="1550" width="6.7109375" style="224" customWidth="1"/>
    <col min="1551" max="1551" width="6.28515625" style="224" customWidth="1"/>
    <col min="1552" max="1552" width="6.7109375" style="224" customWidth="1"/>
    <col min="1553" max="1553" width="5.28515625" style="224" customWidth="1"/>
    <col min="1554" max="1555" width="5.85546875" style="224" customWidth="1"/>
    <col min="1556" max="1556" width="5" style="224" customWidth="1"/>
    <col min="1557" max="1557" width="5.28515625" style="224" customWidth="1"/>
    <col min="1558" max="1558" width="5.7109375" style="224" customWidth="1"/>
    <col min="1559" max="1559" width="4.85546875" style="224" customWidth="1"/>
    <col min="1560" max="1560" width="5.42578125" style="224" customWidth="1"/>
    <col min="1561" max="1792" width="9.140625" style="224"/>
    <col min="1793" max="1793" width="2.5703125" style="224" customWidth="1"/>
    <col min="1794" max="1794" width="10.42578125" style="224" customWidth="1"/>
    <col min="1795" max="1795" width="11.5703125" style="224" customWidth="1"/>
    <col min="1796" max="1796" width="7.28515625" style="224" customWidth="1"/>
    <col min="1797" max="1797" width="6.85546875" style="224" customWidth="1"/>
    <col min="1798" max="1798" width="7.85546875" style="224" customWidth="1"/>
    <col min="1799" max="1800" width="5.42578125" style="224" customWidth="1"/>
    <col min="1801" max="1801" width="6.7109375" style="224" customWidth="1"/>
    <col min="1802" max="1802" width="6.42578125" style="224" customWidth="1"/>
    <col min="1803" max="1803" width="5.140625" style="224" customWidth="1"/>
    <col min="1804" max="1804" width="6.42578125" style="224" customWidth="1"/>
    <col min="1805" max="1805" width="6.140625" style="224" customWidth="1"/>
    <col min="1806" max="1806" width="6.7109375" style="224" customWidth="1"/>
    <col min="1807" max="1807" width="6.28515625" style="224" customWidth="1"/>
    <col min="1808" max="1808" width="6.7109375" style="224" customWidth="1"/>
    <col min="1809" max="1809" width="5.28515625" style="224" customWidth="1"/>
    <col min="1810" max="1811" width="5.85546875" style="224" customWidth="1"/>
    <col min="1812" max="1812" width="5" style="224" customWidth="1"/>
    <col min="1813" max="1813" width="5.28515625" style="224" customWidth="1"/>
    <col min="1814" max="1814" width="5.7109375" style="224" customWidth="1"/>
    <col min="1815" max="1815" width="4.85546875" style="224" customWidth="1"/>
    <col min="1816" max="1816" width="5.42578125" style="224" customWidth="1"/>
    <col min="1817" max="2048" width="9.140625" style="224"/>
    <col min="2049" max="2049" width="2.5703125" style="224" customWidth="1"/>
    <col min="2050" max="2050" width="10.42578125" style="224" customWidth="1"/>
    <col min="2051" max="2051" width="11.5703125" style="224" customWidth="1"/>
    <col min="2052" max="2052" width="7.28515625" style="224" customWidth="1"/>
    <col min="2053" max="2053" width="6.85546875" style="224" customWidth="1"/>
    <col min="2054" max="2054" width="7.85546875" style="224" customWidth="1"/>
    <col min="2055" max="2056" width="5.42578125" style="224" customWidth="1"/>
    <col min="2057" max="2057" width="6.7109375" style="224" customWidth="1"/>
    <col min="2058" max="2058" width="6.42578125" style="224" customWidth="1"/>
    <col min="2059" max="2059" width="5.140625" style="224" customWidth="1"/>
    <col min="2060" max="2060" width="6.42578125" style="224" customWidth="1"/>
    <col min="2061" max="2061" width="6.140625" style="224" customWidth="1"/>
    <col min="2062" max="2062" width="6.7109375" style="224" customWidth="1"/>
    <col min="2063" max="2063" width="6.28515625" style="224" customWidth="1"/>
    <col min="2064" max="2064" width="6.7109375" style="224" customWidth="1"/>
    <col min="2065" max="2065" width="5.28515625" style="224" customWidth="1"/>
    <col min="2066" max="2067" width="5.85546875" style="224" customWidth="1"/>
    <col min="2068" max="2068" width="5" style="224" customWidth="1"/>
    <col min="2069" max="2069" width="5.28515625" style="224" customWidth="1"/>
    <col min="2070" max="2070" width="5.7109375" style="224" customWidth="1"/>
    <col min="2071" max="2071" width="4.85546875" style="224" customWidth="1"/>
    <col min="2072" max="2072" width="5.42578125" style="224" customWidth="1"/>
    <col min="2073" max="2304" width="9.140625" style="224"/>
    <col min="2305" max="2305" width="2.5703125" style="224" customWidth="1"/>
    <col min="2306" max="2306" width="10.42578125" style="224" customWidth="1"/>
    <col min="2307" max="2307" width="11.5703125" style="224" customWidth="1"/>
    <col min="2308" max="2308" width="7.28515625" style="224" customWidth="1"/>
    <col min="2309" max="2309" width="6.85546875" style="224" customWidth="1"/>
    <col min="2310" max="2310" width="7.85546875" style="224" customWidth="1"/>
    <col min="2311" max="2312" width="5.42578125" style="224" customWidth="1"/>
    <col min="2313" max="2313" width="6.7109375" style="224" customWidth="1"/>
    <col min="2314" max="2314" width="6.42578125" style="224" customWidth="1"/>
    <col min="2315" max="2315" width="5.140625" style="224" customWidth="1"/>
    <col min="2316" max="2316" width="6.42578125" style="224" customWidth="1"/>
    <col min="2317" max="2317" width="6.140625" style="224" customWidth="1"/>
    <col min="2318" max="2318" width="6.7109375" style="224" customWidth="1"/>
    <col min="2319" max="2319" width="6.28515625" style="224" customWidth="1"/>
    <col min="2320" max="2320" width="6.7109375" style="224" customWidth="1"/>
    <col min="2321" max="2321" width="5.28515625" style="224" customWidth="1"/>
    <col min="2322" max="2323" width="5.85546875" style="224" customWidth="1"/>
    <col min="2324" max="2324" width="5" style="224" customWidth="1"/>
    <col min="2325" max="2325" width="5.28515625" style="224" customWidth="1"/>
    <col min="2326" max="2326" width="5.7109375" style="224" customWidth="1"/>
    <col min="2327" max="2327" width="4.85546875" style="224" customWidth="1"/>
    <col min="2328" max="2328" width="5.42578125" style="224" customWidth="1"/>
    <col min="2329" max="2560" width="9.140625" style="224"/>
    <col min="2561" max="2561" width="2.5703125" style="224" customWidth="1"/>
    <col min="2562" max="2562" width="10.42578125" style="224" customWidth="1"/>
    <col min="2563" max="2563" width="11.5703125" style="224" customWidth="1"/>
    <col min="2564" max="2564" width="7.28515625" style="224" customWidth="1"/>
    <col min="2565" max="2565" width="6.85546875" style="224" customWidth="1"/>
    <col min="2566" max="2566" width="7.85546875" style="224" customWidth="1"/>
    <col min="2567" max="2568" width="5.42578125" style="224" customWidth="1"/>
    <col min="2569" max="2569" width="6.7109375" style="224" customWidth="1"/>
    <col min="2570" max="2570" width="6.42578125" style="224" customWidth="1"/>
    <col min="2571" max="2571" width="5.140625" style="224" customWidth="1"/>
    <col min="2572" max="2572" width="6.42578125" style="224" customWidth="1"/>
    <col min="2573" max="2573" width="6.140625" style="224" customWidth="1"/>
    <col min="2574" max="2574" width="6.7109375" style="224" customWidth="1"/>
    <col min="2575" max="2575" width="6.28515625" style="224" customWidth="1"/>
    <col min="2576" max="2576" width="6.7109375" style="224" customWidth="1"/>
    <col min="2577" max="2577" width="5.28515625" style="224" customWidth="1"/>
    <col min="2578" max="2579" width="5.85546875" style="224" customWidth="1"/>
    <col min="2580" max="2580" width="5" style="224" customWidth="1"/>
    <col min="2581" max="2581" width="5.28515625" style="224" customWidth="1"/>
    <col min="2582" max="2582" width="5.7109375" style="224" customWidth="1"/>
    <col min="2583" max="2583" width="4.85546875" style="224" customWidth="1"/>
    <col min="2584" max="2584" width="5.42578125" style="224" customWidth="1"/>
    <col min="2585" max="2816" width="9.140625" style="224"/>
    <col min="2817" max="2817" width="2.5703125" style="224" customWidth="1"/>
    <col min="2818" max="2818" width="10.42578125" style="224" customWidth="1"/>
    <col min="2819" max="2819" width="11.5703125" style="224" customWidth="1"/>
    <col min="2820" max="2820" width="7.28515625" style="224" customWidth="1"/>
    <col min="2821" max="2821" width="6.85546875" style="224" customWidth="1"/>
    <col min="2822" max="2822" width="7.85546875" style="224" customWidth="1"/>
    <col min="2823" max="2824" width="5.42578125" style="224" customWidth="1"/>
    <col min="2825" max="2825" width="6.7109375" style="224" customWidth="1"/>
    <col min="2826" max="2826" width="6.42578125" style="224" customWidth="1"/>
    <col min="2827" max="2827" width="5.140625" style="224" customWidth="1"/>
    <col min="2828" max="2828" width="6.42578125" style="224" customWidth="1"/>
    <col min="2829" max="2829" width="6.140625" style="224" customWidth="1"/>
    <col min="2830" max="2830" width="6.7109375" style="224" customWidth="1"/>
    <col min="2831" max="2831" width="6.28515625" style="224" customWidth="1"/>
    <col min="2832" max="2832" width="6.7109375" style="224" customWidth="1"/>
    <col min="2833" max="2833" width="5.28515625" style="224" customWidth="1"/>
    <col min="2834" max="2835" width="5.85546875" style="224" customWidth="1"/>
    <col min="2836" max="2836" width="5" style="224" customWidth="1"/>
    <col min="2837" max="2837" width="5.28515625" style="224" customWidth="1"/>
    <col min="2838" max="2838" width="5.7109375" style="224" customWidth="1"/>
    <col min="2839" max="2839" width="4.85546875" style="224" customWidth="1"/>
    <col min="2840" max="2840" width="5.42578125" style="224" customWidth="1"/>
    <col min="2841" max="3072" width="9.140625" style="224"/>
    <col min="3073" max="3073" width="2.5703125" style="224" customWidth="1"/>
    <col min="3074" max="3074" width="10.42578125" style="224" customWidth="1"/>
    <col min="3075" max="3075" width="11.5703125" style="224" customWidth="1"/>
    <col min="3076" max="3076" width="7.28515625" style="224" customWidth="1"/>
    <col min="3077" max="3077" width="6.85546875" style="224" customWidth="1"/>
    <col min="3078" max="3078" width="7.85546875" style="224" customWidth="1"/>
    <col min="3079" max="3080" width="5.42578125" style="224" customWidth="1"/>
    <col min="3081" max="3081" width="6.7109375" style="224" customWidth="1"/>
    <col min="3082" max="3082" width="6.42578125" style="224" customWidth="1"/>
    <col min="3083" max="3083" width="5.140625" style="224" customWidth="1"/>
    <col min="3084" max="3084" width="6.42578125" style="224" customWidth="1"/>
    <col min="3085" max="3085" width="6.140625" style="224" customWidth="1"/>
    <col min="3086" max="3086" width="6.7109375" style="224" customWidth="1"/>
    <col min="3087" max="3087" width="6.28515625" style="224" customWidth="1"/>
    <col min="3088" max="3088" width="6.7109375" style="224" customWidth="1"/>
    <col min="3089" max="3089" width="5.28515625" style="224" customWidth="1"/>
    <col min="3090" max="3091" width="5.85546875" style="224" customWidth="1"/>
    <col min="3092" max="3092" width="5" style="224" customWidth="1"/>
    <col min="3093" max="3093" width="5.28515625" style="224" customWidth="1"/>
    <col min="3094" max="3094" width="5.7109375" style="224" customWidth="1"/>
    <col min="3095" max="3095" width="4.85546875" style="224" customWidth="1"/>
    <col min="3096" max="3096" width="5.42578125" style="224" customWidth="1"/>
    <col min="3097" max="3328" width="9.140625" style="224"/>
    <col min="3329" max="3329" width="2.5703125" style="224" customWidth="1"/>
    <col min="3330" max="3330" width="10.42578125" style="224" customWidth="1"/>
    <col min="3331" max="3331" width="11.5703125" style="224" customWidth="1"/>
    <col min="3332" max="3332" width="7.28515625" style="224" customWidth="1"/>
    <col min="3333" max="3333" width="6.85546875" style="224" customWidth="1"/>
    <col min="3334" max="3334" width="7.85546875" style="224" customWidth="1"/>
    <col min="3335" max="3336" width="5.42578125" style="224" customWidth="1"/>
    <col min="3337" max="3337" width="6.7109375" style="224" customWidth="1"/>
    <col min="3338" max="3338" width="6.42578125" style="224" customWidth="1"/>
    <col min="3339" max="3339" width="5.140625" style="224" customWidth="1"/>
    <col min="3340" max="3340" width="6.42578125" style="224" customWidth="1"/>
    <col min="3341" max="3341" width="6.140625" style="224" customWidth="1"/>
    <col min="3342" max="3342" width="6.7109375" style="224" customWidth="1"/>
    <col min="3343" max="3343" width="6.28515625" style="224" customWidth="1"/>
    <col min="3344" max="3344" width="6.7109375" style="224" customWidth="1"/>
    <col min="3345" max="3345" width="5.28515625" style="224" customWidth="1"/>
    <col min="3346" max="3347" width="5.85546875" style="224" customWidth="1"/>
    <col min="3348" max="3348" width="5" style="224" customWidth="1"/>
    <col min="3349" max="3349" width="5.28515625" style="224" customWidth="1"/>
    <col min="3350" max="3350" width="5.7109375" style="224" customWidth="1"/>
    <col min="3351" max="3351" width="4.85546875" style="224" customWidth="1"/>
    <col min="3352" max="3352" width="5.42578125" style="224" customWidth="1"/>
    <col min="3353" max="3584" width="9.140625" style="224"/>
    <col min="3585" max="3585" width="2.5703125" style="224" customWidth="1"/>
    <col min="3586" max="3586" width="10.42578125" style="224" customWidth="1"/>
    <col min="3587" max="3587" width="11.5703125" style="224" customWidth="1"/>
    <col min="3588" max="3588" width="7.28515625" style="224" customWidth="1"/>
    <col min="3589" max="3589" width="6.85546875" style="224" customWidth="1"/>
    <col min="3590" max="3590" width="7.85546875" style="224" customWidth="1"/>
    <col min="3591" max="3592" width="5.42578125" style="224" customWidth="1"/>
    <col min="3593" max="3593" width="6.7109375" style="224" customWidth="1"/>
    <col min="3594" max="3594" width="6.42578125" style="224" customWidth="1"/>
    <col min="3595" max="3595" width="5.140625" style="224" customWidth="1"/>
    <col min="3596" max="3596" width="6.42578125" style="224" customWidth="1"/>
    <col min="3597" max="3597" width="6.140625" style="224" customWidth="1"/>
    <col min="3598" max="3598" width="6.7109375" style="224" customWidth="1"/>
    <col min="3599" max="3599" width="6.28515625" style="224" customWidth="1"/>
    <col min="3600" max="3600" width="6.7109375" style="224" customWidth="1"/>
    <col min="3601" max="3601" width="5.28515625" style="224" customWidth="1"/>
    <col min="3602" max="3603" width="5.85546875" style="224" customWidth="1"/>
    <col min="3604" max="3604" width="5" style="224" customWidth="1"/>
    <col min="3605" max="3605" width="5.28515625" style="224" customWidth="1"/>
    <col min="3606" max="3606" width="5.7109375" style="224" customWidth="1"/>
    <col min="3607" max="3607" width="4.85546875" style="224" customWidth="1"/>
    <col min="3608" max="3608" width="5.42578125" style="224" customWidth="1"/>
    <col min="3609" max="3840" width="9.140625" style="224"/>
    <col min="3841" max="3841" width="2.5703125" style="224" customWidth="1"/>
    <col min="3842" max="3842" width="10.42578125" style="224" customWidth="1"/>
    <col min="3843" max="3843" width="11.5703125" style="224" customWidth="1"/>
    <col min="3844" max="3844" width="7.28515625" style="224" customWidth="1"/>
    <col min="3845" max="3845" width="6.85546875" style="224" customWidth="1"/>
    <col min="3846" max="3846" width="7.85546875" style="224" customWidth="1"/>
    <col min="3847" max="3848" width="5.42578125" style="224" customWidth="1"/>
    <col min="3849" max="3849" width="6.7109375" style="224" customWidth="1"/>
    <col min="3850" max="3850" width="6.42578125" style="224" customWidth="1"/>
    <col min="3851" max="3851" width="5.140625" style="224" customWidth="1"/>
    <col min="3852" max="3852" width="6.42578125" style="224" customWidth="1"/>
    <col min="3853" max="3853" width="6.140625" style="224" customWidth="1"/>
    <col min="3854" max="3854" width="6.7109375" style="224" customWidth="1"/>
    <col min="3855" max="3855" width="6.28515625" style="224" customWidth="1"/>
    <col min="3856" max="3856" width="6.7109375" style="224" customWidth="1"/>
    <col min="3857" max="3857" width="5.28515625" style="224" customWidth="1"/>
    <col min="3858" max="3859" width="5.85546875" style="224" customWidth="1"/>
    <col min="3860" max="3860" width="5" style="224" customWidth="1"/>
    <col min="3861" max="3861" width="5.28515625" style="224" customWidth="1"/>
    <col min="3862" max="3862" width="5.7109375" style="224" customWidth="1"/>
    <col min="3863" max="3863" width="4.85546875" style="224" customWidth="1"/>
    <col min="3864" max="3864" width="5.42578125" style="224" customWidth="1"/>
    <col min="3865" max="4096" width="9.140625" style="224"/>
    <col min="4097" max="4097" width="2.5703125" style="224" customWidth="1"/>
    <col min="4098" max="4098" width="10.42578125" style="224" customWidth="1"/>
    <col min="4099" max="4099" width="11.5703125" style="224" customWidth="1"/>
    <col min="4100" max="4100" width="7.28515625" style="224" customWidth="1"/>
    <col min="4101" max="4101" width="6.85546875" style="224" customWidth="1"/>
    <col min="4102" max="4102" width="7.85546875" style="224" customWidth="1"/>
    <col min="4103" max="4104" width="5.42578125" style="224" customWidth="1"/>
    <col min="4105" max="4105" width="6.7109375" style="224" customWidth="1"/>
    <col min="4106" max="4106" width="6.42578125" style="224" customWidth="1"/>
    <col min="4107" max="4107" width="5.140625" style="224" customWidth="1"/>
    <col min="4108" max="4108" width="6.42578125" style="224" customWidth="1"/>
    <col min="4109" max="4109" width="6.140625" style="224" customWidth="1"/>
    <col min="4110" max="4110" width="6.7109375" style="224" customWidth="1"/>
    <col min="4111" max="4111" width="6.28515625" style="224" customWidth="1"/>
    <col min="4112" max="4112" width="6.7109375" style="224" customWidth="1"/>
    <col min="4113" max="4113" width="5.28515625" style="224" customWidth="1"/>
    <col min="4114" max="4115" width="5.85546875" style="224" customWidth="1"/>
    <col min="4116" max="4116" width="5" style="224" customWidth="1"/>
    <col min="4117" max="4117" width="5.28515625" style="224" customWidth="1"/>
    <col min="4118" max="4118" width="5.7109375" style="224" customWidth="1"/>
    <col min="4119" max="4119" width="4.85546875" style="224" customWidth="1"/>
    <col min="4120" max="4120" width="5.42578125" style="224" customWidth="1"/>
    <col min="4121" max="4352" width="9.140625" style="224"/>
    <col min="4353" max="4353" width="2.5703125" style="224" customWidth="1"/>
    <col min="4354" max="4354" width="10.42578125" style="224" customWidth="1"/>
    <col min="4355" max="4355" width="11.5703125" style="224" customWidth="1"/>
    <col min="4356" max="4356" width="7.28515625" style="224" customWidth="1"/>
    <col min="4357" max="4357" width="6.85546875" style="224" customWidth="1"/>
    <col min="4358" max="4358" width="7.85546875" style="224" customWidth="1"/>
    <col min="4359" max="4360" width="5.42578125" style="224" customWidth="1"/>
    <col min="4361" max="4361" width="6.7109375" style="224" customWidth="1"/>
    <col min="4362" max="4362" width="6.42578125" style="224" customWidth="1"/>
    <col min="4363" max="4363" width="5.140625" style="224" customWidth="1"/>
    <col min="4364" max="4364" width="6.42578125" style="224" customWidth="1"/>
    <col min="4365" max="4365" width="6.140625" style="224" customWidth="1"/>
    <col min="4366" max="4366" width="6.7109375" style="224" customWidth="1"/>
    <col min="4367" max="4367" width="6.28515625" style="224" customWidth="1"/>
    <col min="4368" max="4368" width="6.7109375" style="224" customWidth="1"/>
    <col min="4369" max="4369" width="5.28515625" style="224" customWidth="1"/>
    <col min="4370" max="4371" width="5.85546875" style="224" customWidth="1"/>
    <col min="4372" max="4372" width="5" style="224" customWidth="1"/>
    <col min="4373" max="4373" width="5.28515625" style="224" customWidth="1"/>
    <col min="4374" max="4374" width="5.7109375" style="224" customWidth="1"/>
    <col min="4375" max="4375" width="4.85546875" style="224" customWidth="1"/>
    <col min="4376" max="4376" width="5.42578125" style="224" customWidth="1"/>
    <col min="4377" max="4608" width="9.140625" style="224"/>
    <col min="4609" max="4609" width="2.5703125" style="224" customWidth="1"/>
    <col min="4610" max="4610" width="10.42578125" style="224" customWidth="1"/>
    <col min="4611" max="4611" width="11.5703125" style="224" customWidth="1"/>
    <col min="4612" max="4612" width="7.28515625" style="224" customWidth="1"/>
    <col min="4613" max="4613" width="6.85546875" style="224" customWidth="1"/>
    <col min="4614" max="4614" width="7.85546875" style="224" customWidth="1"/>
    <col min="4615" max="4616" width="5.42578125" style="224" customWidth="1"/>
    <col min="4617" max="4617" width="6.7109375" style="224" customWidth="1"/>
    <col min="4618" max="4618" width="6.42578125" style="224" customWidth="1"/>
    <col min="4619" max="4619" width="5.140625" style="224" customWidth="1"/>
    <col min="4620" max="4620" width="6.42578125" style="224" customWidth="1"/>
    <col min="4621" max="4621" width="6.140625" style="224" customWidth="1"/>
    <col min="4622" max="4622" width="6.7109375" style="224" customWidth="1"/>
    <col min="4623" max="4623" width="6.28515625" style="224" customWidth="1"/>
    <col min="4624" max="4624" width="6.7109375" style="224" customWidth="1"/>
    <col min="4625" max="4625" width="5.28515625" style="224" customWidth="1"/>
    <col min="4626" max="4627" width="5.85546875" style="224" customWidth="1"/>
    <col min="4628" max="4628" width="5" style="224" customWidth="1"/>
    <col min="4629" max="4629" width="5.28515625" style="224" customWidth="1"/>
    <col min="4630" max="4630" width="5.7109375" style="224" customWidth="1"/>
    <col min="4631" max="4631" width="4.85546875" style="224" customWidth="1"/>
    <col min="4632" max="4632" width="5.42578125" style="224" customWidth="1"/>
    <col min="4633" max="4864" width="9.140625" style="224"/>
    <col min="4865" max="4865" width="2.5703125" style="224" customWidth="1"/>
    <col min="4866" max="4866" width="10.42578125" style="224" customWidth="1"/>
    <col min="4867" max="4867" width="11.5703125" style="224" customWidth="1"/>
    <col min="4868" max="4868" width="7.28515625" style="224" customWidth="1"/>
    <col min="4869" max="4869" width="6.85546875" style="224" customWidth="1"/>
    <col min="4870" max="4870" width="7.85546875" style="224" customWidth="1"/>
    <col min="4871" max="4872" width="5.42578125" style="224" customWidth="1"/>
    <col min="4873" max="4873" width="6.7109375" style="224" customWidth="1"/>
    <col min="4874" max="4874" width="6.42578125" style="224" customWidth="1"/>
    <col min="4875" max="4875" width="5.140625" style="224" customWidth="1"/>
    <col min="4876" max="4876" width="6.42578125" style="224" customWidth="1"/>
    <col min="4877" max="4877" width="6.140625" style="224" customWidth="1"/>
    <col min="4878" max="4878" width="6.7109375" style="224" customWidth="1"/>
    <col min="4879" max="4879" width="6.28515625" style="224" customWidth="1"/>
    <col min="4880" max="4880" width="6.7109375" style="224" customWidth="1"/>
    <col min="4881" max="4881" width="5.28515625" style="224" customWidth="1"/>
    <col min="4882" max="4883" width="5.85546875" style="224" customWidth="1"/>
    <col min="4884" max="4884" width="5" style="224" customWidth="1"/>
    <col min="4885" max="4885" width="5.28515625" style="224" customWidth="1"/>
    <col min="4886" max="4886" width="5.7109375" style="224" customWidth="1"/>
    <col min="4887" max="4887" width="4.85546875" style="224" customWidth="1"/>
    <col min="4888" max="4888" width="5.42578125" style="224" customWidth="1"/>
    <col min="4889" max="5120" width="9.140625" style="224"/>
    <col min="5121" max="5121" width="2.5703125" style="224" customWidth="1"/>
    <col min="5122" max="5122" width="10.42578125" style="224" customWidth="1"/>
    <col min="5123" max="5123" width="11.5703125" style="224" customWidth="1"/>
    <col min="5124" max="5124" width="7.28515625" style="224" customWidth="1"/>
    <col min="5125" max="5125" width="6.85546875" style="224" customWidth="1"/>
    <col min="5126" max="5126" width="7.85546875" style="224" customWidth="1"/>
    <col min="5127" max="5128" width="5.42578125" style="224" customWidth="1"/>
    <col min="5129" max="5129" width="6.7109375" style="224" customWidth="1"/>
    <col min="5130" max="5130" width="6.42578125" style="224" customWidth="1"/>
    <col min="5131" max="5131" width="5.140625" style="224" customWidth="1"/>
    <col min="5132" max="5132" width="6.42578125" style="224" customWidth="1"/>
    <col min="5133" max="5133" width="6.140625" style="224" customWidth="1"/>
    <col min="5134" max="5134" width="6.7109375" style="224" customWidth="1"/>
    <col min="5135" max="5135" width="6.28515625" style="224" customWidth="1"/>
    <col min="5136" max="5136" width="6.7109375" style="224" customWidth="1"/>
    <col min="5137" max="5137" width="5.28515625" style="224" customWidth="1"/>
    <col min="5138" max="5139" width="5.85546875" style="224" customWidth="1"/>
    <col min="5140" max="5140" width="5" style="224" customWidth="1"/>
    <col min="5141" max="5141" width="5.28515625" style="224" customWidth="1"/>
    <col min="5142" max="5142" width="5.7109375" style="224" customWidth="1"/>
    <col min="5143" max="5143" width="4.85546875" style="224" customWidth="1"/>
    <col min="5144" max="5144" width="5.42578125" style="224" customWidth="1"/>
    <col min="5145" max="5376" width="9.140625" style="224"/>
    <col min="5377" max="5377" width="2.5703125" style="224" customWidth="1"/>
    <col min="5378" max="5378" width="10.42578125" style="224" customWidth="1"/>
    <col min="5379" max="5379" width="11.5703125" style="224" customWidth="1"/>
    <col min="5380" max="5380" width="7.28515625" style="224" customWidth="1"/>
    <col min="5381" max="5381" width="6.85546875" style="224" customWidth="1"/>
    <col min="5382" max="5382" width="7.85546875" style="224" customWidth="1"/>
    <col min="5383" max="5384" width="5.42578125" style="224" customWidth="1"/>
    <col min="5385" max="5385" width="6.7109375" style="224" customWidth="1"/>
    <col min="5386" max="5386" width="6.42578125" style="224" customWidth="1"/>
    <col min="5387" max="5387" width="5.140625" style="224" customWidth="1"/>
    <col min="5388" max="5388" width="6.42578125" style="224" customWidth="1"/>
    <col min="5389" max="5389" width="6.140625" style="224" customWidth="1"/>
    <col min="5390" max="5390" width="6.7109375" style="224" customWidth="1"/>
    <col min="5391" max="5391" width="6.28515625" style="224" customWidth="1"/>
    <col min="5392" max="5392" width="6.7109375" style="224" customWidth="1"/>
    <col min="5393" max="5393" width="5.28515625" style="224" customWidth="1"/>
    <col min="5394" max="5395" width="5.85546875" style="224" customWidth="1"/>
    <col min="5396" max="5396" width="5" style="224" customWidth="1"/>
    <col min="5397" max="5397" width="5.28515625" style="224" customWidth="1"/>
    <col min="5398" max="5398" width="5.7109375" style="224" customWidth="1"/>
    <col min="5399" max="5399" width="4.85546875" style="224" customWidth="1"/>
    <col min="5400" max="5400" width="5.42578125" style="224" customWidth="1"/>
    <col min="5401" max="5632" width="9.140625" style="224"/>
    <col min="5633" max="5633" width="2.5703125" style="224" customWidth="1"/>
    <col min="5634" max="5634" width="10.42578125" style="224" customWidth="1"/>
    <col min="5635" max="5635" width="11.5703125" style="224" customWidth="1"/>
    <col min="5636" max="5636" width="7.28515625" style="224" customWidth="1"/>
    <col min="5637" max="5637" width="6.85546875" style="224" customWidth="1"/>
    <col min="5638" max="5638" width="7.85546875" style="224" customWidth="1"/>
    <col min="5639" max="5640" width="5.42578125" style="224" customWidth="1"/>
    <col min="5641" max="5641" width="6.7109375" style="224" customWidth="1"/>
    <col min="5642" max="5642" width="6.42578125" style="224" customWidth="1"/>
    <col min="5643" max="5643" width="5.140625" style="224" customWidth="1"/>
    <col min="5644" max="5644" width="6.42578125" style="224" customWidth="1"/>
    <col min="5645" max="5645" width="6.140625" style="224" customWidth="1"/>
    <col min="5646" max="5646" width="6.7109375" style="224" customWidth="1"/>
    <col min="5647" max="5647" width="6.28515625" style="224" customWidth="1"/>
    <col min="5648" max="5648" width="6.7109375" style="224" customWidth="1"/>
    <col min="5649" max="5649" width="5.28515625" style="224" customWidth="1"/>
    <col min="5650" max="5651" width="5.85546875" style="224" customWidth="1"/>
    <col min="5652" max="5652" width="5" style="224" customWidth="1"/>
    <col min="5653" max="5653" width="5.28515625" style="224" customWidth="1"/>
    <col min="5654" max="5654" width="5.7109375" style="224" customWidth="1"/>
    <col min="5655" max="5655" width="4.85546875" style="224" customWidth="1"/>
    <col min="5656" max="5656" width="5.42578125" style="224" customWidth="1"/>
    <col min="5657" max="5888" width="9.140625" style="224"/>
    <col min="5889" max="5889" width="2.5703125" style="224" customWidth="1"/>
    <col min="5890" max="5890" width="10.42578125" style="224" customWidth="1"/>
    <col min="5891" max="5891" width="11.5703125" style="224" customWidth="1"/>
    <col min="5892" max="5892" width="7.28515625" style="224" customWidth="1"/>
    <col min="5893" max="5893" width="6.85546875" style="224" customWidth="1"/>
    <col min="5894" max="5894" width="7.85546875" style="224" customWidth="1"/>
    <col min="5895" max="5896" width="5.42578125" style="224" customWidth="1"/>
    <col min="5897" max="5897" width="6.7109375" style="224" customWidth="1"/>
    <col min="5898" max="5898" width="6.42578125" style="224" customWidth="1"/>
    <col min="5899" max="5899" width="5.140625" style="224" customWidth="1"/>
    <col min="5900" max="5900" width="6.42578125" style="224" customWidth="1"/>
    <col min="5901" max="5901" width="6.140625" style="224" customWidth="1"/>
    <col min="5902" max="5902" width="6.7109375" style="224" customWidth="1"/>
    <col min="5903" max="5903" width="6.28515625" style="224" customWidth="1"/>
    <col min="5904" max="5904" width="6.7109375" style="224" customWidth="1"/>
    <col min="5905" max="5905" width="5.28515625" style="224" customWidth="1"/>
    <col min="5906" max="5907" width="5.85546875" style="224" customWidth="1"/>
    <col min="5908" max="5908" width="5" style="224" customWidth="1"/>
    <col min="5909" max="5909" width="5.28515625" style="224" customWidth="1"/>
    <col min="5910" max="5910" width="5.7109375" style="224" customWidth="1"/>
    <col min="5911" max="5911" width="4.85546875" style="224" customWidth="1"/>
    <col min="5912" max="5912" width="5.42578125" style="224" customWidth="1"/>
    <col min="5913" max="6144" width="9.140625" style="224"/>
    <col min="6145" max="6145" width="2.5703125" style="224" customWidth="1"/>
    <col min="6146" max="6146" width="10.42578125" style="224" customWidth="1"/>
    <col min="6147" max="6147" width="11.5703125" style="224" customWidth="1"/>
    <col min="6148" max="6148" width="7.28515625" style="224" customWidth="1"/>
    <col min="6149" max="6149" width="6.85546875" style="224" customWidth="1"/>
    <col min="6150" max="6150" width="7.85546875" style="224" customWidth="1"/>
    <col min="6151" max="6152" width="5.42578125" style="224" customWidth="1"/>
    <col min="6153" max="6153" width="6.7109375" style="224" customWidth="1"/>
    <col min="6154" max="6154" width="6.42578125" style="224" customWidth="1"/>
    <col min="6155" max="6155" width="5.140625" style="224" customWidth="1"/>
    <col min="6156" max="6156" width="6.42578125" style="224" customWidth="1"/>
    <col min="6157" max="6157" width="6.140625" style="224" customWidth="1"/>
    <col min="6158" max="6158" width="6.7109375" style="224" customWidth="1"/>
    <col min="6159" max="6159" width="6.28515625" style="224" customWidth="1"/>
    <col min="6160" max="6160" width="6.7109375" style="224" customWidth="1"/>
    <col min="6161" max="6161" width="5.28515625" style="224" customWidth="1"/>
    <col min="6162" max="6163" width="5.85546875" style="224" customWidth="1"/>
    <col min="6164" max="6164" width="5" style="224" customWidth="1"/>
    <col min="6165" max="6165" width="5.28515625" style="224" customWidth="1"/>
    <col min="6166" max="6166" width="5.7109375" style="224" customWidth="1"/>
    <col min="6167" max="6167" width="4.85546875" style="224" customWidth="1"/>
    <col min="6168" max="6168" width="5.42578125" style="224" customWidth="1"/>
    <col min="6169" max="6400" width="9.140625" style="224"/>
    <col min="6401" max="6401" width="2.5703125" style="224" customWidth="1"/>
    <col min="6402" max="6402" width="10.42578125" style="224" customWidth="1"/>
    <col min="6403" max="6403" width="11.5703125" style="224" customWidth="1"/>
    <col min="6404" max="6404" width="7.28515625" style="224" customWidth="1"/>
    <col min="6405" max="6405" width="6.85546875" style="224" customWidth="1"/>
    <col min="6406" max="6406" width="7.85546875" style="224" customWidth="1"/>
    <col min="6407" max="6408" width="5.42578125" style="224" customWidth="1"/>
    <col min="6409" max="6409" width="6.7109375" style="224" customWidth="1"/>
    <col min="6410" max="6410" width="6.42578125" style="224" customWidth="1"/>
    <col min="6411" max="6411" width="5.140625" style="224" customWidth="1"/>
    <col min="6412" max="6412" width="6.42578125" style="224" customWidth="1"/>
    <col min="6413" max="6413" width="6.140625" style="224" customWidth="1"/>
    <col min="6414" max="6414" width="6.7109375" style="224" customWidth="1"/>
    <col min="6415" max="6415" width="6.28515625" style="224" customWidth="1"/>
    <col min="6416" max="6416" width="6.7109375" style="224" customWidth="1"/>
    <col min="6417" max="6417" width="5.28515625" style="224" customWidth="1"/>
    <col min="6418" max="6419" width="5.85546875" style="224" customWidth="1"/>
    <col min="6420" max="6420" width="5" style="224" customWidth="1"/>
    <col min="6421" max="6421" width="5.28515625" style="224" customWidth="1"/>
    <col min="6422" max="6422" width="5.7109375" style="224" customWidth="1"/>
    <col min="6423" max="6423" width="4.85546875" style="224" customWidth="1"/>
    <col min="6424" max="6424" width="5.42578125" style="224" customWidth="1"/>
    <col min="6425" max="6656" width="9.140625" style="224"/>
    <col min="6657" max="6657" width="2.5703125" style="224" customWidth="1"/>
    <col min="6658" max="6658" width="10.42578125" style="224" customWidth="1"/>
    <col min="6659" max="6659" width="11.5703125" style="224" customWidth="1"/>
    <col min="6660" max="6660" width="7.28515625" style="224" customWidth="1"/>
    <col min="6661" max="6661" width="6.85546875" style="224" customWidth="1"/>
    <col min="6662" max="6662" width="7.85546875" style="224" customWidth="1"/>
    <col min="6663" max="6664" width="5.42578125" style="224" customWidth="1"/>
    <col min="6665" max="6665" width="6.7109375" style="224" customWidth="1"/>
    <col min="6666" max="6666" width="6.42578125" style="224" customWidth="1"/>
    <col min="6667" max="6667" width="5.140625" style="224" customWidth="1"/>
    <col min="6668" max="6668" width="6.42578125" style="224" customWidth="1"/>
    <col min="6669" max="6669" width="6.140625" style="224" customWidth="1"/>
    <col min="6670" max="6670" width="6.7109375" style="224" customWidth="1"/>
    <col min="6671" max="6671" width="6.28515625" style="224" customWidth="1"/>
    <col min="6672" max="6672" width="6.7109375" style="224" customWidth="1"/>
    <col min="6673" max="6673" width="5.28515625" style="224" customWidth="1"/>
    <col min="6674" max="6675" width="5.85546875" style="224" customWidth="1"/>
    <col min="6676" max="6676" width="5" style="224" customWidth="1"/>
    <col min="6677" max="6677" width="5.28515625" style="224" customWidth="1"/>
    <col min="6678" max="6678" width="5.7109375" style="224" customWidth="1"/>
    <col min="6679" max="6679" width="4.85546875" style="224" customWidth="1"/>
    <col min="6680" max="6680" width="5.42578125" style="224" customWidth="1"/>
    <col min="6681" max="6912" width="9.140625" style="224"/>
    <col min="6913" max="6913" width="2.5703125" style="224" customWidth="1"/>
    <col min="6914" max="6914" width="10.42578125" style="224" customWidth="1"/>
    <col min="6915" max="6915" width="11.5703125" style="224" customWidth="1"/>
    <col min="6916" max="6916" width="7.28515625" style="224" customWidth="1"/>
    <col min="6917" max="6917" width="6.85546875" style="224" customWidth="1"/>
    <col min="6918" max="6918" width="7.85546875" style="224" customWidth="1"/>
    <col min="6919" max="6920" width="5.42578125" style="224" customWidth="1"/>
    <col min="6921" max="6921" width="6.7109375" style="224" customWidth="1"/>
    <col min="6922" max="6922" width="6.42578125" style="224" customWidth="1"/>
    <col min="6923" max="6923" width="5.140625" style="224" customWidth="1"/>
    <col min="6924" max="6924" width="6.42578125" style="224" customWidth="1"/>
    <col min="6925" max="6925" width="6.140625" style="224" customWidth="1"/>
    <col min="6926" max="6926" width="6.7109375" style="224" customWidth="1"/>
    <col min="6927" max="6927" width="6.28515625" style="224" customWidth="1"/>
    <col min="6928" max="6928" width="6.7109375" style="224" customWidth="1"/>
    <col min="6929" max="6929" width="5.28515625" style="224" customWidth="1"/>
    <col min="6930" max="6931" width="5.85546875" style="224" customWidth="1"/>
    <col min="6932" max="6932" width="5" style="224" customWidth="1"/>
    <col min="6933" max="6933" width="5.28515625" style="224" customWidth="1"/>
    <col min="6934" max="6934" width="5.7109375" style="224" customWidth="1"/>
    <col min="6935" max="6935" width="4.85546875" style="224" customWidth="1"/>
    <col min="6936" max="6936" width="5.42578125" style="224" customWidth="1"/>
    <col min="6937" max="7168" width="9.140625" style="224"/>
    <col min="7169" max="7169" width="2.5703125" style="224" customWidth="1"/>
    <col min="7170" max="7170" width="10.42578125" style="224" customWidth="1"/>
    <col min="7171" max="7171" width="11.5703125" style="224" customWidth="1"/>
    <col min="7172" max="7172" width="7.28515625" style="224" customWidth="1"/>
    <col min="7173" max="7173" width="6.85546875" style="224" customWidth="1"/>
    <col min="7174" max="7174" width="7.85546875" style="224" customWidth="1"/>
    <col min="7175" max="7176" width="5.42578125" style="224" customWidth="1"/>
    <col min="7177" max="7177" width="6.7109375" style="224" customWidth="1"/>
    <col min="7178" max="7178" width="6.42578125" style="224" customWidth="1"/>
    <col min="7179" max="7179" width="5.140625" style="224" customWidth="1"/>
    <col min="7180" max="7180" width="6.42578125" style="224" customWidth="1"/>
    <col min="7181" max="7181" width="6.140625" style="224" customWidth="1"/>
    <col min="7182" max="7182" width="6.7109375" style="224" customWidth="1"/>
    <col min="7183" max="7183" width="6.28515625" style="224" customWidth="1"/>
    <col min="7184" max="7184" width="6.7109375" style="224" customWidth="1"/>
    <col min="7185" max="7185" width="5.28515625" style="224" customWidth="1"/>
    <col min="7186" max="7187" width="5.85546875" style="224" customWidth="1"/>
    <col min="7188" max="7188" width="5" style="224" customWidth="1"/>
    <col min="7189" max="7189" width="5.28515625" style="224" customWidth="1"/>
    <col min="7190" max="7190" width="5.7109375" style="224" customWidth="1"/>
    <col min="7191" max="7191" width="4.85546875" style="224" customWidth="1"/>
    <col min="7192" max="7192" width="5.42578125" style="224" customWidth="1"/>
    <col min="7193" max="7424" width="9.140625" style="224"/>
    <col min="7425" max="7425" width="2.5703125" style="224" customWidth="1"/>
    <col min="7426" max="7426" width="10.42578125" style="224" customWidth="1"/>
    <col min="7427" max="7427" width="11.5703125" style="224" customWidth="1"/>
    <col min="7428" max="7428" width="7.28515625" style="224" customWidth="1"/>
    <col min="7429" max="7429" width="6.85546875" style="224" customWidth="1"/>
    <col min="7430" max="7430" width="7.85546875" style="224" customWidth="1"/>
    <col min="7431" max="7432" width="5.42578125" style="224" customWidth="1"/>
    <col min="7433" max="7433" width="6.7109375" style="224" customWidth="1"/>
    <col min="7434" max="7434" width="6.42578125" style="224" customWidth="1"/>
    <col min="7435" max="7435" width="5.140625" style="224" customWidth="1"/>
    <col min="7436" max="7436" width="6.42578125" style="224" customWidth="1"/>
    <col min="7437" max="7437" width="6.140625" style="224" customWidth="1"/>
    <col min="7438" max="7438" width="6.7109375" style="224" customWidth="1"/>
    <col min="7439" max="7439" width="6.28515625" style="224" customWidth="1"/>
    <col min="7440" max="7440" width="6.7109375" style="224" customWidth="1"/>
    <col min="7441" max="7441" width="5.28515625" style="224" customWidth="1"/>
    <col min="7442" max="7443" width="5.85546875" style="224" customWidth="1"/>
    <col min="7444" max="7444" width="5" style="224" customWidth="1"/>
    <col min="7445" max="7445" width="5.28515625" style="224" customWidth="1"/>
    <col min="7446" max="7446" width="5.7109375" style="224" customWidth="1"/>
    <col min="7447" max="7447" width="4.85546875" style="224" customWidth="1"/>
    <col min="7448" max="7448" width="5.42578125" style="224" customWidth="1"/>
    <col min="7449" max="7680" width="9.140625" style="224"/>
    <col min="7681" max="7681" width="2.5703125" style="224" customWidth="1"/>
    <col min="7682" max="7682" width="10.42578125" style="224" customWidth="1"/>
    <col min="7683" max="7683" width="11.5703125" style="224" customWidth="1"/>
    <col min="7684" max="7684" width="7.28515625" style="224" customWidth="1"/>
    <col min="7685" max="7685" width="6.85546875" style="224" customWidth="1"/>
    <col min="7686" max="7686" width="7.85546875" style="224" customWidth="1"/>
    <col min="7687" max="7688" width="5.42578125" style="224" customWidth="1"/>
    <col min="7689" max="7689" width="6.7109375" style="224" customWidth="1"/>
    <col min="7690" max="7690" width="6.42578125" style="224" customWidth="1"/>
    <col min="7691" max="7691" width="5.140625" style="224" customWidth="1"/>
    <col min="7692" max="7692" width="6.42578125" style="224" customWidth="1"/>
    <col min="7693" max="7693" width="6.140625" style="224" customWidth="1"/>
    <col min="7694" max="7694" width="6.7109375" style="224" customWidth="1"/>
    <col min="7695" max="7695" width="6.28515625" style="224" customWidth="1"/>
    <col min="7696" max="7696" width="6.7109375" style="224" customWidth="1"/>
    <col min="7697" max="7697" width="5.28515625" style="224" customWidth="1"/>
    <col min="7698" max="7699" width="5.85546875" style="224" customWidth="1"/>
    <col min="7700" max="7700" width="5" style="224" customWidth="1"/>
    <col min="7701" max="7701" width="5.28515625" style="224" customWidth="1"/>
    <col min="7702" max="7702" width="5.7109375" style="224" customWidth="1"/>
    <col min="7703" max="7703" width="4.85546875" style="224" customWidth="1"/>
    <col min="7704" max="7704" width="5.42578125" style="224" customWidth="1"/>
    <col min="7705" max="7936" width="9.140625" style="224"/>
    <col min="7937" max="7937" width="2.5703125" style="224" customWidth="1"/>
    <col min="7938" max="7938" width="10.42578125" style="224" customWidth="1"/>
    <col min="7939" max="7939" width="11.5703125" style="224" customWidth="1"/>
    <col min="7940" max="7940" width="7.28515625" style="224" customWidth="1"/>
    <col min="7941" max="7941" width="6.85546875" style="224" customWidth="1"/>
    <col min="7942" max="7942" width="7.85546875" style="224" customWidth="1"/>
    <col min="7943" max="7944" width="5.42578125" style="224" customWidth="1"/>
    <col min="7945" max="7945" width="6.7109375" style="224" customWidth="1"/>
    <col min="7946" max="7946" width="6.42578125" style="224" customWidth="1"/>
    <col min="7947" max="7947" width="5.140625" style="224" customWidth="1"/>
    <col min="7948" max="7948" width="6.42578125" style="224" customWidth="1"/>
    <col min="7949" max="7949" width="6.140625" style="224" customWidth="1"/>
    <col min="7950" max="7950" width="6.7109375" style="224" customWidth="1"/>
    <col min="7951" max="7951" width="6.28515625" style="224" customWidth="1"/>
    <col min="7952" max="7952" width="6.7109375" style="224" customWidth="1"/>
    <col min="7953" max="7953" width="5.28515625" style="224" customWidth="1"/>
    <col min="7954" max="7955" width="5.85546875" style="224" customWidth="1"/>
    <col min="7956" max="7956" width="5" style="224" customWidth="1"/>
    <col min="7957" max="7957" width="5.28515625" style="224" customWidth="1"/>
    <col min="7958" max="7958" width="5.7109375" style="224" customWidth="1"/>
    <col min="7959" max="7959" width="4.85546875" style="224" customWidth="1"/>
    <col min="7960" max="7960" width="5.42578125" style="224" customWidth="1"/>
    <col min="7961" max="8192" width="9.140625" style="224"/>
    <col min="8193" max="8193" width="2.5703125" style="224" customWidth="1"/>
    <col min="8194" max="8194" width="10.42578125" style="224" customWidth="1"/>
    <col min="8195" max="8195" width="11.5703125" style="224" customWidth="1"/>
    <col min="8196" max="8196" width="7.28515625" style="224" customWidth="1"/>
    <col min="8197" max="8197" width="6.85546875" style="224" customWidth="1"/>
    <col min="8198" max="8198" width="7.85546875" style="224" customWidth="1"/>
    <col min="8199" max="8200" width="5.42578125" style="224" customWidth="1"/>
    <col min="8201" max="8201" width="6.7109375" style="224" customWidth="1"/>
    <col min="8202" max="8202" width="6.42578125" style="224" customWidth="1"/>
    <col min="8203" max="8203" width="5.140625" style="224" customWidth="1"/>
    <col min="8204" max="8204" width="6.42578125" style="224" customWidth="1"/>
    <col min="8205" max="8205" width="6.140625" style="224" customWidth="1"/>
    <col min="8206" max="8206" width="6.7109375" style="224" customWidth="1"/>
    <col min="8207" max="8207" width="6.28515625" style="224" customWidth="1"/>
    <col min="8208" max="8208" width="6.7109375" style="224" customWidth="1"/>
    <col min="8209" max="8209" width="5.28515625" style="224" customWidth="1"/>
    <col min="8210" max="8211" width="5.85546875" style="224" customWidth="1"/>
    <col min="8212" max="8212" width="5" style="224" customWidth="1"/>
    <col min="8213" max="8213" width="5.28515625" style="224" customWidth="1"/>
    <col min="8214" max="8214" width="5.7109375" style="224" customWidth="1"/>
    <col min="8215" max="8215" width="4.85546875" style="224" customWidth="1"/>
    <col min="8216" max="8216" width="5.42578125" style="224" customWidth="1"/>
    <col min="8217" max="8448" width="9.140625" style="224"/>
    <col min="8449" max="8449" width="2.5703125" style="224" customWidth="1"/>
    <col min="8450" max="8450" width="10.42578125" style="224" customWidth="1"/>
    <col min="8451" max="8451" width="11.5703125" style="224" customWidth="1"/>
    <col min="8452" max="8452" width="7.28515625" style="224" customWidth="1"/>
    <col min="8453" max="8453" width="6.85546875" style="224" customWidth="1"/>
    <col min="8454" max="8454" width="7.85546875" style="224" customWidth="1"/>
    <col min="8455" max="8456" width="5.42578125" style="224" customWidth="1"/>
    <col min="8457" max="8457" width="6.7109375" style="224" customWidth="1"/>
    <col min="8458" max="8458" width="6.42578125" style="224" customWidth="1"/>
    <col min="8459" max="8459" width="5.140625" style="224" customWidth="1"/>
    <col min="8460" max="8460" width="6.42578125" style="224" customWidth="1"/>
    <col min="8461" max="8461" width="6.140625" style="224" customWidth="1"/>
    <col min="8462" max="8462" width="6.7109375" style="224" customWidth="1"/>
    <col min="8463" max="8463" width="6.28515625" style="224" customWidth="1"/>
    <col min="8464" max="8464" width="6.7109375" style="224" customWidth="1"/>
    <col min="8465" max="8465" width="5.28515625" style="224" customWidth="1"/>
    <col min="8466" max="8467" width="5.85546875" style="224" customWidth="1"/>
    <col min="8468" max="8468" width="5" style="224" customWidth="1"/>
    <col min="8469" max="8469" width="5.28515625" style="224" customWidth="1"/>
    <col min="8470" max="8470" width="5.7109375" style="224" customWidth="1"/>
    <col min="8471" max="8471" width="4.85546875" style="224" customWidth="1"/>
    <col min="8472" max="8472" width="5.42578125" style="224" customWidth="1"/>
    <col min="8473" max="8704" width="9.140625" style="224"/>
    <col min="8705" max="8705" width="2.5703125" style="224" customWidth="1"/>
    <col min="8706" max="8706" width="10.42578125" style="224" customWidth="1"/>
    <col min="8707" max="8707" width="11.5703125" style="224" customWidth="1"/>
    <col min="8708" max="8708" width="7.28515625" style="224" customWidth="1"/>
    <col min="8709" max="8709" width="6.85546875" style="224" customWidth="1"/>
    <col min="8710" max="8710" width="7.85546875" style="224" customWidth="1"/>
    <col min="8711" max="8712" width="5.42578125" style="224" customWidth="1"/>
    <col min="8713" max="8713" width="6.7109375" style="224" customWidth="1"/>
    <col min="8714" max="8714" width="6.42578125" style="224" customWidth="1"/>
    <col min="8715" max="8715" width="5.140625" style="224" customWidth="1"/>
    <col min="8716" max="8716" width="6.42578125" style="224" customWidth="1"/>
    <col min="8717" max="8717" width="6.140625" style="224" customWidth="1"/>
    <col min="8718" max="8718" width="6.7109375" style="224" customWidth="1"/>
    <col min="8719" max="8719" width="6.28515625" style="224" customWidth="1"/>
    <col min="8720" max="8720" width="6.7109375" style="224" customWidth="1"/>
    <col min="8721" max="8721" width="5.28515625" style="224" customWidth="1"/>
    <col min="8722" max="8723" width="5.85546875" style="224" customWidth="1"/>
    <col min="8724" max="8724" width="5" style="224" customWidth="1"/>
    <col min="8725" max="8725" width="5.28515625" style="224" customWidth="1"/>
    <col min="8726" max="8726" width="5.7109375" style="224" customWidth="1"/>
    <col min="8727" max="8727" width="4.85546875" style="224" customWidth="1"/>
    <col min="8728" max="8728" width="5.42578125" style="224" customWidth="1"/>
    <col min="8729" max="8960" width="9.140625" style="224"/>
    <col min="8961" max="8961" width="2.5703125" style="224" customWidth="1"/>
    <col min="8962" max="8962" width="10.42578125" style="224" customWidth="1"/>
    <col min="8963" max="8963" width="11.5703125" style="224" customWidth="1"/>
    <col min="8964" max="8964" width="7.28515625" style="224" customWidth="1"/>
    <col min="8965" max="8965" width="6.85546875" style="224" customWidth="1"/>
    <col min="8966" max="8966" width="7.85546875" style="224" customWidth="1"/>
    <col min="8967" max="8968" width="5.42578125" style="224" customWidth="1"/>
    <col min="8969" max="8969" width="6.7109375" style="224" customWidth="1"/>
    <col min="8970" max="8970" width="6.42578125" style="224" customWidth="1"/>
    <col min="8971" max="8971" width="5.140625" style="224" customWidth="1"/>
    <col min="8972" max="8972" width="6.42578125" style="224" customWidth="1"/>
    <col min="8973" max="8973" width="6.140625" style="224" customWidth="1"/>
    <col min="8974" max="8974" width="6.7109375" style="224" customWidth="1"/>
    <col min="8975" max="8975" width="6.28515625" style="224" customWidth="1"/>
    <col min="8976" max="8976" width="6.7109375" style="224" customWidth="1"/>
    <col min="8977" max="8977" width="5.28515625" style="224" customWidth="1"/>
    <col min="8978" max="8979" width="5.85546875" style="224" customWidth="1"/>
    <col min="8980" max="8980" width="5" style="224" customWidth="1"/>
    <col min="8981" max="8981" width="5.28515625" style="224" customWidth="1"/>
    <col min="8982" max="8982" width="5.7109375" style="224" customWidth="1"/>
    <col min="8983" max="8983" width="4.85546875" style="224" customWidth="1"/>
    <col min="8984" max="8984" width="5.42578125" style="224" customWidth="1"/>
    <col min="8985" max="9216" width="9.140625" style="224"/>
    <col min="9217" max="9217" width="2.5703125" style="224" customWidth="1"/>
    <col min="9218" max="9218" width="10.42578125" style="224" customWidth="1"/>
    <col min="9219" max="9219" width="11.5703125" style="224" customWidth="1"/>
    <col min="9220" max="9220" width="7.28515625" style="224" customWidth="1"/>
    <col min="9221" max="9221" width="6.85546875" style="224" customWidth="1"/>
    <col min="9222" max="9222" width="7.85546875" style="224" customWidth="1"/>
    <col min="9223" max="9224" width="5.42578125" style="224" customWidth="1"/>
    <col min="9225" max="9225" width="6.7109375" style="224" customWidth="1"/>
    <col min="9226" max="9226" width="6.42578125" style="224" customWidth="1"/>
    <col min="9227" max="9227" width="5.140625" style="224" customWidth="1"/>
    <col min="9228" max="9228" width="6.42578125" style="224" customWidth="1"/>
    <col min="9229" max="9229" width="6.140625" style="224" customWidth="1"/>
    <col min="9230" max="9230" width="6.7109375" style="224" customWidth="1"/>
    <col min="9231" max="9231" width="6.28515625" style="224" customWidth="1"/>
    <col min="9232" max="9232" width="6.7109375" style="224" customWidth="1"/>
    <col min="9233" max="9233" width="5.28515625" style="224" customWidth="1"/>
    <col min="9234" max="9235" width="5.85546875" style="224" customWidth="1"/>
    <col min="9236" max="9236" width="5" style="224" customWidth="1"/>
    <col min="9237" max="9237" width="5.28515625" style="224" customWidth="1"/>
    <col min="9238" max="9238" width="5.7109375" style="224" customWidth="1"/>
    <col min="9239" max="9239" width="4.85546875" style="224" customWidth="1"/>
    <col min="9240" max="9240" width="5.42578125" style="224" customWidth="1"/>
    <col min="9241" max="9472" width="9.140625" style="224"/>
    <col min="9473" max="9473" width="2.5703125" style="224" customWidth="1"/>
    <col min="9474" max="9474" width="10.42578125" style="224" customWidth="1"/>
    <col min="9475" max="9475" width="11.5703125" style="224" customWidth="1"/>
    <col min="9476" max="9476" width="7.28515625" style="224" customWidth="1"/>
    <col min="9477" max="9477" width="6.85546875" style="224" customWidth="1"/>
    <col min="9478" max="9478" width="7.85546875" style="224" customWidth="1"/>
    <col min="9479" max="9480" width="5.42578125" style="224" customWidth="1"/>
    <col min="9481" max="9481" width="6.7109375" style="224" customWidth="1"/>
    <col min="9482" max="9482" width="6.42578125" style="224" customWidth="1"/>
    <col min="9483" max="9483" width="5.140625" style="224" customWidth="1"/>
    <col min="9484" max="9484" width="6.42578125" style="224" customWidth="1"/>
    <col min="9485" max="9485" width="6.140625" style="224" customWidth="1"/>
    <col min="9486" max="9486" width="6.7109375" style="224" customWidth="1"/>
    <col min="9487" max="9487" width="6.28515625" style="224" customWidth="1"/>
    <col min="9488" max="9488" width="6.7109375" style="224" customWidth="1"/>
    <col min="9489" max="9489" width="5.28515625" style="224" customWidth="1"/>
    <col min="9490" max="9491" width="5.85546875" style="224" customWidth="1"/>
    <col min="9492" max="9492" width="5" style="224" customWidth="1"/>
    <col min="9493" max="9493" width="5.28515625" style="224" customWidth="1"/>
    <col min="9494" max="9494" width="5.7109375" style="224" customWidth="1"/>
    <col min="9495" max="9495" width="4.85546875" style="224" customWidth="1"/>
    <col min="9496" max="9496" width="5.42578125" style="224" customWidth="1"/>
    <col min="9497" max="9728" width="9.140625" style="224"/>
    <col min="9729" max="9729" width="2.5703125" style="224" customWidth="1"/>
    <col min="9730" max="9730" width="10.42578125" style="224" customWidth="1"/>
    <col min="9731" max="9731" width="11.5703125" style="224" customWidth="1"/>
    <col min="9732" max="9732" width="7.28515625" style="224" customWidth="1"/>
    <col min="9733" max="9733" width="6.85546875" style="224" customWidth="1"/>
    <col min="9734" max="9734" width="7.85546875" style="224" customWidth="1"/>
    <col min="9735" max="9736" width="5.42578125" style="224" customWidth="1"/>
    <col min="9737" max="9737" width="6.7109375" style="224" customWidth="1"/>
    <col min="9738" max="9738" width="6.42578125" style="224" customWidth="1"/>
    <col min="9739" max="9739" width="5.140625" style="224" customWidth="1"/>
    <col min="9740" max="9740" width="6.42578125" style="224" customWidth="1"/>
    <col min="9741" max="9741" width="6.140625" style="224" customWidth="1"/>
    <col min="9742" max="9742" width="6.7109375" style="224" customWidth="1"/>
    <col min="9743" max="9743" width="6.28515625" style="224" customWidth="1"/>
    <col min="9744" max="9744" width="6.7109375" style="224" customWidth="1"/>
    <col min="9745" max="9745" width="5.28515625" style="224" customWidth="1"/>
    <col min="9746" max="9747" width="5.85546875" style="224" customWidth="1"/>
    <col min="9748" max="9748" width="5" style="224" customWidth="1"/>
    <col min="9749" max="9749" width="5.28515625" style="224" customWidth="1"/>
    <col min="9750" max="9750" width="5.7109375" style="224" customWidth="1"/>
    <col min="9751" max="9751" width="4.85546875" style="224" customWidth="1"/>
    <col min="9752" max="9752" width="5.42578125" style="224" customWidth="1"/>
    <col min="9753" max="9984" width="9.140625" style="224"/>
    <col min="9985" max="9985" width="2.5703125" style="224" customWidth="1"/>
    <col min="9986" max="9986" width="10.42578125" style="224" customWidth="1"/>
    <col min="9987" max="9987" width="11.5703125" style="224" customWidth="1"/>
    <col min="9988" max="9988" width="7.28515625" style="224" customWidth="1"/>
    <col min="9989" max="9989" width="6.85546875" style="224" customWidth="1"/>
    <col min="9990" max="9990" width="7.85546875" style="224" customWidth="1"/>
    <col min="9991" max="9992" width="5.42578125" style="224" customWidth="1"/>
    <col min="9993" max="9993" width="6.7109375" style="224" customWidth="1"/>
    <col min="9994" max="9994" width="6.42578125" style="224" customWidth="1"/>
    <col min="9995" max="9995" width="5.140625" style="224" customWidth="1"/>
    <col min="9996" max="9996" width="6.42578125" style="224" customWidth="1"/>
    <col min="9997" max="9997" width="6.140625" style="224" customWidth="1"/>
    <col min="9998" max="9998" width="6.7109375" style="224" customWidth="1"/>
    <col min="9999" max="9999" width="6.28515625" style="224" customWidth="1"/>
    <col min="10000" max="10000" width="6.7109375" style="224" customWidth="1"/>
    <col min="10001" max="10001" width="5.28515625" style="224" customWidth="1"/>
    <col min="10002" max="10003" width="5.85546875" style="224" customWidth="1"/>
    <col min="10004" max="10004" width="5" style="224" customWidth="1"/>
    <col min="10005" max="10005" width="5.28515625" style="224" customWidth="1"/>
    <col min="10006" max="10006" width="5.7109375" style="224" customWidth="1"/>
    <col min="10007" max="10007" width="4.85546875" style="224" customWidth="1"/>
    <col min="10008" max="10008" width="5.42578125" style="224" customWidth="1"/>
    <col min="10009" max="10240" width="9.140625" style="224"/>
    <col min="10241" max="10241" width="2.5703125" style="224" customWidth="1"/>
    <col min="10242" max="10242" width="10.42578125" style="224" customWidth="1"/>
    <col min="10243" max="10243" width="11.5703125" style="224" customWidth="1"/>
    <col min="10244" max="10244" width="7.28515625" style="224" customWidth="1"/>
    <col min="10245" max="10245" width="6.85546875" style="224" customWidth="1"/>
    <col min="10246" max="10246" width="7.85546875" style="224" customWidth="1"/>
    <col min="10247" max="10248" width="5.42578125" style="224" customWidth="1"/>
    <col min="10249" max="10249" width="6.7109375" style="224" customWidth="1"/>
    <col min="10250" max="10250" width="6.42578125" style="224" customWidth="1"/>
    <col min="10251" max="10251" width="5.140625" style="224" customWidth="1"/>
    <col min="10252" max="10252" width="6.42578125" style="224" customWidth="1"/>
    <col min="10253" max="10253" width="6.140625" style="224" customWidth="1"/>
    <col min="10254" max="10254" width="6.7109375" style="224" customWidth="1"/>
    <col min="10255" max="10255" width="6.28515625" style="224" customWidth="1"/>
    <col min="10256" max="10256" width="6.7109375" style="224" customWidth="1"/>
    <col min="10257" max="10257" width="5.28515625" style="224" customWidth="1"/>
    <col min="10258" max="10259" width="5.85546875" style="224" customWidth="1"/>
    <col min="10260" max="10260" width="5" style="224" customWidth="1"/>
    <col min="10261" max="10261" width="5.28515625" style="224" customWidth="1"/>
    <col min="10262" max="10262" width="5.7109375" style="224" customWidth="1"/>
    <col min="10263" max="10263" width="4.85546875" style="224" customWidth="1"/>
    <col min="10264" max="10264" width="5.42578125" style="224" customWidth="1"/>
    <col min="10265" max="10496" width="9.140625" style="224"/>
    <col min="10497" max="10497" width="2.5703125" style="224" customWidth="1"/>
    <col min="10498" max="10498" width="10.42578125" style="224" customWidth="1"/>
    <col min="10499" max="10499" width="11.5703125" style="224" customWidth="1"/>
    <col min="10500" max="10500" width="7.28515625" style="224" customWidth="1"/>
    <col min="10501" max="10501" width="6.85546875" style="224" customWidth="1"/>
    <col min="10502" max="10502" width="7.85546875" style="224" customWidth="1"/>
    <col min="10503" max="10504" width="5.42578125" style="224" customWidth="1"/>
    <col min="10505" max="10505" width="6.7109375" style="224" customWidth="1"/>
    <col min="10506" max="10506" width="6.42578125" style="224" customWidth="1"/>
    <col min="10507" max="10507" width="5.140625" style="224" customWidth="1"/>
    <col min="10508" max="10508" width="6.42578125" style="224" customWidth="1"/>
    <col min="10509" max="10509" width="6.140625" style="224" customWidth="1"/>
    <col min="10510" max="10510" width="6.7109375" style="224" customWidth="1"/>
    <col min="10511" max="10511" width="6.28515625" style="224" customWidth="1"/>
    <col min="10512" max="10512" width="6.7109375" style="224" customWidth="1"/>
    <col min="10513" max="10513" width="5.28515625" style="224" customWidth="1"/>
    <col min="10514" max="10515" width="5.85546875" style="224" customWidth="1"/>
    <col min="10516" max="10516" width="5" style="224" customWidth="1"/>
    <col min="10517" max="10517" width="5.28515625" style="224" customWidth="1"/>
    <col min="10518" max="10518" width="5.7109375" style="224" customWidth="1"/>
    <col min="10519" max="10519" width="4.85546875" style="224" customWidth="1"/>
    <col min="10520" max="10520" width="5.42578125" style="224" customWidth="1"/>
    <col min="10521" max="10752" width="9.140625" style="224"/>
    <col min="10753" max="10753" width="2.5703125" style="224" customWidth="1"/>
    <col min="10754" max="10754" width="10.42578125" style="224" customWidth="1"/>
    <col min="10755" max="10755" width="11.5703125" style="224" customWidth="1"/>
    <col min="10756" max="10756" width="7.28515625" style="224" customWidth="1"/>
    <col min="10757" max="10757" width="6.85546875" style="224" customWidth="1"/>
    <col min="10758" max="10758" width="7.85546875" style="224" customWidth="1"/>
    <col min="10759" max="10760" width="5.42578125" style="224" customWidth="1"/>
    <col min="10761" max="10761" width="6.7109375" style="224" customWidth="1"/>
    <col min="10762" max="10762" width="6.42578125" style="224" customWidth="1"/>
    <col min="10763" max="10763" width="5.140625" style="224" customWidth="1"/>
    <col min="10764" max="10764" width="6.42578125" style="224" customWidth="1"/>
    <col min="10765" max="10765" width="6.140625" style="224" customWidth="1"/>
    <col min="10766" max="10766" width="6.7109375" style="224" customWidth="1"/>
    <col min="10767" max="10767" width="6.28515625" style="224" customWidth="1"/>
    <col min="10768" max="10768" width="6.7109375" style="224" customWidth="1"/>
    <col min="10769" max="10769" width="5.28515625" style="224" customWidth="1"/>
    <col min="10770" max="10771" width="5.85546875" style="224" customWidth="1"/>
    <col min="10772" max="10772" width="5" style="224" customWidth="1"/>
    <col min="10773" max="10773" width="5.28515625" style="224" customWidth="1"/>
    <col min="10774" max="10774" width="5.7109375" style="224" customWidth="1"/>
    <col min="10775" max="10775" width="4.85546875" style="224" customWidth="1"/>
    <col min="10776" max="10776" width="5.42578125" style="224" customWidth="1"/>
    <col min="10777" max="11008" width="9.140625" style="224"/>
    <col min="11009" max="11009" width="2.5703125" style="224" customWidth="1"/>
    <col min="11010" max="11010" width="10.42578125" style="224" customWidth="1"/>
    <col min="11011" max="11011" width="11.5703125" style="224" customWidth="1"/>
    <col min="11012" max="11012" width="7.28515625" style="224" customWidth="1"/>
    <col min="11013" max="11013" width="6.85546875" style="224" customWidth="1"/>
    <col min="11014" max="11014" width="7.85546875" style="224" customWidth="1"/>
    <col min="11015" max="11016" width="5.42578125" style="224" customWidth="1"/>
    <col min="11017" max="11017" width="6.7109375" style="224" customWidth="1"/>
    <col min="11018" max="11018" width="6.42578125" style="224" customWidth="1"/>
    <col min="11019" max="11019" width="5.140625" style="224" customWidth="1"/>
    <col min="11020" max="11020" width="6.42578125" style="224" customWidth="1"/>
    <col min="11021" max="11021" width="6.140625" style="224" customWidth="1"/>
    <col min="11022" max="11022" width="6.7109375" style="224" customWidth="1"/>
    <col min="11023" max="11023" width="6.28515625" style="224" customWidth="1"/>
    <col min="11024" max="11024" width="6.7109375" style="224" customWidth="1"/>
    <col min="11025" max="11025" width="5.28515625" style="224" customWidth="1"/>
    <col min="11026" max="11027" width="5.85546875" style="224" customWidth="1"/>
    <col min="11028" max="11028" width="5" style="224" customWidth="1"/>
    <col min="11029" max="11029" width="5.28515625" style="224" customWidth="1"/>
    <col min="11030" max="11030" width="5.7109375" style="224" customWidth="1"/>
    <col min="11031" max="11031" width="4.85546875" style="224" customWidth="1"/>
    <col min="11032" max="11032" width="5.42578125" style="224" customWidth="1"/>
    <col min="11033" max="11264" width="9.140625" style="224"/>
    <col min="11265" max="11265" width="2.5703125" style="224" customWidth="1"/>
    <col min="11266" max="11266" width="10.42578125" style="224" customWidth="1"/>
    <col min="11267" max="11267" width="11.5703125" style="224" customWidth="1"/>
    <col min="11268" max="11268" width="7.28515625" style="224" customWidth="1"/>
    <col min="11269" max="11269" width="6.85546875" style="224" customWidth="1"/>
    <col min="11270" max="11270" width="7.85546875" style="224" customWidth="1"/>
    <col min="11271" max="11272" width="5.42578125" style="224" customWidth="1"/>
    <col min="11273" max="11273" width="6.7109375" style="224" customWidth="1"/>
    <col min="11274" max="11274" width="6.42578125" style="224" customWidth="1"/>
    <col min="11275" max="11275" width="5.140625" style="224" customWidth="1"/>
    <col min="11276" max="11276" width="6.42578125" style="224" customWidth="1"/>
    <col min="11277" max="11277" width="6.140625" style="224" customWidth="1"/>
    <col min="11278" max="11278" width="6.7109375" style="224" customWidth="1"/>
    <col min="11279" max="11279" width="6.28515625" style="224" customWidth="1"/>
    <col min="11280" max="11280" width="6.7109375" style="224" customWidth="1"/>
    <col min="11281" max="11281" width="5.28515625" style="224" customWidth="1"/>
    <col min="11282" max="11283" width="5.85546875" style="224" customWidth="1"/>
    <col min="11284" max="11284" width="5" style="224" customWidth="1"/>
    <col min="11285" max="11285" width="5.28515625" style="224" customWidth="1"/>
    <col min="11286" max="11286" width="5.7109375" style="224" customWidth="1"/>
    <col min="11287" max="11287" width="4.85546875" style="224" customWidth="1"/>
    <col min="11288" max="11288" width="5.42578125" style="224" customWidth="1"/>
    <col min="11289" max="11520" width="9.140625" style="224"/>
    <col min="11521" max="11521" width="2.5703125" style="224" customWidth="1"/>
    <col min="11522" max="11522" width="10.42578125" style="224" customWidth="1"/>
    <col min="11523" max="11523" width="11.5703125" style="224" customWidth="1"/>
    <col min="11524" max="11524" width="7.28515625" style="224" customWidth="1"/>
    <col min="11525" max="11525" width="6.85546875" style="224" customWidth="1"/>
    <col min="11526" max="11526" width="7.85546875" style="224" customWidth="1"/>
    <col min="11527" max="11528" width="5.42578125" style="224" customWidth="1"/>
    <col min="11529" max="11529" width="6.7109375" style="224" customWidth="1"/>
    <col min="11530" max="11530" width="6.42578125" style="224" customWidth="1"/>
    <col min="11531" max="11531" width="5.140625" style="224" customWidth="1"/>
    <col min="11532" max="11532" width="6.42578125" style="224" customWidth="1"/>
    <col min="11533" max="11533" width="6.140625" style="224" customWidth="1"/>
    <col min="11534" max="11534" width="6.7109375" style="224" customWidth="1"/>
    <col min="11535" max="11535" width="6.28515625" style="224" customWidth="1"/>
    <col min="11536" max="11536" width="6.7109375" style="224" customWidth="1"/>
    <col min="11537" max="11537" width="5.28515625" style="224" customWidth="1"/>
    <col min="11538" max="11539" width="5.85546875" style="224" customWidth="1"/>
    <col min="11540" max="11540" width="5" style="224" customWidth="1"/>
    <col min="11541" max="11541" width="5.28515625" style="224" customWidth="1"/>
    <col min="11542" max="11542" width="5.7109375" style="224" customWidth="1"/>
    <col min="11543" max="11543" width="4.85546875" style="224" customWidth="1"/>
    <col min="11544" max="11544" width="5.42578125" style="224" customWidth="1"/>
    <col min="11545" max="11776" width="9.140625" style="224"/>
    <col min="11777" max="11777" width="2.5703125" style="224" customWidth="1"/>
    <col min="11778" max="11778" width="10.42578125" style="224" customWidth="1"/>
    <col min="11779" max="11779" width="11.5703125" style="224" customWidth="1"/>
    <col min="11780" max="11780" width="7.28515625" style="224" customWidth="1"/>
    <col min="11781" max="11781" width="6.85546875" style="224" customWidth="1"/>
    <col min="11782" max="11782" width="7.85546875" style="224" customWidth="1"/>
    <col min="11783" max="11784" width="5.42578125" style="224" customWidth="1"/>
    <col min="11785" max="11785" width="6.7109375" style="224" customWidth="1"/>
    <col min="11786" max="11786" width="6.42578125" style="224" customWidth="1"/>
    <col min="11787" max="11787" width="5.140625" style="224" customWidth="1"/>
    <col min="11788" max="11788" width="6.42578125" style="224" customWidth="1"/>
    <col min="11789" max="11789" width="6.140625" style="224" customWidth="1"/>
    <col min="11790" max="11790" width="6.7109375" style="224" customWidth="1"/>
    <col min="11791" max="11791" width="6.28515625" style="224" customWidth="1"/>
    <col min="11792" max="11792" width="6.7109375" style="224" customWidth="1"/>
    <col min="11793" max="11793" width="5.28515625" style="224" customWidth="1"/>
    <col min="11794" max="11795" width="5.85546875" style="224" customWidth="1"/>
    <col min="11796" max="11796" width="5" style="224" customWidth="1"/>
    <col min="11797" max="11797" width="5.28515625" style="224" customWidth="1"/>
    <col min="11798" max="11798" width="5.7109375" style="224" customWidth="1"/>
    <col min="11799" max="11799" width="4.85546875" style="224" customWidth="1"/>
    <col min="11800" max="11800" width="5.42578125" style="224" customWidth="1"/>
    <col min="11801" max="12032" width="9.140625" style="224"/>
    <col min="12033" max="12033" width="2.5703125" style="224" customWidth="1"/>
    <col min="12034" max="12034" width="10.42578125" style="224" customWidth="1"/>
    <col min="12035" max="12035" width="11.5703125" style="224" customWidth="1"/>
    <col min="12036" max="12036" width="7.28515625" style="224" customWidth="1"/>
    <col min="12037" max="12037" width="6.85546875" style="224" customWidth="1"/>
    <col min="12038" max="12038" width="7.85546875" style="224" customWidth="1"/>
    <col min="12039" max="12040" width="5.42578125" style="224" customWidth="1"/>
    <col min="12041" max="12041" width="6.7109375" style="224" customWidth="1"/>
    <col min="12042" max="12042" width="6.42578125" style="224" customWidth="1"/>
    <col min="12043" max="12043" width="5.140625" style="224" customWidth="1"/>
    <col min="12044" max="12044" width="6.42578125" style="224" customWidth="1"/>
    <col min="12045" max="12045" width="6.140625" style="224" customWidth="1"/>
    <col min="12046" max="12046" width="6.7109375" style="224" customWidth="1"/>
    <col min="12047" max="12047" width="6.28515625" style="224" customWidth="1"/>
    <col min="12048" max="12048" width="6.7109375" style="224" customWidth="1"/>
    <col min="12049" max="12049" width="5.28515625" style="224" customWidth="1"/>
    <col min="12050" max="12051" width="5.85546875" style="224" customWidth="1"/>
    <col min="12052" max="12052" width="5" style="224" customWidth="1"/>
    <col min="12053" max="12053" width="5.28515625" style="224" customWidth="1"/>
    <col min="12054" max="12054" width="5.7109375" style="224" customWidth="1"/>
    <col min="12055" max="12055" width="4.85546875" style="224" customWidth="1"/>
    <col min="12056" max="12056" width="5.42578125" style="224" customWidth="1"/>
    <col min="12057" max="12288" width="9.140625" style="224"/>
    <col min="12289" max="12289" width="2.5703125" style="224" customWidth="1"/>
    <col min="12290" max="12290" width="10.42578125" style="224" customWidth="1"/>
    <col min="12291" max="12291" width="11.5703125" style="224" customWidth="1"/>
    <col min="12292" max="12292" width="7.28515625" style="224" customWidth="1"/>
    <col min="12293" max="12293" width="6.85546875" style="224" customWidth="1"/>
    <col min="12294" max="12294" width="7.85546875" style="224" customWidth="1"/>
    <col min="12295" max="12296" width="5.42578125" style="224" customWidth="1"/>
    <col min="12297" max="12297" width="6.7109375" style="224" customWidth="1"/>
    <col min="12298" max="12298" width="6.42578125" style="224" customWidth="1"/>
    <col min="12299" max="12299" width="5.140625" style="224" customWidth="1"/>
    <col min="12300" max="12300" width="6.42578125" style="224" customWidth="1"/>
    <col min="12301" max="12301" width="6.140625" style="224" customWidth="1"/>
    <col min="12302" max="12302" width="6.7109375" style="224" customWidth="1"/>
    <col min="12303" max="12303" width="6.28515625" style="224" customWidth="1"/>
    <col min="12304" max="12304" width="6.7109375" style="224" customWidth="1"/>
    <col min="12305" max="12305" width="5.28515625" style="224" customWidth="1"/>
    <col min="12306" max="12307" width="5.85546875" style="224" customWidth="1"/>
    <col min="12308" max="12308" width="5" style="224" customWidth="1"/>
    <col min="12309" max="12309" width="5.28515625" style="224" customWidth="1"/>
    <col min="12310" max="12310" width="5.7109375" style="224" customWidth="1"/>
    <col min="12311" max="12311" width="4.85546875" style="224" customWidth="1"/>
    <col min="12312" max="12312" width="5.42578125" style="224" customWidth="1"/>
    <col min="12313" max="12544" width="9.140625" style="224"/>
    <col min="12545" max="12545" width="2.5703125" style="224" customWidth="1"/>
    <col min="12546" max="12546" width="10.42578125" style="224" customWidth="1"/>
    <col min="12547" max="12547" width="11.5703125" style="224" customWidth="1"/>
    <col min="12548" max="12548" width="7.28515625" style="224" customWidth="1"/>
    <col min="12549" max="12549" width="6.85546875" style="224" customWidth="1"/>
    <col min="12550" max="12550" width="7.85546875" style="224" customWidth="1"/>
    <col min="12551" max="12552" width="5.42578125" style="224" customWidth="1"/>
    <col min="12553" max="12553" width="6.7109375" style="224" customWidth="1"/>
    <col min="12554" max="12554" width="6.42578125" style="224" customWidth="1"/>
    <col min="12555" max="12555" width="5.140625" style="224" customWidth="1"/>
    <col min="12556" max="12556" width="6.42578125" style="224" customWidth="1"/>
    <col min="12557" max="12557" width="6.140625" style="224" customWidth="1"/>
    <col min="12558" max="12558" width="6.7109375" style="224" customWidth="1"/>
    <col min="12559" max="12559" width="6.28515625" style="224" customWidth="1"/>
    <col min="12560" max="12560" width="6.7109375" style="224" customWidth="1"/>
    <col min="12561" max="12561" width="5.28515625" style="224" customWidth="1"/>
    <col min="12562" max="12563" width="5.85546875" style="224" customWidth="1"/>
    <col min="12564" max="12564" width="5" style="224" customWidth="1"/>
    <col min="12565" max="12565" width="5.28515625" style="224" customWidth="1"/>
    <col min="12566" max="12566" width="5.7109375" style="224" customWidth="1"/>
    <col min="12567" max="12567" width="4.85546875" style="224" customWidth="1"/>
    <col min="12568" max="12568" width="5.42578125" style="224" customWidth="1"/>
    <col min="12569" max="12800" width="9.140625" style="224"/>
    <col min="12801" max="12801" width="2.5703125" style="224" customWidth="1"/>
    <col min="12802" max="12802" width="10.42578125" style="224" customWidth="1"/>
    <col min="12803" max="12803" width="11.5703125" style="224" customWidth="1"/>
    <col min="12804" max="12804" width="7.28515625" style="224" customWidth="1"/>
    <col min="12805" max="12805" width="6.85546875" style="224" customWidth="1"/>
    <col min="12806" max="12806" width="7.85546875" style="224" customWidth="1"/>
    <col min="12807" max="12808" width="5.42578125" style="224" customWidth="1"/>
    <col min="12809" max="12809" width="6.7109375" style="224" customWidth="1"/>
    <col min="12810" max="12810" width="6.42578125" style="224" customWidth="1"/>
    <col min="12811" max="12811" width="5.140625" style="224" customWidth="1"/>
    <col min="12812" max="12812" width="6.42578125" style="224" customWidth="1"/>
    <col min="12813" max="12813" width="6.140625" style="224" customWidth="1"/>
    <col min="12814" max="12814" width="6.7109375" style="224" customWidth="1"/>
    <col min="12815" max="12815" width="6.28515625" style="224" customWidth="1"/>
    <col min="12816" max="12816" width="6.7109375" style="224" customWidth="1"/>
    <col min="12817" max="12817" width="5.28515625" style="224" customWidth="1"/>
    <col min="12818" max="12819" width="5.85546875" style="224" customWidth="1"/>
    <col min="12820" max="12820" width="5" style="224" customWidth="1"/>
    <col min="12821" max="12821" width="5.28515625" style="224" customWidth="1"/>
    <col min="12822" max="12822" width="5.7109375" style="224" customWidth="1"/>
    <col min="12823" max="12823" width="4.85546875" style="224" customWidth="1"/>
    <col min="12824" max="12824" width="5.42578125" style="224" customWidth="1"/>
    <col min="12825" max="13056" width="9.140625" style="224"/>
    <col min="13057" max="13057" width="2.5703125" style="224" customWidth="1"/>
    <col min="13058" max="13058" width="10.42578125" style="224" customWidth="1"/>
    <col min="13059" max="13059" width="11.5703125" style="224" customWidth="1"/>
    <col min="13060" max="13060" width="7.28515625" style="224" customWidth="1"/>
    <col min="13061" max="13061" width="6.85546875" style="224" customWidth="1"/>
    <col min="13062" max="13062" width="7.85546875" style="224" customWidth="1"/>
    <col min="13063" max="13064" width="5.42578125" style="224" customWidth="1"/>
    <col min="13065" max="13065" width="6.7109375" style="224" customWidth="1"/>
    <col min="13066" max="13066" width="6.42578125" style="224" customWidth="1"/>
    <col min="13067" max="13067" width="5.140625" style="224" customWidth="1"/>
    <col min="13068" max="13068" width="6.42578125" style="224" customWidth="1"/>
    <col min="13069" max="13069" width="6.140625" style="224" customWidth="1"/>
    <col min="13070" max="13070" width="6.7109375" style="224" customWidth="1"/>
    <col min="13071" max="13071" width="6.28515625" style="224" customWidth="1"/>
    <col min="13072" max="13072" width="6.7109375" style="224" customWidth="1"/>
    <col min="13073" max="13073" width="5.28515625" style="224" customWidth="1"/>
    <col min="13074" max="13075" width="5.85546875" style="224" customWidth="1"/>
    <col min="13076" max="13076" width="5" style="224" customWidth="1"/>
    <col min="13077" max="13077" width="5.28515625" style="224" customWidth="1"/>
    <col min="13078" max="13078" width="5.7109375" style="224" customWidth="1"/>
    <col min="13079" max="13079" width="4.85546875" style="224" customWidth="1"/>
    <col min="13080" max="13080" width="5.42578125" style="224" customWidth="1"/>
    <col min="13081" max="13312" width="9.140625" style="224"/>
    <col min="13313" max="13313" width="2.5703125" style="224" customWidth="1"/>
    <col min="13314" max="13314" width="10.42578125" style="224" customWidth="1"/>
    <col min="13315" max="13315" width="11.5703125" style="224" customWidth="1"/>
    <col min="13316" max="13316" width="7.28515625" style="224" customWidth="1"/>
    <col min="13317" max="13317" width="6.85546875" style="224" customWidth="1"/>
    <col min="13318" max="13318" width="7.85546875" style="224" customWidth="1"/>
    <col min="13319" max="13320" width="5.42578125" style="224" customWidth="1"/>
    <col min="13321" max="13321" width="6.7109375" style="224" customWidth="1"/>
    <col min="13322" max="13322" width="6.42578125" style="224" customWidth="1"/>
    <col min="13323" max="13323" width="5.140625" style="224" customWidth="1"/>
    <col min="13324" max="13324" width="6.42578125" style="224" customWidth="1"/>
    <col min="13325" max="13325" width="6.140625" style="224" customWidth="1"/>
    <col min="13326" max="13326" width="6.7109375" style="224" customWidth="1"/>
    <col min="13327" max="13327" width="6.28515625" style="224" customWidth="1"/>
    <col min="13328" max="13328" width="6.7109375" style="224" customWidth="1"/>
    <col min="13329" max="13329" width="5.28515625" style="224" customWidth="1"/>
    <col min="13330" max="13331" width="5.85546875" style="224" customWidth="1"/>
    <col min="13332" max="13332" width="5" style="224" customWidth="1"/>
    <col min="13333" max="13333" width="5.28515625" style="224" customWidth="1"/>
    <col min="13334" max="13334" width="5.7109375" style="224" customWidth="1"/>
    <col min="13335" max="13335" width="4.85546875" style="224" customWidth="1"/>
    <col min="13336" max="13336" width="5.42578125" style="224" customWidth="1"/>
    <col min="13337" max="13568" width="9.140625" style="224"/>
    <col min="13569" max="13569" width="2.5703125" style="224" customWidth="1"/>
    <col min="13570" max="13570" width="10.42578125" style="224" customWidth="1"/>
    <col min="13571" max="13571" width="11.5703125" style="224" customWidth="1"/>
    <col min="13572" max="13572" width="7.28515625" style="224" customWidth="1"/>
    <col min="13573" max="13573" width="6.85546875" style="224" customWidth="1"/>
    <col min="13574" max="13574" width="7.85546875" style="224" customWidth="1"/>
    <col min="13575" max="13576" width="5.42578125" style="224" customWidth="1"/>
    <col min="13577" max="13577" width="6.7109375" style="224" customWidth="1"/>
    <col min="13578" max="13578" width="6.42578125" style="224" customWidth="1"/>
    <col min="13579" max="13579" width="5.140625" style="224" customWidth="1"/>
    <col min="13580" max="13580" width="6.42578125" style="224" customWidth="1"/>
    <col min="13581" max="13581" width="6.140625" style="224" customWidth="1"/>
    <col min="13582" max="13582" width="6.7109375" style="224" customWidth="1"/>
    <col min="13583" max="13583" width="6.28515625" style="224" customWidth="1"/>
    <col min="13584" max="13584" width="6.7109375" style="224" customWidth="1"/>
    <col min="13585" max="13585" width="5.28515625" style="224" customWidth="1"/>
    <col min="13586" max="13587" width="5.85546875" style="224" customWidth="1"/>
    <col min="13588" max="13588" width="5" style="224" customWidth="1"/>
    <col min="13589" max="13589" width="5.28515625" style="224" customWidth="1"/>
    <col min="13590" max="13590" width="5.7109375" style="224" customWidth="1"/>
    <col min="13591" max="13591" width="4.85546875" style="224" customWidth="1"/>
    <col min="13592" max="13592" width="5.42578125" style="224" customWidth="1"/>
    <col min="13593" max="13824" width="9.140625" style="224"/>
    <col min="13825" max="13825" width="2.5703125" style="224" customWidth="1"/>
    <col min="13826" max="13826" width="10.42578125" style="224" customWidth="1"/>
    <col min="13827" max="13827" width="11.5703125" style="224" customWidth="1"/>
    <col min="13828" max="13828" width="7.28515625" style="224" customWidth="1"/>
    <col min="13829" max="13829" width="6.85546875" style="224" customWidth="1"/>
    <col min="13830" max="13830" width="7.85546875" style="224" customWidth="1"/>
    <col min="13831" max="13832" width="5.42578125" style="224" customWidth="1"/>
    <col min="13833" max="13833" width="6.7109375" style="224" customWidth="1"/>
    <col min="13834" max="13834" width="6.42578125" style="224" customWidth="1"/>
    <col min="13835" max="13835" width="5.140625" style="224" customWidth="1"/>
    <col min="13836" max="13836" width="6.42578125" style="224" customWidth="1"/>
    <col min="13837" max="13837" width="6.140625" style="224" customWidth="1"/>
    <col min="13838" max="13838" width="6.7109375" style="224" customWidth="1"/>
    <col min="13839" max="13839" width="6.28515625" style="224" customWidth="1"/>
    <col min="13840" max="13840" width="6.7109375" style="224" customWidth="1"/>
    <col min="13841" max="13841" width="5.28515625" style="224" customWidth="1"/>
    <col min="13842" max="13843" width="5.85546875" style="224" customWidth="1"/>
    <col min="13844" max="13844" width="5" style="224" customWidth="1"/>
    <col min="13845" max="13845" width="5.28515625" style="224" customWidth="1"/>
    <col min="13846" max="13846" width="5.7109375" style="224" customWidth="1"/>
    <col min="13847" max="13847" width="4.85546875" style="224" customWidth="1"/>
    <col min="13848" max="13848" width="5.42578125" style="224" customWidth="1"/>
    <col min="13849" max="14080" width="9.140625" style="224"/>
    <col min="14081" max="14081" width="2.5703125" style="224" customWidth="1"/>
    <col min="14082" max="14082" width="10.42578125" style="224" customWidth="1"/>
    <col min="14083" max="14083" width="11.5703125" style="224" customWidth="1"/>
    <col min="14084" max="14084" width="7.28515625" style="224" customWidth="1"/>
    <col min="14085" max="14085" width="6.85546875" style="224" customWidth="1"/>
    <col min="14086" max="14086" width="7.85546875" style="224" customWidth="1"/>
    <col min="14087" max="14088" width="5.42578125" style="224" customWidth="1"/>
    <col min="14089" max="14089" width="6.7109375" style="224" customWidth="1"/>
    <col min="14090" max="14090" width="6.42578125" style="224" customWidth="1"/>
    <col min="14091" max="14091" width="5.140625" style="224" customWidth="1"/>
    <col min="14092" max="14092" width="6.42578125" style="224" customWidth="1"/>
    <col min="14093" max="14093" width="6.140625" style="224" customWidth="1"/>
    <col min="14094" max="14094" width="6.7109375" style="224" customWidth="1"/>
    <col min="14095" max="14095" width="6.28515625" style="224" customWidth="1"/>
    <col min="14096" max="14096" width="6.7109375" style="224" customWidth="1"/>
    <col min="14097" max="14097" width="5.28515625" style="224" customWidth="1"/>
    <col min="14098" max="14099" width="5.85546875" style="224" customWidth="1"/>
    <col min="14100" max="14100" width="5" style="224" customWidth="1"/>
    <col min="14101" max="14101" width="5.28515625" style="224" customWidth="1"/>
    <col min="14102" max="14102" width="5.7109375" style="224" customWidth="1"/>
    <col min="14103" max="14103" width="4.85546875" style="224" customWidth="1"/>
    <col min="14104" max="14104" width="5.42578125" style="224" customWidth="1"/>
    <col min="14105" max="14336" width="9.140625" style="224"/>
    <col min="14337" max="14337" width="2.5703125" style="224" customWidth="1"/>
    <col min="14338" max="14338" width="10.42578125" style="224" customWidth="1"/>
    <col min="14339" max="14339" width="11.5703125" style="224" customWidth="1"/>
    <col min="14340" max="14340" width="7.28515625" style="224" customWidth="1"/>
    <col min="14341" max="14341" width="6.85546875" style="224" customWidth="1"/>
    <col min="14342" max="14342" width="7.85546875" style="224" customWidth="1"/>
    <col min="14343" max="14344" width="5.42578125" style="224" customWidth="1"/>
    <col min="14345" max="14345" width="6.7109375" style="224" customWidth="1"/>
    <col min="14346" max="14346" width="6.42578125" style="224" customWidth="1"/>
    <col min="14347" max="14347" width="5.140625" style="224" customWidth="1"/>
    <col min="14348" max="14348" width="6.42578125" style="224" customWidth="1"/>
    <col min="14349" max="14349" width="6.140625" style="224" customWidth="1"/>
    <col min="14350" max="14350" width="6.7109375" style="224" customWidth="1"/>
    <col min="14351" max="14351" width="6.28515625" style="224" customWidth="1"/>
    <col min="14352" max="14352" width="6.7109375" style="224" customWidth="1"/>
    <col min="14353" max="14353" width="5.28515625" style="224" customWidth="1"/>
    <col min="14354" max="14355" width="5.85546875" style="224" customWidth="1"/>
    <col min="14356" max="14356" width="5" style="224" customWidth="1"/>
    <col min="14357" max="14357" width="5.28515625" style="224" customWidth="1"/>
    <col min="14358" max="14358" width="5.7109375" style="224" customWidth="1"/>
    <col min="14359" max="14359" width="4.85546875" style="224" customWidth="1"/>
    <col min="14360" max="14360" width="5.42578125" style="224" customWidth="1"/>
    <col min="14361" max="14592" width="9.140625" style="224"/>
    <col min="14593" max="14593" width="2.5703125" style="224" customWidth="1"/>
    <col min="14594" max="14594" width="10.42578125" style="224" customWidth="1"/>
    <col min="14595" max="14595" width="11.5703125" style="224" customWidth="1"/>
    <col min="14596" max="14596" width="7.28515625" style="224" customWidth="1"/>
    <col min="14597" max="14597" width="6.85546875" style="224" customWidth="1"/>
    <col min="14598" max="14598" width="7.85546875" style="224" customWidth="1"/>
    <col min="14599" max="14600" width="5.42578125" style="224" customWidth="1"/>
    <col min="14601" max="14601" width="6.7109375" style="224" customWidth="1"/>
    <col min="14602" max="14602" width="6.42578125" style="224" customWidth="1"/>
    <col min="14603" max="14603" width="5.140625" style="224" customWidth="1"/>
    <col min="14604" max="14604" width="6.42578125" style="224" customWidth="1"/>
    <col min="14605" max="14605" width="6.140625" style="224" customWidth="1"/>
    <col min="14606" max="14606" width="6.7109375" style="224" customWidth="1"/>
    <col min="14607" max="14607" width="6.28515625" style="224" customWidth="1"/>
    <col min="14608" max="14608" width="6.7109375" style="224" customWidth="1"/>
    <col min="14609" max="14609" width="5.28515625" style="224" customWidth="1"/>
    <col min="14610" max="14611" width="5.85546875" style="224" customWidth="1"/>
    <col min="14612" max="14612" width="5" style="224" customWidth="1"/>
    <col min="14613" max="14613" width="5.28515625" style="224" customWidth="1"/>
    <col min="14614" max="14614" width="5.7109375" style="224" customWidth="1"/>
    <col min="14615" max="14615" width="4.85546875" style="224" customWidth="1"/>
    <col min="14616" max="14616" width="5.42578125" style="224" customWidth="1"/>
    <col min="14617" max="14848" width="9.140625" style="224"/>
    <col min="14849" max="14849" width="2.5703125" style="224" customWidth="1"/>
    <col min="14850" max="14850" width="10.42578125" style="224" customWidth="1"/>
    <col min="14851" max="14851" width="11.5703125" style="224" customWidth="1"/>
    <col min="14852" max="14852" width="7.28515625" style="224" customWidth="1"/>
    <col min="14853" max="14853" width="6.85546875" style="224" customWidth="1"/>
    <col min="14854" max="14854" width="7.85546875" style="224" customWidth="1"/>
    <col min="14855" max="14856" width="5.42578125" style="224" customWidth="1"/>
    <col min="14857" max="14857" width="6.7109375" style="224" customWidth="1"/>
    <col min="14858" max="14858" width="6.42578125" style="224" customWidth="1"/>
    <col min="14859" max="14859" width="5.140625" style="224" customWidth="1"/>
    <col min="14860" max="14860" width="6.42578125" style="224" customWidth="1"/>
    <col min="14861" max="14861" width="6.140625" style="224" customWidth="1"/>
    <col min="14862" max="14862" width="6.7109375" style="224" customWidth="1"/>
    <col min="14863" max="14863" width="6.28515625" style="224" customWidth="1"/>
    <col min="14864" max="14864" width="6.7109375" style="224" customWidth="1"/>
    <col min="14865" max="14865" width="5.28515625" style="224" customWidth="1"/>
    <col min="14866" max="14867" width="5.85546875" style="224" customWidth="1"/>
    <col min="14868" max="14868" width="5" style="224" customWidth="1"/>
    <col min="14869" max="14869" width="5.28515625" style="224" customWidth="1"/>
    <col min="14870" max="14870" width="5.7109375" style="224" customWidth="1"/>
    <col min="14871" max="14871" width="4.85546875" style="224" customWidth="1"/>
    <col min="14872" max="14872" width="5.42578125" style="224" customWidth="1"/>
    <col min="14873" max="15104" width="9.140625" style="224"/>
    <col min="15105" max="15105" width="2.5703125" style="224" customWidth="1"/>
    <col min="15106" max="15106" width="10.42578125" style="224" customWidth="1"/>
    <col min="15107" max="15107" width="11.5703125" style="224" customWidth="1"/>
    <col min="15108" max="15108" width="7.28515625" style="224" customWidth="1"/>
    <col min="15109" max="15109" width="6.85546875" style="224" customWidth="1"/>
    <col min="15110" max="15110" width="7.85546875" style="224" customWidth="1"/>
    <col min="15111" max="15112" width="5.42578125" style="224" customWidth="1"/>
    <col min="15113" max="15113" width="6.7109375" style="224" customWidth="1"/>
    <col min="15114" max="15114" width="6.42578125" style="224" customWidth="1"/>
    <col min="15115" max="15115" width="5.140625" style="224" customWidth="1"/>
    <col min="15116" max="15116" width="6.42578125" style="224" customWidth="1"/>
    <col min="15117" max="15117" width="6.140625" style="224" customWidth="1"/>
    <col min="15118" max="15118" width="6.7109375" style="224" customWidth="1"/>
    <col min="15119" max="15119" width="6.28515625" style="224" customWidth="1"/>
    <col min="15120" max="15120" width="6.7109375" style="224" customWidth="1"/>
    <col min="15121" max="15121" width="5.28515625" style="224" customWidth="1"/>
    <col min="15122" max="15123" width="5.85546875" style="224" customWidth="1"/>
    <col min="15124" max="15124" width="5" style="224" customWidth="1"/>
    <col min="15125" max="15125" width="5.28515625" style="224" customWidth="1"/>
    <col min="15126" max="15126" width="5.7109375" style="224" customWidth="1"/>
    <col min="15127" max="15127" width="4.85546875" style="224" customWidth="1"/>
    <col min="15128" max="15128" width="5.42578125" style="224" customWidth="1"/>
    <col min="15129" max="15360" width="9.140625" style="224"/>
    <col min="15361" max="15361" width="2.5703125" style="224" customWidth="1"/>
    <col min="15362" max="15362" width="10.42578125" style="224" customWidth="1"/>
    <col min="15363" max="15363" width="11.5703125" style="224" customWidth="1"/>
    <col min="15364" max="15364" width="7.28515625" style="224" customWidth="1"/>
    <col min="15365" max="15365" width="6.85546875" style="224" customWidth="1"/>
    <col min="15366" max="15366" width="7.85546875" style="224" customWidth="1"/>
    <col min="15367" max="15368" width="5.42578125" style="224" customWidth="1"/>
    <col min="15369" max="15369" width="6.7109375" style="224" customWidth="1"/>
    <col min="15370" max="15370" width="6.42578125" style="224" customWidth="1"/>
    <col min="15371" max="15371" width="5.140625" style="224" customWidth="1"/>
    <col min="15372" max="15372" width="6.42578125" style="224" customWidth="1"/>
    <col min="15373" max="15373" width="6.140625" style="224" customWidth="1"/>
    <col min="15374" max="15374" width="6.7109375" style="224" customWidth="1"/>
    <col min="15375" max="15375" width="6.28515625" style="224" customWidth="1"/>
    <col min="15376" max="15376" width="6.7109375" style="224" customWidth="1"/>
    <col min="15377" max="15377" width="5.28515625" style="224" customWidth="1"/>
    <col min="15378" max="15379" width="5.85546875" style="224" customWidth="1"/>
    <col min="15380" max="15380" width="5" style="224" customWidth="1"/>
    <col min="15381" max="15381" width="5.28515625" style="224" customWidth="1"/>
    <col min="15382" max="15382" width="5.7109375" style="224" customWidth="1"/>
    <col min="15383" max="15383" width="4.85546875" style="224" customWidth="1"/>
    <col min="15384" max="15384" width="5.42578125" style="224" customWidth="1"/>
    <col min="15385" max="15616" width="9.140625" style="224"/>
    <col min="15617" max="15617" width="2.5703125" style="224" customWidth="1"/>
    <col min="15618" max="15618" width="10.42578125" style="224" customWidth="1"/>
    <col min="15619" max="15619" width="11.5703125" style="224" customWidth="1"/>
    <col min="15620" max="15620" width="7.28515625" style="224" customWidth="1"/>
    <col min="15621" max="15621" width="6.85546875" style="224" customWidth="1"/>
    <col min="15622" max="15622" width="7.85546875" style="224" customWidth="1"/>
    <col min="15623" max="15624" width="5.42578125" style="224" customWidth="1"/>
    <col min="15625" max="15625" width="6.7109375" style="224" customWidth="1"/>
    <col min="15626" max="15626" width="6.42578125" style="224" customWidth="1"/>
    <col min="15627" max="15627" width="5.140625" style="224" customWidth="1"/>
    <col min="15628" max="15628" width="6.42578125" style="224" customWidth="1"/>
    <col min="15629" max="15629" width="6.140625" style="224" customWidth="1"/>
    <col min="15630" max="15630" width="6.7109375" style="224" customWidth="1"/>
    <col min="15631" max="15631" width="6.28515625" style="224" customWidth="1"/>
    <col min="15632" max="15632" width="6.7109375" style="224" customWidth="1"/>
    <col min="15633" max="15633" width="5.28515625" style="224" customWidth="1"/>
    <col min="15634" max="15635" width="5.85546875" style="224" customWidth="1"/>
    <col min="15636" max="15636" width="5" style="224" customWidth="1"/>
    <col min="15637" max="15637" width="5.28515625" style="224" customWidth="1"/>
    <col min="15638" max="15638" width="5.7109375" style="224" customWidth="1"/>
    <col min="15639" max="15639" width="4.85546875" style="224" customWidth="1"/>
    <col min="15640" max="15640" width="5.42578125" style="224" customWidth="1"/>
    <col min="15641" max="15872" width="9.140625" style="224"/>
    <col min="15873" max="15873" width="2.5703125" style="224" customWidth="1"/>
    <col min="15874" max="15874" width="10.42578125" style="224" customWidth="1"/>
    <col min="15875" max="15875" width="11.5703125" style="224" customWidth="1"/>
    <col min="15876" max="15876" width="7.28515625" style="224" customWidth="1"/>
    <col min="15877" max="15877" width="6.85546875" style="224" customWidth="1"/>
    <col min="15878" max="15878" width="7.85546875" style="224" customWidth="1"/>
    <col min="15879" max="15880" width="5.42578125" style="224" customWidth="1"/>
    <col min="15881" max="15881" width="6.7109375" style="224" customWidth="1"/>
    <col min="15882" max="15882" width="6.42578125" style="224" customWidth="1"/>
    <col min="15883" max="15883" width="5.140625" style="224" customWidth="1"/>
    <col min="15884" max="15884" width="6.42578125" style="224" customWidth="1"/>
    <col min="15885" max="15885" width="6.140625" style="224" customWidth="1"/>
    <col min="15886" max="15886" width="6.7109375" style="224" customWidth="1"/>
    <col min="15887" max="15887" width="6.28515625" style="224" customWidth="1"/>
    <col min="15888" max="15888" width="6.7109375" style="224" customWidth="1"/>
    <col min="15889" max="15889" width="5.28515625" style="224" customWidth="1"/>
    <col min="15890" max="15891" width="5.85546875" style="224" customWidth="1"/>
    <col min="15892" max="15892" width="5" style="224" customWidth="1"/>
    <col min="15893" max="15893" width="5.28515625" style="224" customWidth="1"/>
    <col min="15894" max="15894" width="5.7109375" style="224" customWidth="1"/>
    <col min="15895" max="15895" width="4.85546875" style="224" customWidth="1"/>
    <col min="15896" max="15896" width="5.42578125" style="224" customWidth="1"/>
    <col min="15897" max="16128" width="9.140625" style="224"/>
    <col min="16129" max="16129" width="2.5703125" style="224" customWidth="1"/>
    <col min="16130" max="16130" width="10.42578125" style="224" customWidth="1"/>
    <col min="16131" max="16131" width="11.5703125" style="224" customWidth="1"/>
    <col min="16132" max="16132" width="7.28515625" style="224" customWidth="1"/>
    <col min="16133" max="16133" width="6.85546875" style="224" customWidth="1"/>
    <col min="16134" max="16134" width="7.85546875" style="224" customWidth="1"/>
    <col min="16135" max="16136" width="5.42578125" style="224" customWidth="1"/>
    <col min="16137" max="16137" width="6.7109375" style="224" customWidth="1"/>
    <col min="16138" max="16138" width="6.42578125" style="224" customWidth="1"/>
    <col min="16139" max="16139" width="5.140625" style="224" customWidth="1"/>
    <col min="16140" max="16140" width="6.42578125" style="224" customWidth="1"/>
    <col min="16141" max="16141" width="6.140625" style="224" customWidth="1"/>
    <col min="16142" max="16142" width="6.7109375" style="224" customWidth="1"/>
    <col min="16143" max="16143" width="6.28515625" style="224" customWidth="1"/>
    <col min="16144" max="16144" width="6.7109375" style="224" customWidth="1"/>
    <col min="16145" max="16145" width="5.28515625" style="224" customWidth="1"/>
    <col min="16146" max="16147" width="5.85546875" style="224" customWidth="1"/>
    <col min="16148" max="16148" width="5" style="224" customWidth="1"/>
    <col min="16149" max="16149" width="5.28515625" style="224" customWidth="1"/>
    <col min="16150" max="16150" width="5.7109375" style="224" customWidth="1"/>
    <col min="16151" max="16151" width="4.85546875" style="224" customWidth="1"/>
    <col min="16152" max="16152" width="5.42578125" style="224" customWidth="1"/>
    <col min="16153" max="16384" width="9.140625" style="224"/>
  </cols>
  <sheetData>
    <row r="1" spans="1:28" ht="12" customHeight="1" x14ac:dyDescent="0.2">
      <c r="U1" s="415" t="s">
        <v>280</v>
      </c>
      <c r="V1" s="415"/>
      <c r="W1" s="415"/>
      <c r="X1" s="415"/>
      <c r="Y1" s="415"/>
      <c r="Z1" s="415"/>
    </row>
    <row r="2" spans="1:28" ht="14.25" customHeight="1" x14ac:dyDescent="0.2">
      <c r="A2" s="416" t="s">
        <v>281</v>
      </c>
      <c r="B2" s="416"/>
      <c r="C2" s="416"/>
      <c r="D2" s="416"/>
      <c r="E2" s="416"/>
      <c r="F2" s="416"/>
      <c r="G2" s="416"/>
      <c r="H2" s="416"/>
      <c r="I2" s="416"/>
      <c r="J2" s="416"/>
      <c r="K2" s="416"/>
      <c r="L2" s="416"/>
      <c r="M2" s="416"/>
      <c r="N2" s="416"/>
      <c r="O2" s="416"/>
      <c r="P2" s="416"/>
      <c r="Q2" s="416"/>
      <c r="R2" s="416"/>
      <c r="S2" s="416"/>
      <c r="T2" s="416"/>
      <c r="U2" s="416"/>
      <c r="V2" s="416"/>
      <c r="W2" s="416"/>
      <c r="X2" s="416"/>
      <c r="Y2" s="416"/>
      <c r="Z2" s="416"/>
    </row>
    <row r="3" spans="1:28" x14ac:dyDescent="0.2">
      <c r="A3" s="417" t="s">
        <v>4</v>
      </c>
      <c r="B3" s="417"/>
      <c r="C3" s="417"/>
      <c r="D3" s="417"/>
      <c r="E3" s="417"/>
      <c r="F3" s="417"/>
      <c r="G3" s="417"/>
      <c r="H3" s="417"/>
      <c r="I3" s="417"/>
      <c r="J3" s="417"/>
      <c r="K3" s="417"/>
      <c r="L3" s="417"/>
      <c r="M3" s="417"/>
      <c r="N3" s="417"/>
      <c r="O3" s="417"/>
      <c r="P3" s="417"/>
      <c r="Q3" s="417"/>
      <c r="R3" s="417"/>
      <c r="S3" s="417"/>
      <c r="T3" s="417"/>
      <c r="U3" s="417"/>
      <c r="V3" s="417"/>
      <c r="W3" s="417"/>
      <c r="X3" s="417"/>
      <c r="Y3" s="417"/>
      <c r="Z3" s="417"/>
    </row>
    <row r="4" spans="1:28" ht="314.25" x14ac:dyDescent="0.2">
      <c r="A4" s="225" t="s">
        <v>129</v>
      </c>
      <c r="B4" s="226" t="s">
        <v>282</v>
      </c>
      <c r="C4" s="227" t="s">
        <v>0</v>
      </c>
      <c r="D4" s="228" t="s">
        <v>283</v>
      </c>
      <c r="E4" s="228" t="s">
        <v>284</v>
      </c>
      <c r="F4" s="228" t="s">
        <v>285</v>
      </c>
      <c r="G4" s="228" t="s">
        <v>286</v>
      </c>
      <c r="H4" s="228" t="s">
        <v>287</v>
      </c>
      <c r="I4" s="228" t="s">
        <v>288</v>
      </c>
      <c r="J4" s="228" t="s">
        <v>289</v>
      </c>
      <c r="K4" s="228" t="s">
        <v>290</v>
      </c>
      <c r="L4" s="228" t="s">
        <v>291</v>
      </c>
      <c r="M4" s="229" t="s">
        <v>292</v>
      </c>
      <c r="N4" s="228" t="s">
        <v>293</v>
      </c>
      <c r="O4" s="228" t="s">
        <v>294</v>
      </c>
      <c r="P4" s="228" t="s">
        <v>295</v>
      </c>
      <c r="Q4" s="228" t="s">
        <v>296</v>
      </c>
      <c r="R4" s="228" t="s">
        <v>297</v>
      </c>
      <c r="S4" s="228" t="s">
        <v>298</v>
      </c>
      <c r="T4" s="230" t="s">
        <v>299</v>
      </c>
      <c r="U4" s="228" t="s">
        <v>300</v>
      </c>
      <c r="V4" s="228" t="s">
        <v>301</v>
      </c>
      <c r="W4" s="228" t="s">
        <v>302</v>
      </c>
      <c r="X4" s="228" t="s">
        <v>303</v>
      </c>
      <c r="Y4" s="228" t="s">
        <v>304</v>
      </c>
      <c r="Z4" s="228" t="s">
        <v>305</v>
      </c>
    </row>
    <row r="5" spans="1:28" x14ac:dyDescent="0.2">
      <c r="A5" s="231"/>
      <c r="B5" s="232">
        <v>1</v>
      </c>
      <c r="C5" s="232">
        <v>2</v>
      </c>
      <c r="D5" s="232">
        <v>3</v>
      </c>
      <c r="E5" s="232">
        <v>4</v>
      </c>
      <c r="F5" s="232">
        <v>5</v>
      </c>
      <c r="G5" s="232">
        <v>6</v>
      </c>
      <c r="H5" s="232">
        <v>7</v>
      </c>
      <c r="I5" s="232">
        <v>9</v>
      </c>
      <c r="J5" s="232">
        <v>10</v>
      </c>
      <c r="K5" s="232">
        <v>11</v>
      </c>
      <c r="L5" s="232">
        <v>12</v>
      </c>
      <c r="M5" s="232">
        <v>13</v>
      </c>
      <c r="N5" s="232">
        <v>14</v>
      </c>
      <c r="O5" s="232">
        <v>15</v>
      </c>
      <c r="P5" s="232">
        <v>16</v>
      </c>
      <c r="Q5" s="232">
        <v>17</v>
      </c>
      <c r="R5" s="232">
        <v>18</v>
      </c>
      <c r="S5" s="232">
        <v>19</v>
      </c>
      <c r="T5" s="232">
        <v>20</v>
      </c>
      <c r="U5" s="232">
        <v>21</v>
      </c>
      <c r="V5" s="232">
        <v>22</v>
      </c>
      <c r="W5" s="232">
        <v>23</v>
      </c>
      <c r="X5" s="232">
        <v>24</v>
      </c>
      <c r="Y5" s="232">
        <v>25</v>
      </c>
      <c r="Z5" s="224">
        <v>26</v>
      </c>
    </row>
    <row r="6" spans="1:28" ht="36" x14ac:dyDescent="0.2">
      <c r="A6" s="233">
        <v>1</v>
      </c>
      <c r="B6" s="232" t="s">
        <v>306</v>
      </c>
      <c r="C6" s="234">
        <f>SUM(D6:Y6)</f>
        <v>4454.8980000000001</v>
      </c>
      <c r="D6" s="235">
        <v>198</v>
      </c>
      <c r="E6" s="235">
        <v>568.90000000000009</v>
      </c>
      <c r="F6" s="235">
        <v>1753.2</v>
      </c>
      <c r="G6" s="235">
        <v>10.199999999999999</v>
      </c>
      <c r="H6" s="235">
        <v>25.4</v>
      </c>
      <c r="I6" s="235">
        <v>105.7</v>
      </c>
      <c r="J6" s="235">
        <v>353.6</v>
      </c>
      <c r="K6" s="235">
        <v>2.1</v>
      </c>
      <c r="L6" s="235">
        <v>896.1</v>
      </c>
      <c r="M6" s="235">
        <v>27</v>
      </c>
      <c r="N6" s="235">
        <v>224.2</v>
      </c>
      <c r="O6" s="235">
        <v>162</v>
      </c>
      <c r="P6" s="235">
        <v>16.271999999999998</v>
      </c>
      <c r="Q6" s="235">
        <v>8</v>
      </c>
      <c r="R6" s="235">
        <v>27.7</v>
      </c>
      <c r="S6" s="235">
        <v>13.6</v>
      </c>
      <c r="T6" s="235">
        <v>0.2</v>
      </c>
      <c r="U6" s="235">
        <v>5.3</v>
      </c>
      <c r="V6" s="235">
        <v>29.9</v>
      </c>
      <c r="W6" s="235">
        <v>0.6</v>
      </c>
      <c r="X6" s="235">
        <v>3.6</v>
      </c>
      <c r="Y6" s="235">
        <v>23.326000000000001</v>
      </c>
      <c r="Z6" s="236">
        <v>0</v>
      </c>
    </row>
    <row r="7" spans="1:28" x14ac:dyDescent="0.2">
      <c r="A7" s="233">
        <v>2</v>
      </c>
      <c r="B7" s="237" t="s">
        <v>307</v>
      </c>
      <c r="C7" s="235">
        <f>SUM(D7:Z7)</f>
        <v>4813.1239999999989</v>
      </c>
      <c r="D7" s="235">
        <v>258.2</v>
      </c>
      <c r="E7" s="235">
        <v>651.29999999999995</v>
      </c>
      <c r="F7" s="235">
        <v>1807.2</v>
      </c>
      <c r="G7" s="235">
        <v>7.5</v>
      </c>
      <c r="H7" s="235">
        <v>22</v>
      </c>
      <c r="I7" s="235">
        <v>107.2</v>
      </c>
      <c r="J7" s="235">
        <v>377.72</v>
      </c>
      <c r="K7" s="235">
        <v>2.1</v>
      </c>
      <c r="L7" s="235">
        <v>979.4</v>
      </c>
      <c r="M7" s="235">
        <v>37.700000000000003</v>
      </c>
      <c r="N7" s="235">
        <v>225.8</v>
      </c>
      <c r="O7" s="235">
        <v>162</v>
      </c>
      <c r="P7" s="235">
        <v>16.207999999999998</v>
      </c>
      <c r="Q7" s="235">
        <v>8</v>
      </c>
      <c r="R7" s="235">
        <v>27.7</v>
      </c>
      <c r="S7" s="235">
        <v>13.7</v>
      </c>
      <c r="T7" s="235">
        <v>0.2</v>
      </c>
      <c r="U7" s="235">
        <v>7.4</v>
      </c>
      <c r="V7" s="235">
        <v>29.7</v>
      </c>
      <c r="W7" s="235">
        <v>0.6</v>
      </c>
      <c r="X7" s="235">
        <v>3.6</v>
      </c>
      <c r="Y7" s="235">
        <v>24</v>
      </c>
      <c r="Z7" s="234">
        <v>43.896000000000001</v>
      </c>
      <c r="AB7" s="238"/>
    </row>
    <row r="8" spans="1:28" ht="36" x14ac:dyDescent="0.2">
      <c r="A8" s="233">
        <v>3</v>
      </c>
      <c r="B8" s="233" t="s">
        <v>308</v>
      </c>
      <c r="C8" s="235">
        <f>SUM(D8:Z8)</f>
        <v>358.22599999999989</v>
      </c>
      <c r="D8" s="236">
        <f t="shared" ref="D8:Z8" si="0">D7-D6</f>
        <v>60.199999999999989</v>
      </c>
      <c r="E8" s="236">
        <f t="shared" si="0"/>
        <v>82.399999999999864</v>
      </c>
      <c r="F8" s="236">
        <f t="shared" si="0"/>
        <v>54</v>
      </c>
      <c r="G8" s="236">
        <f t="shared" si="0"/>
        <v>-2.6999999999999993</v>
      </c>
      <c r="H8" s="236">
        <f t="shared" si="0"/>
        <v>-3.3999999999999986</v>
      </c>
      <c r="I8" s="236">
        <f t="shared" si="0"/>
        <v>1.5</v>
      </c>
      <c r="J8" s="236">
        <f t="shared" si="0"/>
        <v>24.120000000000005</v>
      </c>
      <c r="K8" s="236">
        <f t="shared" si="0"/>
        <v>0</v>
      </c>
      <c r="L8" s="236">
        <f t="shared" si="0"/>
        <v>83.299999999999955</v>
      </c>
      <c r="M8" s="236">
        <f t="shared" si="0"/>
        <v>10.700000000000003</v>
      </c>
      <c r="N8" s="236">
        <f t="shared" si="0"/>
        <v>1.6000000000000227</v>
      </c>
      <c r="O8" s="236">
        <f t="shared" si="0"/>
        <v>0</v>
      </c>
      <c r="P8" s="236">
        <f t="shared" si="0"/>
        <v>-6.4000000000000057E-2</v>
      </c>
      <c r="Q8" s="236">
        <f t="shared" si="0"/>
        <v>0</v>
      </c>
      <c r="R8" s="236">
        <f t="shared" si="0"/>
        <v>0</v>
      </c>
      <c r="S8" s="236">
        <f t="shared" si="0"/>
        <v>9.9999999999999645E-2</v>
      </c>
      <c r="T8" s="236">
        <f t="shared" si="0"/>
        <v>0</v>
      </c>
      <c r="U8" s="236">
        <f t="shared" si="0"/>
        <v>2.1000000000000005</v>
      </c>
      <c r="V8" s="236">
        <f t="shared" si="0"/>
        <v>-0.19999999999999929</v>
      </c>
      <c r="W8" s="236">
        <f t="shared" si="0"/>
        <v>0</v>
      </c>
      <c r="X8" s="236">
        <f t="shared" si="0"/>
        <v>0</v>
      </c>
      <c r="Y8" s="236">
        <f t="shared" si="0"/>
        <v>0.67399999999999949</v>
      </c>
      <c r="Z8" s="236">
        <f t="shared" si="0"/>
        <v>43.896000000000001</v>
      </c>
    </row>
  </sheetData>
  <mergeCells count="3">
    <mergeCell ref="U1:Z1"/>
    <mergeCell ref="A2:Z2"/>
    <mergeCell ref="A3:Z3"/>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topLeftCell="A24" workbookViewId="0">
      <selection activeCell="H49" sqref="H49"/>
    </sheetView>
  </sheetViews>
  <sheetFormatPr defaultRowHeight="15" x14ac:dyDescent="0.25"/>
  <cols>
    <col min="1" max="1" width="35.5703125" style="315" customWidth="1"/>
    <col min="2" max="2" width="14.5703125" customWidth="1"/>
    <col min="3" max="3" width="13.7109375" customWidth="1"/>
    <col min="4" max="4" width="10.7109375" customWidth="1"/>
    <col min="5" max="5" width="15.85546875" customWidth="1"/>
    <col min="6" max="6" width="10.7109375" customWidth="1"/>
    <col min="7" max="7" width="11.7109375" customWidth="1"/>
    <col min="8" max="8" width="14" customWidth="1"/>
    <col min="9" max="10" width="10.28515625" style="125" customWidth="1"/>
    <col min="11" max="11" width="9.28515625" style="125" customWidth="1"/>
    <col min="258" max="258" width="29.28515625" customWidth="1"/>
    <col min="259" max="259" width="0.140625" customWidth="1"/>
    <col min="260" max="260" width="0" hidden="1" customWidth="1"/>
    <col min="261" max="261" width="10.5703125" customWidth="1"/>
    <col min="262" max="262" width="10.7109375" customWidth="1"/>
    <col min="263" max="263" width="11.7109375" customWidth="1"/>
    <col min="264" max="265" width="10.28515625" customWidth="1"/>
    <col min="266" max="266" width="9.28515625" customWidth="1"/>
    <col min="514" max="514" width="29.28515625" customWidth="1"/>
    <col min="515" max="515" width="0.140625" customWidth="1"/>
    <col min="516" max="516" width="0" hidden="1" customWidth="1"/>
    <col min="517" max="517" width="10.5703125" customWidth="1"/>
    <col min="518" max="518" width="10.7109375" customWidth="1"/>
    <col min="519" max="519" width="11.7109375" customWidth="1"/>
    <col min="520" max="521" width="10.28515625" customWidth="1"/>
    <col min="522" max="522" width="9.28515625" customWidth="1"/>
    <col min="770" max="770" width="29.28515625" customWidth="1"/>
    <col min="771" max="771" width="0.140625" customWidth="1"/>
    <col min="772" max="772" width="0" hidden="1" customWidth="1"/>
    <col min="773" max="773" width="10.5703125" customWidth="1"/>
    <col min="774" max="774" width="10.7109375" customWidth="1"/>
    <col min="775" max="775" width="11.7109375" customWidth="1"/>
    <col min="776" max="777" width="10.28515625" customWidth="1"/>
    <col min="778" max="778" width="9.28515625" customWidth="1"/>
    <col min="1026" max="1026" width="29.28515625" customWidth="1"/>
    <col min="1027" max="1027" width="0.140625" customWidth="1"/>
    <col min="1028" max="1028" width="0" hidden="1" customWidth="1"/>
    <col min="1029" max="1029" width="10.5703125" customWidth="1"/>
    <col min="1030" max="1030" width="10.7109375" customWidth="1"/>
    <col min="1031" max="1031" width="11.7109375" customWidth="1"/>
    <col min="1032" max="1033" width="10.28515625" customWidth="1"/>
    <col min="1034" max="1034" width="9.28515625" customWidth="1"/>
    <col min="1282" max="1282" width="29.28515625" customWidth="1"/>
    <col min="1283" max="1283" width="0.140625" customWidth="1"/>
    <col min="1284" max="1284" width="0" hidden="1" customWidth="1"/>
    <col min="1285" max="1285" width="10.5703125" customWidth="1"/>
    <col min="1286" max="1286" width="10.7109375" customWidth="1"/>
    <col min="1287" max="1287" width="11.7109375" customWidth="1"/>
    <col min="1288" max="1289" width="10.28515625" customWidth="1"/>
    <col min="1290" max="1290" width="9.28515625" customWidth="1"/>
    <col min="1538" max="1538" width="29.28515625" customWidth="1"/>
    <col min="1539" max="1539" width="0.140625" customWidth="1"/>
    <col min="1540" max="1540" width="0" hidden="1" customWidth="1"/>
    <col min="1541" max="1541" width="10.5703125" customWidth="1"/>
    <col min="1542" max="1542" width="10.7109375" customWidth="1"/>
    <col min="1543" max="1543" width="11.7109375" customWidth="1"/>
    <col min="1544" max="1545" width="10.28515625" customWidth="1"/>
    <col min="1546" max="1546" width="9.28515625" customWidth="1"/>
    <col min="1794" max="1794" width="29.28515625" customWidth="1"/>
    <col min="1795" max="1795" width="0.140625" customWidth="1"/>
    <col min="1796" max="1796" width="0" hidden="1" customWidth="1"/>
    <col min="1797" max="1797" width="10.5703125" customWidth="1"/>
    <col min="1798" max="1798" width="10.7109375" customWidth="1"/>
    <col min="1799" max="1799" width="11.7109375" customWidth="1"/>
    <col min="1800" max="1801" width="10.28515625" customWidth="1"/>
    <col min="1802" max="1802" width="9.28515625" customWidth="1"/>
    <col min="2050" max="2050" width="29.28515625" customWidth="1"/>
    <col min="2051" max="2051" width="0.140625" customWidth="1"/>
    <col min="2052" max="2052" width="0" hidden="1" customWidth="1"/>
    <col min="2053" max="2053" width="10.5703125" customWidth="1"/>
    <col min="2054" max="2054" width="10.7109375" customWidth="1"/>
    <col min="2055" max="2055" width="11.7109375" customWidth="1"/>
    <col min="2056" max="2057" width="10.28515625" customWidth="1"/>
    <col min="2058" max="2058" width="9.28515625" customWidth="1"/>
    <col min="2306" max="2306" width="29.28515625" customWidth="1"/>
    <col min="2307" max="2307" width="0.140625" customWidth="1"/>
    <col min="2308" max="2308" width="0" hidden="1" customWidth="1"/>
    <col min="2309" max="2309" width="10.5703125" customWidth="1"/>
    <col min="2310" max="2310" width="10.7109375" customWidth="1"/>
    <col min="2311" max="2311" width="11.7109375" customWidth="1"/>
    <col min="2312" max="2313" width="10.28515625" customWidth="1"/>
    <col min="2314" max="2314" width="9.28515625" customWidth="1"/>
    <col min="2562" max="2562" width="29.28515625" customWidth="1"/>
    <col min="2563" max="2563" width="0.140625" customWidth="1"/>
    <col min="2564" max="2564" width="0" hidden="1" customWidth="1"/>
    <col min="2565" max="2565" width="10.5703125" customWidth="1"/>
    <col min="2566" max="2566" width="10.7109375" customWidth="1"/>
    <col min="2567" max="2567" width="11.7109375" customWidth="1"/>
    <col min="2568" max="2569" width="10.28515625" customWidth="1"/>
    <col min="2570" max="2570" width="9.28515625" customWidth="1"/>
    <col min="2818" max="2818" width="29.28515625" customWidth="1"/>
    <col min="2819" max="2819" width="0.140625" customWidth="1"/>
    <col min="2820" max="2820" width="0" hidden="1" customWidth="1"/>
    <col min="2821" max="2821" width="10.5703125" customWidth="1"/>
    <col min="2822" max="2822" width="10.7109375" customWidth="1"/>
    <col min="2823" max="2823" width="11.7109375" customWidth="1"/>
    <col min="2824" max="2825" width="10.28515625" customWidth="1"/>
    <col min="2826" max="2826" width="9.28515625" customWidth="1"/>
    <col min="3074" max="3074" width="29.28515625" customWidth="1"/>
    <col min="3075" max="3075" width="0.140625" customWidth="1"/>
    <col min="3076" max="3076" width="0" hidden="1" customWidth="1"/>
    <col min="3077" max="3077" width="10.5703125" customWidth="1"/>
    <col min="3078" max="3078" width="10.7109375" customWidth="1"/>
    <col min="3079" max="3079" width="11.7109375" customWidth="1"/>
    <col min="3080" max="3081" width="10.28515625" customWidth="1"/>
    <col min="3082" max="3082" width="9.28515625" customWidth="1"/>
    <col min="3330" max="3330" width="29.28515625" customWidth="1"/>
    <col min="3331" max="3331" width="0.140625" customWidth="1"/>
    <col min="3332" max="3332" width="0" hidden="1" customWidth="1"/>
    <col min="3333" max="3333" width="10.5703125" customWidth="1"/>
    <col min="3334" max="3334" width="10.7109375" customWidth="1"/>
    <col min="3335" max="3335" width="11.7109375" customWidth="1"/>
    <col min="3336" max="3337" width="10.28515625" customWidth="1"/>
    <col min="3338" max="3338" width="9.28515625" customWidth="1"/>
    <col min="3586" max="3586" width="29.28515625" customWidth="1"/>
    <col min="3587" max="3587" width="0.140625" customWidth="1"/>
    <col min="3588" max="3588" width="0" hidden="1" customWidth="1"/>
    <col min="3589" max="3589" width="10.5703125" customWidth="1"/>
    <col min="3590" max="3590" width="10.7109375" customWidth="1"/>
    <col min="3591" max="3591" width="11.7109375" customWidth="1"/>
    <col min="3592" max="3593" width="10.28515625" customWidth="1"/>
    <col min="3594" max="3594" width="9.28515625" customWidth="1"/>
    <col min="3842" max="3842" width="29.28515625" customWidth="1"/>
    <col min="3843" max="3843" width="0.140625" customWidth="1"/>
    <col min="3844" max="3844" width="0" hidden="1" customWidth="1"/>
    <col min="3845" max="3845" width="10.5703125" customWidth="1"/>
    <col min="3846" max="3846" width="10.7109375" customWidth="1"/>
    <col min="3847" max="3847" width="11.7109375" customWidth="1"/>
    <col min="3848" max="3849" width="10.28515625" customWidth="1"/>
    <col min="3850" max="3850" width="9.28515625" customWidth="1"/>
    <col min="4098" max="4098" width="29.28515625" customWidth="1"/>
    <col min="4099" max="4099" width="0.140625" customWidth="1"/>
    <col min="4100" max="4100" width="0" hidden="1" customWidth="1"/>
    <col min="4101" max="4101" width="10.5703125" customWidth="1"/>
    <col min="4102" max="4102" width="10.7109375" customWidth="1"/>
    <col min="4103" max="4103" width="11.7109375" customWidth="1"/>
    <col min="4104" max="4105" width="10.28515625" customWidth="1"/>
    <col min="4106" max="4106" width="9.28515625" customWidth="1"/>
    <col min="4354" max="4354" width="29.28515625" customWidth="1"/>
    <col min="4355" max="4355" width="0.140625" customWidth="1"/>
    <col min="4356" max="4356" width="0" hidden="1" customWidth="1"/>
    <col min="4357" max="4357" width="10.5703125" customWidth="1"/>
    <col min="4358" max="4358" width="10.7109375" customWidth="1"/>
    <col min="4359" max="4359" width="11.7109375" customWidth="1"/>
    <col min="4360" max="4361" width="10.28515625" customWidth="1"/>
    <col min="4362" max="4362" width="9.28515625" customWidth="1"/>
    <col min="4610" max="4610" width="29.28515625" customWidth="1"/>
    <col min="4611" max="4611" width="0.140625" customWidth="1"/>
    <col min="4612" max="4612" width="0" hidden="1" customWidth="1"/>
    <col min="4613" max="4613" width="10.5703125" customWidth="1"/>
    <col min="4614" max="4614" width="10.7109375" customWidth="1"/>
    <col min="4615" max="4615" width="11.7109375" customWidth="1"/>
    <col min="4616" max="4617" width="10.28515625" customWidth="1"/>
    <col min="4618" max="4618" width="9.28515625" customWidth="1"/>
    <col min="4866" max="4866" width="29.28515625" customWidth="1"/>
    <col min="4867" max="4867" width="0.140625" customWidth="1"/>
    <col min="4868" max="4868" width="0" hidden="1" customWidth="1"/>
    <col min="4869" max="4869" width="10.5703125" customWidth="1"/>
    <col min="4870" max="4870" width="10.7109375" customWidth="1"/>
    <col min="4871" max="4871" width="11.7109375" customWidth="1"/>
    <col min="4872" max="4873" width="10.28515625" customWidth="1"/>
    <col min="4874" max="4874" width="9.28515625" customWidth="1"/>
    <col min="5122" max="5122" width="29.28515625" customWidth="1"/>
    <col min="5123" max="5123" width="0.140625" customWidth="1"/>
    <col min="5124" max="5124" width="0" hidden="1" customWidth="1"/>
    <col min="5125" max="5125" width="10.5703125" customWidth="1"/>
    <col min="5126" max="5126" width="10.7109375" customWidth="1"/>
    <col min="5127" max="5127" width="11.7109375" customWidth="1"/>
    <col min="5128" max="5129" width="10.28515625" customWidth="1"/>
    <col min="5130" max="5130" width="9.28515625" customWidth="1"/>
    <col min="5378" max="5378" width="29.28515625" customWidth="1"/>
    <col min="5379" max="5379" width="0.140625" customWidth="1"/>
    <col min="5380" max="5380" width="0" hidden="1" customWidth="1"/>
    <col min="5381" max="5381" width="10.5703125" customWidth="1"/>
    <col min="5382" max="5382" width="10.7109375" customWidth="1"/>
    <col min="5383" max="5383" width="11.7109375" customWidth="1"/>
    <col min="5384" max="5385" width="10.28515625" customWidth="1"/>
    <col min="5386" max="5386" width="9.28515625" customWidth="1"/>
    <col min="5634" max="5634" width="29.28515625" customWidth="1"/>
    <col min="5635" max="5635" width="0.140625" customWidth="1"/>
    <col min="5636" max="5636" width="0" hidden="1" customWidth="1"/>
    <col min="5637" max="5637" width="10.5703125" customWidth="1"/>
    <col min="5638" max="5638" width="10.7109375" customWidth="1"/>
    <col min="5639" max="5639" width="11.7109375" customWidth="1"/>
    <col min="5640" max="5641" width="10.28515625" customWidth="1"/>
    <col min="5642" max="5642" width="9.28515625" customWidth="1"/>
    <col min="5890" max="5890" width="29.28515625" customWidth="1"/>
    <col min="5891" max="5891" width="0.140625" customWidth="1"/>
    <col min="5892" max="5892" width="0" hidden="1" customWidth="1"/>
    <col min="5893" max="5893" width="10.5703125" customWidth="1"/>
    <col min="5894" max="5894" width="10.7109375" customWidth="1"/>
    <col min="5895" max="5895" width="11.7109375" customWidth="1"/>
    <col min="5896" max="5897" width="10.28515625" customWidth="1"/>
    <col min="5898" max="5898" width="9.28515625" customWidth="1"/>
    <col min="6146" max="6146" width="29.28515625" customWidth="1"/>
    <col min="6147" max="6147" width="0.140625" customWidth="1"/>
    <col min="6148" max="6148" width="0" hidden="1" customWidth="1"/>
    <col min="6149" max="6149" width="10.5703125" customWidth="1"/>
    <col min="6150" max="6150" width="10.7109375" customWidth="1"/>
    <col min="6151" max="6151" width="11.7109375" customWidth="1"/>
    <col min="6152" max="6153" width="10.28515625" customWidth="1"/>
    <col min="6154" max="6154" width="9.28515625" customWidth="1"/>
    <col min="6402" max="6402" width="29.28515625" customWidth="1"/>
    <col min="6403" max="6403" width="0.140625" customWidth="1"/>
    <col min="6404" max="6404" width="0" hidden="1" customWidth="1"/>
    <col min="6405" max="6405" width="10.5703125" customWidth="1"/>
    <col min="6406" max="6406" width="10.7109375" customWidth="1"/>
    <col min="6407" max="6407" width="11.7109375" customWidth="1"/>
    <col min="6408" max="6409" width="10.28515625" customWidth="1"/>
    <col min="6410" max="6410" width="9.28515625" customWidth="1"/>
    <col min="6658" max="6658" width="29.28515625" customWidth="1"/>
    <col min="6659" max="6659" width="0.140625" customWidth="1"/>
    <col min="6660" max="6660" width="0" hidden="1" customWidth="1"/>
    <col min="6661" max="6661" width="10.5703125" customWidth="1"/>
    <col min="6662" max="6662" width="10.7109375" customWidth="1"/>
    <col min="6663" max="6663" width="11.7109375" customWidth="1"/>
    <col min="6664" max="6665" width="10.28515625" customWidth="1"/>
    <col min="6666" max="6666" width="9.28515625" customWidth="1"/>
    <col min="6914" max="6914" width="29.28515625" customWidth="1"/>
    <col min="6915" max="6915" width="0.140625" customWidth="1"/>
    <col min="6916" max="6916" width="0" hidden="1" customWidth="1"/>
    <col min="6917" max="6917" width="10.5703125" customWidth="1"/>
    <col min="6918" max="6918" width="10.7109375" customWidth="1"/>
    <col min="6919" max="6919" width="11.7109375" customWidth="1"/>
    <col min="6920" max="6921" width="10.28515625" customWidth="1"/>
    <col min="6922" max="6922" width="9.28515625" customWidth="1"/>
    <col min="7170" max="7170" width="29.28515625" customWidth="1"/>
    <col min="7171" max="7171" width="0.140625" customWidth="1"/>
    <col min="7172" max="7172" width="0" hidden="1" customWidth="1"/>
    <col min="7173" max="7173" width="10.5703125" customWidth="1"/>
    <col min="7174" max="7174" width="10.7109375" customWidth="1"/>
    <col min="7175" max="7175" width="11.7109375" customWidth="1"/>
    <col min="7176" max="7177" width="10.28515625" customWidth="1"/>
    <col min="7178" max="7178" width="9.28515625" customWidth="1"/>
    <col min="7426" max="7426" width="29.28515625" customWidth="1"/>
    <col min="7427" max="7427" width="0.140625" customWidth="1"/>
    <col min="7428" max="7428" width="0" hidden="1" customWidth="1"/>
    <col min="7429" max="7429" width="10.5703125" customWidth="1"/>
    <col min="7430" max="7430" width="10.7109375" customWidth="1"/>
    <col min="7431" max="7431" width="11.7109375" customWidth="1"/>
    <col min="7432" max="7433" width="10.28515625" customWidth="1"/>
    <col min="7434" max="7434" width="9.28515625" customWidth="1"/>
    <col min="7682" max="7682" width="29.28515625" customWidth="1"/>
    <col min="7683" max="7683" width="0.140625" customWidth="1"/>
    <col min="7684" max="7684" width="0" hidden="1" customWidth="1"/>
    <col min="7685" max="7685" width="10.5703125" customWidth="1"/>
    <col min="7686" max="7686" width="10.7109375" customWidth="1"/>
    <col min="7687" max="7687" width="11.7109375" customWidth="1"/>
    <col min="7688" max="7689" width="10.28515625" customWidth="1"/>
    <col min="7690" max="7690" width="9.28515625" customWidth="1"/>
    <col min="7938" max="7938" width="29.28515625" customWidth="1"/>
    <col min="7939" max="7939" width="0.140625" customWidth="1"/>
    <col min="7940" max="7940" width="0" hidden="1" customWidth="1"/>
    <col min="7941" max="7941" width="10.5703125" customWidth="1"/>
    <col min="7942" max="7942" width="10.7109375" customWidth="1"/>
    <col min="7943" max="7943" width="11.7109375" customWidth="1"/>
    <col min="7944" max="7945" width="10.28515625" customWidth="1"/>
    <col min="7946" max="7946" width="9.28515625" customWidth="1"/>
    <col min="8194" max="8194" width="29.28515625" customWidth="1"/>
    <col min="8195" max="8195" width="0.140625" customWidth="1"/>
    <col min="8196" max="8196" width="0" hidden="1" customWidth="1"/>
    <col min="8197" max="8197" width="10.5703125" customWidth="1"/>
    <col min="8198" max="8198" width="10.7109375" customWidth="1"/>
    <col min="8199" max="8199" width="11.7109375" customWidth="1"/>
    <col min="8200" max="8201" width="10.28515625" customWidth="1"/>
    <col min="8202" max="8202" width="9.28515625" customWidth="1"/>
    <col min="8450" max="8450" width="29.28515625" customWidth="1"/>
    <col min="8451" max="8451" width="0.140625" customWidth="1"/>
    <col min="8452" max="8452" width="0" hidden="1" customWidth="1"/>
    <col min="8453" max="8453" width="10.5703125" customWidth="1"/>
    <col min="8454" max="8454" width="10.7109375" customWidth="1"/>
    <col min="8455" max="8455" width="11.7109375" customWidth="1"/>
    <col min="8456" max="8457" width="10.28515625" customWidth="1"/>
    <col min="8458" max="8458" width="9.28515625" customWidth="1"/>
    <col min="8706" max="8706" width="29.28515625" customWidth="1"/>
    <col min="8707" max="8707" width="0.140625" customWidth="1"/>
    <col min="8708" max="8708" width="0" hidden="1" customWidth="1"/>
    <col min="8709" max="8709" width="10.5703125" customWidth="1"/>
    <col min="8710" max="8710" width="10.7109375" customWidth="1"/>
    <col min="8711" max="8711" width="11.7109375" customWidth="1"/>
    <col min="8712" max="8713" width="10.28515625" customWidth="1"/>
    <col min="8714" max="8714" width="9.28515625" customWidth="1"/>
    <col min="8962" max="8962" width="29.28515625" customWidth="1"/>
    <col min="8963" max="8963" width="0.140625" customWidth="1"/>
    <col min="8964" max="8964" width="0" hidden="1" customWidth="1"/>
    <col min="8965" max="8965" width="10.5703125" customWidth="1"/>
    <col min="8966" max="8966" width="10.7109375" customWidth="1"/>
    <col min="8967" max="8967" width="11.7109375" customWidth="1"/>
    <col min="8968" max="8969" width="10.28515625" customWidth="1"/>
    <col min="8970" max="8970" width="9.28515625" customWidth="1"/>
    <col min="9218" max="9218" width="29.28515625" customWidth="1"/>
    <col min="9219" max="9219" width="0.140625" customWidth="1"/>
    <col min="9220" max="9220" width="0" hidden="1" customWidth="1"/>
    <col min="9221" max="9221" width="10.5703125" customWidth="1"/>
    <col min="9222" max="9222" width="10.7109375" customWidth="1"/>
    <col min="9223" max="9223" width="11.7109375" customWidth="1"/>
    <col min="9224" max="9225" width="10.28515625" customWidth="1"/>
    <col min="9226" max="9226" width="9.28515625" customWidth="1"/>
    <col min="9474" max="9474" width="29.28515625" customWidth="1"/>
    <col min="9475" max="9475" width="0.140625" customWidth="1"/>
    <col min="9476" max="9476" width="0" hidden="1" customWidth="1"/>
    <col min="9477" max="9477" width="10.5703125" customWidth="1"/>
    <col min="9478" max="9478" width="10.7109375" customWidth="1"/>
    <col min="9479" max="9479" width="11.7109375" customWidth="1"/>
    <col min="9480" max="9481" width="10.28515625" customWidth="1"/>
    <col min="9482" max="9482" width="9.28515625" customWidth="1"/>
    <col min="9730" max="9730" width="29.28515625" customWidth="1"/>
    <col min="9731" max="9731" width="0.140625" customWidth="1"/>
    <col min="9732" max="9732" width="0" hidden="1" customWidth="1"/>
    <col min="9733" max="9733" width="10.5703125" customWidth="1"/>
    <col min="9734" max="9734" width="10.7109375" customWidth="1"/>
    <col min="9735" max="9735" width="11.7109375" customWidth="1"/>
    <col min="9736" max="9737" width="10.28515625" customWidth="1"/>
    <col min="9738" max="9738" width="9.28515625" customWidth="1"/>
    <col min="9986" max="9986" width="29.28515625" customWidth="1"/>
    <col min="9987" max="9987" width="0.140625" customWidth="1"/>
    <col min="9988" max="9988" width="0" hidden="1" customWidth="1"/>
    <col min="9989" max="9989" width="10.5703125" customWidth="1"/>
    <col min="9990" max="9990" width="10.7109375" customWidth="1"/>
    <col min="9991" max="9991" width="11.7109375" customWidth="1"/>
    <col min="9992" max="9993" width="10.28515625" customWidth="1"/>
    <col min="9994" max="9994" width="9.28515625" customWidth="1"/>
    <col min="10242" max="10242" width="29.28515625" customWidth="1"/>
    <col min="10243" max="10243" width="0.140625" customWidth="1"/>
    <col min="10244" max="10244" width="0" hidden="1" customWidth="1"/>
    <col min="10245" max="10245" width="10.5703125" customWidth="1"/>
    <col min="10246" max="10246" width="10.7109375" customWidth="1"/>
    <col min="10247" max="10247" width="11.7109375" customWidth="1"/>
    <col min="10248" max="10249" width="10.28515625" customWidth="1"/>
    <col min="10250" max="10250" width="9.28515625" customWidth="1"/>
    <col min="10498" max="10498" width="29.28515625" customWidth="1"/>
    <col min="10499" max="10499" width="0.140625" customWidth="1"/>
    <col min="10500" max="10500" width="0" hidden="1" customWidth="1"/>
    <col min="10501" max="10501" width="10.5703125" customWidth="1"/>
    <col min="10502" max="10502" width="10.7109375" customWidth="1"/>
    <col min="10503" max="10503" width="11.7109375" customWidth="1"/>
    <col min="10504" max="10505" width="10.28515625" customWidth="1"/>
    <col min="10506" max="10506" width="9.28515625" customWidth="1"/>
    <col min="10754" max="10754" width="29.28515625" customWidth="1"/>
    <col min="10755" max="10755" width="0.140625" customWidth="1"/>
    <col min="10756" max="10756" width="0" hidden="1" customWidth="1"/>
    <col min="10757" max="10757" width="10.5703125" customWidth="1"/>
    <col min="10758" max="10758" width="10.7109375" customWidth="1"/>
    <col min="10759" max="10759" width="11.7109375" customWidth="1"/>
    <col min="10760" max="10761" width="10.28515625" customWidth="1"/>
    <col min="10762" max="10762" width="9.28515625" customWidth="1"/>
    <col min="11010" max="11010" width="29.28515625" customWidth="1"/>
    <col min="11011" max="11011" width="0.140625" customWidth="1"/>
    <col min="11012" max="11012" width="0" hidden="1" customWidth="1"/>
    <col min="11013" max="11013" width="10.5703125" customWidth="1"/>
    <col min="11014" max="11014" width="10.7109375" customWidth="1"/>
    <col min="11015" max="11015" width="11.7109375" customWidth="1"/>
    <col min="11016" max="11017" width="10.28515625" customWidth="1"/>
    <col min="11018" max="11018" width="9.28515625" customWidth="1"/>
    <col min="11266" max="11266" width="29.28515625" customWidth="1"/>
    <col min="11267" max="11267" width="0.140625" customWidth="1"/>
    <col min="11268" max="11268" width="0" hidden="1" customWidth="1"/>
    <col min="11269" max="11269" width="10.5703125" customWidth="1"/>
    <col min="11270" max="11270" width="10.7109375" customWidth="1"/>
    <col min="11271" max="11271" width="11.7109375" customWidth="1"/>
    <col min="11272" max="11273" width="10.28515625" customWidth="1"/>
    <col min="11274" max="11274" width="9.28515625" customWidth="1"/>
    <col min="11522" max="11522" width="29.28515625" customWidth="1"/>
    <col min="11523" max="11523" width="0.140625" customWidth="1"/>
    <col min="11524" max="11524" width="0" hidden="1" customWidth="1"/>
    <col min="11525" max="11525" width="10.5703125" customWidth="1"/>
    <col min="11526" max="11526" width="10.7109375" customWidth="1"/>
    <col min="11527" max="11527" width="11.7109375" customWidth="1"/>
    <col min="11528" max="11529" width="10.28515625" customWidth="1"/>
    <col min="11530" max="11530" width="9.28515625" customWidth="1"/>
    <col min="11778" max="11778" width="29.28515625" customWidth="1"/>
    <col min="11779" max="11779" width="0.140625" customWidth="1"/>
    <col min="11780" max="11780" width="0" hidden="1" customWidth="1"/>
    <col min="11781" max="11781" width="10.5703125" customWidth="1"/>
    <col min="11782" max="11782" width="10.7109375" customWidth="1"/>
    <col min="11783" max="11783" width="11.7109375" customWidth="1"/>
    <col min="11784" max="11785" width="10.28515625" customWidth="1"/>
    <col min="11786" max="11786" width="9.28515625" customWidth="1"/>
    <col min="12034" max="12034" width="29.28515625" customWidth="1"/>
    <col min="12035" max="12035" width="0.140625" customWidth="1"/>
    <col min="12036" max="12036" width="0" hidden="1" customWidth="1"/>
    <col min="12037" max="12037" width="10.5703125" customWidth="1"/>
    <col min="12038" max="12038" width="10.7109375" customWidth="1"/>
    <col min="12039" max="12039" width="11.7109375" customWidth="1"/>
    <col min="12040" max="12041" width="10.28515625" customWidth="1"/>
    <col min="12042" max="12042" width="9.28515625" customWidth="1"/>
    <col min="12290" max="12290" width="29.28515625" customWidth="1"/>
    <col min="12291" max="12291" width="0.140625" customWidth="1"/>
    <col min="12292" max="12292" width="0" hidden="1" customWidth="1"/>
    <col min="12293" max="12293" width="10.5703125" customWidth="1"/>
    <col min="12294" max="12294" width="10.7109375" customWidth="1"/>
    <col min="12295" max="12295" width="11.7109375" customWidth="1"/>
    <col min="12296" max="12297" width="10.28515625" customWidth="1"/>
    <col min="12298" max="12298" width="9.28515625" customWidth="1"/>
    <col min="12546" max="12546" width="29.28515625" customWidth="1"/>
    <col min="12547" max="12547" width="0.140625" customWidth="1"/>
    <col min="12548" max="12548" width="0" hidden="1" customWidth="1"/>
    <col min="12549" max="12549" width="10.5703125" customWidth="1"/>
    <col min="12550" max="12550" width="10.7109375" customWidth="1"/>
    <col min="12551" max="12551" width="11.7109375" customWidth="1"/>
    <col min="12552" max="12553" width="10.28515625" customWidth="1"/>
    <col min="12554" max="12554" width="9.28515625" customWidth="1"/>
    <col min="12802" max="12802" width="29.28515625" customWidth="1"/>
    <col min="12803" max="12803" width="0.140625" customWidth="1"/>
    <col min="12804" max="12804" width="0" hidden="1" customWidth="1"/>
    <col min="12805" max="12805" width="10.5703125" customWidth="1"/>
    <col min="12806" max="12806" width="10.7109375" customWidth="1"/>
    <col min="12807" max="12807" width="11.7109375" customWidth="1"/>
    <col min="12808" max="12809" width="10.28515625" customWidth="1"/>
    <col min="12810" max="12810" width="9.28515625" customWidth="1"/>
    <col min="13058" max="13058" width="29.28515625" customWidth="1"/>
    <col min="13059" max="13059" width="0.140625" customWidth="1"/>
    <col min="13060" max="13060" width="0" hidden="1" customWidth="1"/>
    <col min="13061" max="13061" width="10.5703125" customWidth="1"/>
    <col min="13062" max="13062" width="10.7109375" customWidth="1"/>
    <col min="13063" max="13063" width="11.7109375" customWidth="1"/>
    <col min="13064" max="13065" width="10.28515625" customWidth="1"/>
    <col min="13066" max="13066" width="9.28515625" customWidth="1"/>
    <col min="13314" max="13314" width="29.28515625" customWidth="1"/>
    <col min="13315" max="13315" width="0.140625" customWidth="1"/>
    <col min="13316" max="13316" width="0" hidden="1" customWidth="1"/>
    <col min="13317" max="13317" width="10.5703125" customWidth="1"/>
    <col min="13318" max="13318" width="10.7109375" customWidth="1"/>
    <col min="13319" max="13319" width="11.7109375" customWidth="1"/>
    <col min="13320" max="13321" width="10.28515625" customWidth="1"/>
    <col min="13322" max="13322" width="9.28515625" customWidth="1"/>
    <col min="13570" max="13570" width="29.28515625" customWidth="1"/>
    <col min="13571" max="13571" width="0.140625" customWidth="1"/>
    <col min="13572" max="13572" width="0" hidden="1" customWidth="1"/>
    <col min="13573" max="13573" width="10.5703125" customWidth="1"/>
    <col min="13574" max="13574" width="10.7109375" customWidth="1"/>
    <col min="13575" max="13575" width="11.7109375" customWidth="1"/>
    <col min="13576" max="13577" width="10.28515625" customWidth="1"/>
    <col min="13578" max="13578" width="9.28515625" customWidth="1"/>
    <col min="13826" max="13826" width="29.28515625" customWidth="1"/>
    <col min="13827" max="13827" width="0.140625" customWidth="1"/>
    <col min="13828" max="13828" width="0" hidden="1" customWidth="1"/>
    <col min="13829" max="13829" width="10.5703125" customWidth="1"/>
    <col min="13830" max="13830" width="10.7109375" customWidth="1"/>
    <col min="13831" max="13831" width="11.7109375" customWidth="1"/>
    <col min="13832" max="13833" width="10.28515625" customWidth="1"/>
    <col min="13834" max="13834" width="9.28515625" customWidth="1"/>
    <col min="14082" max="14082" width="29.28515625" customWidth="1"/>
    <col min="14083" max="14083" width="0.140625" customWidth="1"/>
    <col min="14084" max="14084" width="0" hidden="1" customWidth="1"/>
    <col min="14085" max="14085" width="10.5703125" customWidth="1"/>
    <col min="14086" max="14086" width="10.7109375" customWidth="1"/>
    <col min="14087" max="14087" width="11.7109375" customWidth="1"/>
    <col min="14088" max="14089" width="10.28515625" customWidth="1"/>
    <col min="14090" max="14090" width="9.28515625" customWidth="1"/>
    <col min="14338" max="14338" width="29.28515625" customWidth="1"/>
    <col min="14339" max="14339" width="0.140625" customWidth="1"/>
    <col min="14340" max="14340" width="0" hidden="1" customWidth="1"/>
    <col min="14341" max="14341" width="10.5703125" customWidth="1"/>
    <col min="14342" max="14342" width="10.7109375" customWidth="1"/>
    <col min="14343" max="14343" width="11.7109375" customWidth="1"/>
    <col min="14344" max="14345" width="10.28515625" customWidth="1"/>
    <col min="14346" max="14346" width="9.28515625" customWidth="1"/>
    <col min="14594" max="14594" width="29.28515625" customWidth="1"/>
    <col min="14595" max="14595" width="0.140625" customWidth="1"/>
    <col min="14596" max="14596" width="0" hidden="1" customWidth="1"/>
    <col min="14597" max="14597" width="10.5703125" customWidth="1"/>
    <col min="14598" max="14598" width="10.7109375" customWidth="1"/>
    <col min="14599" max="14599" width="11.7109375" customWidth="1"/>
    <col min="14600" max="14601" width="10.28515625" customWidth="1"/>
    <col min="14602" max="14602" width="9.28515625" customWidth="1"/>
    <col min="14850" max="14850" width="29.28515625" customWidth="1"/>
    <col min="14851" max="14851" width="0.140625" customWidth="1"/>
    <col min="14852" max="14852" width="0" hidden="1" customWidth="1"/>
    <col min="14853" max="14853" width="10.5703125" customWidth="1"/>
    <col min="14854" max="14854" width="10.7109375" customWidth="1"/>
    <col min="14855" max="14855" width="11.7109375" customWidth="1"/>
    <col min="14856" max="14857" width="10.28515625" customWidth="1"/>
    <col min="14858" max="14858" width="9.28515625" customWidth="1"/>
    <col min="15106" max="15106" width="29.28515625" customWidth="1"/>
    <col min="15107" max="15107" width="0.140625" customWidth="1"/>
    <col min="15108" max="15108" width="0" hidden="1" customWidth="1"/>
    <col min="15109" max="15109" width="10.5703125" customWidth="1"/>
    <col min="15110" max="15110" width="10.7109375" customWidth="1"/>
    <col min="15111" max="15111" width="11.7109375" customWidth="1"/>
    <col min="15112" max="15113" width="10.28515625" customWidth="1"/>
    <col min="15114" max="15114" width="9.28515625" customWidth="1"/>
    <col min="15362" max="15362" width="29.28515625" customWidth="1"/>
    <col min="15363" max="15363" width="0.140625" customWidth="1"/>
    <col min="15364" max="15364" width="0" hidden="1" customWidth="1"/>
    <col min="15365" max="15365" width="10.5703125" customWidth="1"/>
    <col min="15366" max="15366" width="10.7109375" customWidth="1"/>
    <col min="15367" max="15367" width="11.7109375" customWidth="1"/>
    <col min="15368" max="15369" width="10.28515625" customWidth="1"/>
    <col min="15370" max="15370" width="9.28515625" customWidth="1"/>
    <col min="15618" max="15618" width="29.28515625" customWidth="1"/>
    <col min="15619" max="15619" width="0.140625" customWidth="1"/>
    <col min="15620" max="15620" width="0" hidden="1" customWidth="1"/>
    <col min="15621" max="15621" width="10.5703125" customWidth="1"/>
    <col min="15622" max="15622" width="10.7109375" customWidth="1"/>
    <col min="15623" max="15623" width="11.7109375" customWidth="1"/>
    <col min="15624" max="15625" width="10.28515625" customWidth="1"/>
    <col min="15626" max="15626" width="9.28515625" customWidth="1"/>
    <col min="15874" max="15874" width="29.28515625" customWidth="1"/>
    <col min="15875" max="15875" width="0.140625" customWidth="1"/>
    <col min="15876" max="15876" width="0" hidden="1" customWidth="1"/>
    <col min="15877" max="15877" width="10.5703125" customWidth="1"/>
    <col min="15878" max="15878" width="10.7109375" customWidth="1"/>
    <col min="15879" max="15879" width="11.7109375" customWidth="1"/>
    <col min="15880" max="15881" width="10.28515625" customWidth="1"/>
    <col min="15882" max="15882" width="9.28515625" customWidth="1"/>
    <col min="16130" max="16130" width="29.28515625" customWidth="1"/>
    <col min="16131" max="16131" width="0.140625" customWidth="1"/>
    <col min="16132" max="16132" width="0" hidden="1" customWidth="1"/>
    <col min="16133" max="16133" width="10.5703125" customWidth="1"/>
    <col min="16134" max="16134" width="10.7109375" customWidth="1"/>
    <col min="16135" max="16135" width="11.7109375" customWidth="1"/>
    <col min="16136" max="16137" width="10.28515625" customWidth="1"/>
    <col min="16138" max="16138" width="9.28515625" customWidth="1"/>
  </cols>
  <sheetData>
    <row r="1" spans="1:11" s="285" customFormat="1" ht="15.75" x14ac:dyDescent="0.25">
      <c r="A1" s="281"/>
      <c r="B1" s="418"/>
      <c r="C1" s="418"/>
      <c r="D1" s="418"/>
      <c r="E1" s="282"/>
      <c r="F1" s="282"/>
      <c r="G1" s="282"/>
      <c r="H1" s="283" t="s">
        <v>313</v>
      </c>
      <c r="I1" s="284"/>
      <c r="J1" s="284"/>
      <c r="K1" s="284"/>
    </row>
    <row r="2" spans="1:11" s="285" customFormat="1" ht="15.75" x14ac:dyDescent="0.25">
      <c r="A2" s="419" t="s">
        <v>314</v>
      </c>
      <c r="B2" s="419"/>
      <c r="C2" s="419"/>
      <c r="D2" s="419"/>
      <c r="E2" s="419"/>
      <c r="F2" s="419"/>
      <c r="G2" s="419"/>
      <c r="H2" s="419"/>
      <c r="I2" s="284"/>
      <c r="J2" s="284"/>
      <c r="K2" s="284"/>
    </row>
    <row r="3" spans="1:11" ht="15.75" thickBot="1" x14ac:dyDescent="0.3">
      <c r="A3" s="420" t="s">
        <v>315</v>
      </c>
      <c r="B3" s="420"/>
      <c r="C3" s="420"/>
      <c r="D3" s="420"/>
      <c r="E3" s="420"/>
      <c r="F3" s="420"/>
      <c r="G3" s="420"/>
      <c r="H3" s="420"/>
    </row>
    <row r="4" spans="1:11" ht="129" thickBot="1" x14ac:dyDescent="0.3">
      <c r="A4" s="286" t="s">
        <v>316</v>
      </c>
      <c r="B4" s="287" t="s">
        <v>317</v>
      </c>
      <c r="C4" s="287" t="s">
        <v>318</v>
      </c>
      <c r="D4" s="288" t="s">
        <v>319</v>
      </c>
      <c r="E4" s="289" t="s">
        <v>320</v>
      </c>
      <c r="F4" s="288" t="s">
        <v>321</v>
      </c>
      <c r="G4" s="288" t="s">
        <v>322</v>
      </c>
      <c r="H4" s="290" t="s">
        <v>323</v>
      </c>
      <c r="I4" s="291"/>
      <c r="J4" s="291"/>
      <c r="K4" s="292"/>
    </row>
    <row r="5" spans="1:11" ht="15.75" x14ac:dyDescent="0.25">
      <c r="A5" s="293" t="s">
        <v>324</v>
      </c>
      <c r="B5" s="334">
        <v>418.8</v>
      </c>
      <c r="C5" s="334"/>
      <c r="D5" s="334">
        <v>841.9</v>
      </c>
      <c r="E5" s="334"/>
      <c r="F5" s="334">
        <v>26.2</v>
      </c>
      <c r="G5" s="334"/>
      <c r="H5" s="294">
        <f>+B5+D5+E5+F5+G5+C5</f>
        <v>1286.9000000000001</v>
      </c>
      <c r="I5" s="295"/>
      <c r="J5" s="295"/>
      <c r="K5" s="295"/>
    </row>
    <row r="6" spans="1:11" ht="15.75" x14ac:dyDescent="0.25">
      <c r="A6" s="296" t="s">
        <v>325</v>
      </c>
      <c r="B6" s="332">
        <v>129.69999999999999</v>
      </c>
      <c r="C6" s="332"/>
      <c r="D6" s="332">
        <v>463.6</v>
      </c>
      <c r="E6" s="332"/>
      <c r="F6" s="332"/>
      <c r="G6" s="332"/>
      <c r="H6" s="297">
        <f t="shared" ref="H6:H41" si="0">+B6+D6+E6+F6+G6+C6</f>
        <v>593.29999999999995</v>
      </c>
      <c r="I6" s="295"/>
      <c r="J6" s="295"/>
      <c r="K6" s="295"/>
    </row>
    <row r="7" spans="1:11" ht="15.75" x14ac:dyDescent="0.25">
      <c r="A7" s="298" t="s">
        <v>326</v>
      </c>
      <c r="B7" s="332">
        <v>207.3</v>
      </c>
      <c r="C7" s="332"/>
      <c r="D7" s="332">
        <v>1281.5</v>
      </c>
      <c r="E7" s="332"/>
      <c r="F7" s="332"/>
      <c r="G7" s="332"/>
      <c r="H7" s="297">
        <f t="shared" si="0"/>
        <v>1488.8</v>
      </c>
      <c r="I7" s="295"/>
      <c r="J7" s="295"/>
      <c r="K7" s="295"/>
    </row>
    <row r="8" spans="1:11" ht="15.75" x14ac:dyDescent="0.25">
      <c r="A8" s="298" t="s">
        <v>327</v>
      </c>
      <c r="B8" s="332">
        <v>291.8</v>
      </c>
      <c r="C8" s="332"/>
      <c r="D8" s="332">
        <v>823.3</v>
      </c>
      <c r="E8" s="332"/>
      <c r="F8" s="332"/>
      <c r="G8" s="332"/>
      <c r="H8" s="297">
        <f t="shared" si="0"/>
        <v>1115.0999999999999</v>
      </c>
      <c r="I8" s="295"/>
      <c r="J8" s="295"/>
      <c r="K8" s="295"/>
    </row>
    <row r="9" spans="1:11" ht="15.75" x14ac:dyDescent="0.25">
      <c r="A9" s="299" t="s">
        <v>328</v>
      </c>
      <c r="B9" s="332">
        <v>483.3</v>
      </c>
      <c r="C9" s="332"/>
      <c r="D9" s="332">
        <v>1063.3</v>
      </c>
      <c r="E9" s="332"/>
      <c r="F9" s="332">
        <v>2</v>
      </c>
      <c r="G9" s="332"/>
      <c r="H9" s="297">
        <f t="shared" si="0"/>
        <v>1548.6</v>
      </c>
      <c r="I9" s="295"/>
      <c r="J9" s="295"/>
      <c r="K9" s="295"/>
    </row>
    <row r="10" spans="1:11" ht="15.75" x14ac:dyDescent="0.25">
      <c r="A10" s="298" t="s">
        <v>329</v>
      </c>
      <c r="B10" s="332">
        <v>242.8</v>
      </c>
      <c r="C10" s="332"/>
      <c r="D10" s="332">
        <v>1791.7</v>
      </c>
      <c r="E10" s="332"/>
      <c r="F10" s="332">
        <v>61.8</v>
      </c>
      <c r="G10" s="332"/>
      <c r="H10" s="297">
        <f t="shared" si="0"/>
        <v>2096.3000000000002</v>
      </c>
      <c r="I10" s="295"/>
      <c r="J10" s="295"/>
      <c r="K10" s="295"/>
    </row>
    <row r="11" spans="1:11" ht="15.75" x14ac:dyDescent="0.25">
      <c r="A11" s="298" t="s">
        <v>330</v>
      </c>
      <c r="B11" s="332">
        <v>291.7</v>
      </c>
      <c r="C11" s="332"/>
      <c r="D11" s="332">
        <v>1636.6</v>
      </c>
      <c r="E11" s="332"/>
      <c r="F11" s="341">
        <v>0.6</v>
      </c>
      <c r="G11" s="332"/>
      <c r="H11" s="297">
        <f t="shared" si="0"/>
        <v>1928.8999999999999</v>
      </c>
      <c r="I11" s="295"/>
      <c r="J11" s="295"/>
      <c r="K11" s="295"/>
    </row>
    <row r="12" spans="1:11" ht="15.75" x14ac:dyDescent="0.25">
      <c r="A12" s="298" t="s">
        <v>331</v>
      </c>
      <c r="B12" s="332">
        <v>235.4</v>
      </c>
      <c r="C12" s="332"/>
      <c r="D12" s="332">
        <v>1827</v>
      </c>
      <c r="E12" s="332"/>
      <c r="F12" s="332"/>
      <c r="G12" s="332"/>
      <c r="H12" s="297">
        <f t="shared" si="0"/>
        <v>2062.4</v>
      </c>
      <c r="I12" s="295"/>
      <c r="J12" s="295"/>
      <c r="K12" s="295"/>
    </row>
    <row r="13" spans="1:11" ht="15.75" x14ac:dyDescent="0.25">
      <c r="A13" s="299" t="s">
        <v>332</v>
      </c>
      <c r="B13" s="332">
        <v>62</v>
      </c>
      <c r="C13" s="332"/>
      <c r="D13" s="332">
        <v>772.1</v>
      </c>
      <c r="E13" s="332">
        <v>501</v>
      </c>
      <c r="F13" s="332"/>
      <c r="G13" s="332"/>
      <c r="H13" s="297">
        <f t="shared" si="0"/>
        <v>1335.1</v>
      </c>
      <c r="I13" s="295"/>
      <c r="J13" s="295"/>
      <c r="K13" s="295"/>
    </row>
    <row r="14" spans="1:11" ht="15.75" x14ac:dyDescent="0.25">
      <c r="A14" s="298" t="s">
        <v>333</v>
      </c>
      <c r="B14" s="333">
        <v>272.5</v>
      </c>
      <c r="C14" s="333"/>
      <c r="D14" s="332">
        <v>830.5</v>
      </c>
      <c r="E14" s="332"/>
      <c r="F14" s="332"/>
      <c r="G14" s="332"/>
      <c r="H14" s="297">
        <f t="shared" si="0"/>
        <v>1103</v>
      </c>
      <c r="I14" s="295"/>
      <c r="J14" s="295"/>
      <c r="K14" s="295"/>
    </row>
    <row r="15" spans="1:11" ht="15.75" x14ac:dyDescent="0.25">
      <c r="A15" s="298" t="s">
        <v>334</v>
      </c>
      <c r="B15" s="332">
        <v>401.5</v>
      </c>
      <c r="C15" s="332"/>
      <c r="D15" s="332">
        <v>423.7</v>
      </c>
      <c r="E15" s="334"/>
      <c r="F15" s="334"/>
      <c r="G15" s="334"/>
      <c r="H15" s="297">
        <f t="shared" si="0"/>
        <v>825.2</v>
      </c>
      <c r="I15" s="295"/>
      <c r="J15" s="295"/>
      <c r="K15" s="295"/>
    </row>
    <row r="16" spans="1:11" ht="15.75" x14ac:dyDescent="0.25">
      <c r="A16" s="298" t="s">
        <v>335</v>
      </c>
      <c r="B16" s="332">
        <v>735.3</v>
      </c>
      <c r="C16" s="332"/>
      <c r="D16" s="332">
        <v>555</v>
      </c>
      <c r="E16" s="334"/>
      <c r="F16" s="334"/>
      <c r="G16" s="334"/>
      <c r="H16" s="297">
        <f t="shared" si="0"/>
        <v>1290.3</v>
      </c>
      <c r="I16" s="295"/>
      <c r="J16" s="295"/>
      <c r="K16" s="295"/>
    </row>
    <row r="17" spans="1:11" ht="15.75" x14ac:dyDescent="0.25">
      <c r="A17" s="298" t="s">
        <v>336</v>
      </c>
      <c r="B17" s="332">
        <v>644.6</v>
      </c>
      <c r="C17" s="332"/>
      <c r="D17" s="332">
        <v>696.4</v>
      </c>
      <c r="E17" s="334"/>
      <c r="F17" s="334"/>
      <c r="G17" s="334"/>
      <c r="H17" s="297">
        <f t="shared" si="0"/>
        <v>1341</v>
      </c>
      <c r="I17" s="295"/>
      <c r="J17" s="295"/>
      <c r="K17" s="295"/>
    </row>
    <row r="18" spans="1:11" s="125" customFormat="1" ht="15.75" x14ac:dyDescent="0.25">
      <c r="A18" s="298" t="s">
        <v>337</v>
      </c>
      <c r="B18" s="332">
        <v>511.8</v>
      </c>
      <c r="C18" s="332"/>
      <c r="D18" s="332">
        <v>581.1</v>
      </c>
      <c r="E18" s="334"/>
      <c r="F18" s="334"/>
      <c r="G18" s="334"/>
      <c r="H18" s="297">
        <f t="shared" si="0"/>
        <v>1092.9000000000001</v>
      </c>
      <c r="I18" s="295"/>
      <c r="J18" s="295"/>
      <c r="K18" s="295"/>
    </row>
    <row r="19" spans="1:11" ht="15.75" x14ac:dyDescent="0.25">
      <c r="A19" s="298" t="s">
        <v>338</v>
      </c>
      <c r="B19" s="332">
        <v>523.20000000000005</v>
      </c>
      <c r="C19" s="332"/>
      <c r="D19" s="332">
        <v>536.29999999999995</v>
      </c>
      <c r="E19" s="335"/>
      <c r="F19" s="335">
        <v>6.1</v>
      </c>
      <c r="G19" s="335"/>
      <c r="H19" s="297">
        <f t="shared" si="0"/>
        <v>1065.5999999999999</v>
      </c>
      <c r="I19" s="300"/>
      <c r="J19" s="300"/>
      <c r="K19" s="301"/>
    </row>
    <row r="20" spans="1:11" ht="15.75" x14ac:dyDescent="0.25">
      <c r="A20" s="298" t="s">
        <v>339</v>
      </c>
      <c r="B20" s="332">
        <v>921</v>
      </c>
      <c r="C20" s="332"/>
      <c r="D20" s="332">
        <v>665.4</v>
      </c>
      <c r="E20" s="334"/>
      <c r="F20" s="334"/>
      <c r="G20" s="334"/>
      <c r="H20" s="297">
        <f t="shared" si="0"/>
        <v>1586.4</v>
      </c>
      <c r="I20" s="295"/>
      <c r="J20" s="295"/>
      <c r="K20" s="295"/>
    </row>
    <row r="21" spans="1:11" ht="15.75" x14ac:dyDescent="0.25">
      <c r="A21" s="298" t="s">
        <v>340</v>
      </c>
      <c r="B21" s="336">
        <v>1465.8</v>
      </c>
      <c r="C21" s="336"/>
      <c r="D21" s="332">
        <v>39.5</v>
      </c>
      <c r="E21" s="334"/>
      <c r="F21" s="334">
        <v>2.8</v>
      </c>
      <c r="G21" s="334"/>
      <c r="H21" s="297">
        <f t="shared" si="0"/>
        <v>1508.1</v>
      </c>
      <c r="I21" s="295"/>
      <c r="J21" s="295"/>
      <c r="K21" s="295"/>
    </row>
    <row r="22" spans="1:11" ht="15.75" x14ac:dyDescent="0.25">
      <c r="A22" s="298" t="s">
        <v>341</v>
      </c>
      <c r="B22" s="337">
        <v>464.8</v>
      </c>
      <c r="C22" s="337"/>
      <c r="D22" s="332">
        <v>13.8</v>
      </c>
      <c r="E22" s="334"/>
      <c r="F22" s="334"/>
      <c r="G22" s="334"/>
      <c r="H22" s="297">
        <f t="shared" si="0"/>
        <v>478.6</v>
      </c>
      <c r="I22" s="295"/>
      <c r="J22" s="295"/>
      <c r="K22" s="295"/>
    </row>
    <row r="23" spans="1:11" ht="15.75" x14ac:dyDescent="0.25">
      <c r="A23" s="298" t="s">
        <v>342</v>
      </c>
      <c r="B23" s="332">
        <v>572.9</v>
      </c>
      <c r="C23" s="332"/>
      <c r="D23" s="332">
        <v>31.2</v>
      </c>
      <c r="E23" s="334"/>
      <c r="F23" s="334"/>
      <c r="G23" s="334"/>
      <c r="H23" s="297">
        <f t="shared" si="0"/>
        <v>604.1</v>
      </c>
      <c r="I23" s="295"/>
      <c r="J23" s="295"/>
      <c r="K23" s="295"/>
    </row>
    <row r="24" spans="1:11" ht="15.75" x14ac:dyDescent="0.25">
      <c r="A24" s="298" t="s">
        <v>343</v>
      </c>
      <c r="B24" s="334">
        <v>285.7</v>
      </c>
      <c r="C24" s="334"/>
      <c r="D24" s="332"/>
      <c r="E24" s="334"/>
      <c r="F24" s="334">
        <v>12</v>
      </c>
      <c r="G24" s="334"/>
      <c r="H24" s="297">
        <f t="shared" si="0"/>
        <v>297.7</v>
      </c>
      <c r="I24" s="295"/>
      <c r="J24" s="295"/>
      <c r="K24" s="295"/>
    </row>
    <row r="25" spans="1:11" ht="15.75" x14ac:dyDescent="0.25">
      <c r="A25" s="298" t="s">
        <v>344</v>
      </c>
      <c r="B25" s="334">
        <v>266</v>
      </c>
      <c r="C25" s="334"/>
      <c r="D25" s="332"/>
      <c r="E25" s="338">
        <v>26.439</v>
      </c>
      <c r="F25" s="334"/>
      <c r="G25" s="334">
        <v>3</v>
      </c>
      <c r="H25" s="297">
        <f t="shared" si="0"/>
        <v>295.43900000000002</v>
      </c>
      <c r="I25" s="295"/>
      <c r="J25" s="295"/>
      <c r="K25" s="295"/>
    </row>
    <row r="26" spans="1:11" ht="15.75" x14ac:dyDescent="0.25">
      <c r="A26" s="298" t="s">
        <v>345</v>
      </c>
      <c r="B26" s="336">
        <v>1391.8</v>
      </c>
      <c r="C26" s="336">
        <v>759.1</v>
      </c>
      <c r="D26" s="332"/>
      <c r="E26" s="334">
        <v>246</v>
      </c>
      <c r="F26" s="334"/>
      <c r="G26" s="334"/>
      <c r="H26" s="297">
        <f t="shared" si="0"/>
        <v>2396.9</v>
      </c>
      <c r="I26" s="302"/>
      <c r="J26" s="302"/>
      <c r="K26" s="302"/>
    </row>
    <row r="27" spans="1:11" ht="15.75" x14ac:dyDescent="0.25">
      <c r="A27" s="303" t="s">
        <v>346</v>
      </c>
      <c r="B27" s="332">
        <v>139.69999999999999</v>
      </c>
      <c r="C27" s="334">
        <v>337.3</v>
      </c>
      <c r="D27" s="332"/>
      <c r="E27" s="331"/>
      <c r="F27" s="334"/>
      <c r="G27" s="334"/>
      <c r="H27" s="297">
        <f t="shared" si="0"/>
        <v>477</v>
      </c>
      <c r="I27" s="295"/>
      <c r="J27" s="295"/>
      <c r="K27" s="295"/>
    </row>
    <row r="28" spans="1:11" ht="26.25" x14ac:dyDescent="0.25">
      <c r="A28" s="304" t="s">
        <v>347</v>
      </c>
      <c r="B28" s="332">
        <v>35.700000000000003</v>
      </c>
      <c r="C28" s="332"/>
      <c r="D28" s="332"/>
      <c r="E28" s="334"/>
      <c r="F28" s="334"/>
      <c r="G28" s="334"/>
      <c r="H28" s="297">
        <f t="shared" si="0"/>
        <v>35.700000000000003</v>
      </c>
      <c r="I28" s="295"/>
      <c r="J28" s="295"/>
      <c r="K28" s="295"/>
    </row>
    <row r="29" spans="1:11" ht="15.75" x14ac:dyDescent="0.25">
      <c r="A29" s="298" t="s">
        <v>348</v>
      </c>
      <c r="B29" s="334">
        <v>753.4</v>
      </c>
      <c r="C29" s="334"/>
      <c r="D29" s="332"/>
      <c r="E29" s="334"/>
      <c r="F29" s="334"/>
      <c r="G29" s="334"/>
      <c r="H29" s="297">
        <f t="shared" si="0"/>
        <v>753.4</v>
      </c>
      <c r="I29" s="295"/>
      <c r="J29" s="295"/>
      <c r="K29" s="305"/>
    </row>
    <row r="30" spans="1:11" ht="15.75" x14ac:dyDescent="0.25">
      <c r="A30" s="298" t="s">
        <v>349</v>
      </c>
      <c r="B30" s="332">
        <v>93</v>
      </c>
      <c r="C30" s="332"/>
      <c r="D30" s="332"/>
      <c r="E30" s="334"/>
      <c r="F30" s="334"/>
      <c r="G30" s="334"/>
      <c r="H30" s="297">
        <f t="shared" si="0"/>
        <v>93</v>
      </c>
      <c r="I30" s="295"/>
      <c r="J30" s="295"/>
      <c r="K30" s="305"/>
    </row>
    <row r="31" spans="1:11" ht="15.75" x14ac:dyDescent="0.25">
      <c r="A31" s="298" t="s">
        <v>155</v>
      </c>
      <c r="B31" s="332">
        <v>472.9</v>
      </c>
      <c r="C31" s="332"/>
      <c r="D31" s="332"/>
      <c r="E31" s="334">
        <v>16.100000000000001</v>
      </c>
      <c r="F31" s="334">
        <v>45</v>
      </c>
      <c r="G31" s="334"/>
      <c r="H31" s="297">
        <f t="shared" si="0"/>
        <v>534</v>
      </c>
      <c r="I31" s="295"/>
      <c r="J31" s="295"/>
      <c r="K31" s="305"/>
    </row>
    <row r="32" spans="1:11" ht="15.75" x14ac:dyDescent="0.25">
      <c r="A32" s="298" t="s">
        <v>350</v>
      </c>
      <c r="B32" s="332">
        <v>668.5</v>
      </c>
      <c r="C32" s="332"/>
      <c r="D32" s="332"/>
      <c r="E32" s="334"/>
      <c r="F32" s="334"/>
      <c r="G32" s="334"/>
      <c r="H32" s="297">
        <f t="shared" si="0"/>
        <v>668.5</v>
      </c>
      <c r="I32" s="295"/>
      <c r="J32" s="295"/>
      <c r="K32" s="305"/>
    </row>
    <row r="33" spans="1:15" ht="15.75" x14ac:dyDescent="0.25">
      <c r="A33" s="298" t="s">
        <v>351</v>
      </c>
      <c r="B33" s="332">
        <v>107.8</v>
      </c>
      <c r="C33" s="332"/>
      <c r="D33" s="332"/>
      <c r="E33" s="334"/>
      <c r="F33" s="334"/>
      <c r="G33" s="334"/>
      <c r="H33" s="297">
        <f t="shared" si="0"/>
        <v>107.8</v>
      </c>
      <c r="I33" s="295"/>
      <c r="J33" s="295"/>
      <c r="K33" s="305"/>
      <c r="O33" s="306"/>
    </row>
    <row r="34" spans="1:15" ht="15.75" x14ac:dyDescent="0.25">
      <c r="A34" s="298" t="s">
        <v>352</v>
      </c>
      <c r="B34" s="332">
        <v>113.8</v>
      </c>
      <c r="C34" s="332"/>
      <c r="D34" s="332"/>
      <c r="E34" s="334"/>
      <c r="F34" s="334"/>
      <c r="G34" s="334"/>
      <c r="H34" s="297">
        <f t="shared" si="0"/>
        <v>113.8</v>
      </c>
      <c r="I34" s="295"/>
      <c r="J34" s="295"/>
      <c r="K34" s="305"/>
    </row>
    <row r="35" spans="1:15" ht="15.75" x14ac:dyDescent="0.25">
      <c r="A35" s="298" t="s">
        <v>353</v>
      </c>
      <c r="B35" s="332">
        <v>151</v>
      </c>
      <c r="C35" s="332"/>
      <c r="D35" s="332"/>
      <c r="E35" s="334"/>
      <c r="F35" s="334"/>
      <c r="G35" s="334"/>
      <c r="H35" s="297">
        <f t="shared" si="0"/>
        <v>151</v>
      </c>
      <c r="I35" s="295"/>
      <c r="J35" s="295"/>
      <c r="K35" s="305"/>
    </row>
    <row r="36" spans="1:15" ht="15.75" x14ac:dyDescent="0.25">
      <c r="A36" s="298" t="s">
        <v>354</v>
      </c>
      <c r="B36" s="333">
        <v>169.5</v>
      </c>
      <c r="C36" s="333"/>
      <c r="D36" s="332"/>
      <c r="E36" s="334"/>
      <c r="F36" s="334"/>
      <c r="G36" s="334"/>
      <c r="H36" s="297">
        <f t="shared" si="0"/>
        <v>169.5</v>
      </c>
      <c r="I36" s="295"/>
      <c r="J36" s="295"/>
      <c r="K36" s="305"/>
      <c r="O36" s="306"/>
    </row>
    <row r="37" spans="1:15" ht="15.75" x14ac:dyDescent="0.25">
      <c r="A37" s="298" t="s">
        <v>355</v>
      </c>
      <c r="B37" s="332">
        <v>1019.5</v>
      </c>
      <c r="C37" s="332"/>
      <c r="D37" s="332">
        <v>190.4</v>
      </c>
      <c r="E37" s="334">
        <v>32.9</v>
      </c>
      <c r="F37" s="334"/>
      <c r="G37" s="334"/>
      <c r="H37" s="297">
        <f t="shared" si="0"/>
        <v>1242.8000000000002</v>
      </c>
      <c r="I37" s="305"/>
    </row>
    <row r="38" spans="1:15" ht="15.75" x14ac:dyDescent="0.25">
      <c r="A38" s="307" t="s">
        <v>356</v>
      </c>
      <c r="B38" s="334"/>
      <c r="C38" s="334">
        <v>914.5</v>
      </c>
      <c r="D38" s="330"/>
      <c r="E38" s="331"/>
      <c r="F38" s="334"/>
      <c r="G38" s="334"/>
      <c r="H38" s="297">
        <f t="shared" si="0"/>
        <v>914.5</v>
      </c>
      <c r="I38" s="305"/>
    </row>
    <row r="39" spans="1:15" ht="15.75" x14ac:dyDescent="0.25">
      <c r="A39" s="308" t="s">
        <v>357</v>
      </c>
      <c r="B39" s="334">
        <v>137.6</v>
      </c>
      <c r="C39" s="334"/>
      <c r="D39" s="332"/>
      <c r="E39" s="334"/>
      <c r="F39" s="334"/>
      <c r="G39" s="334"/>
      <c r="H39" s="297">
        <f t="shared" si="0"/>
        <v>137.6</v>
      </c>
      <c r="I39" s="305"/>
      <c r="J39" s="305"/>
      <c r="K39" s="305"/>
    </row>
    <row r="40" spans="1:15" ht="15.75" x14ac:dyDescent="0.25">
      <c r="A40" s="308" t="s">
        <v>358</v>
      </c>
      <c r="B40" s="332">
        <v>626</v>
      </c>
      <c r="C40" s="332"/>
      <c r="D40" s="332"/>
      <c r="E40" s="334"/>
      <c r="F40" s="334"/>
      <c r="G40" s="334"/>
      <c r="H40" s="297">
        <f t="shared" si="0"/>
        <v>626</v>
      </c>
      <c r="I40" s="305"/>
      <c r="J40" s="305"/>
      <c r="K40" s="305"/>
    </row>
    <row r="41" spans="1:15" ht="16.5" thickBot="1" x14ac:dyDescent="0.3">
      <c r="A41" s="309" t="s">
        <v>359</v>
      </c>
      <c r="B41" s="343">
        <v>2618.1</v>
      </c>
      <c r="C41" s="342">
        <v>500.95499999999998</v>
      </c>
      <c r="D41" s="337"/>
      <c r="E41" s="340">
        <v>39.718000000000004</v>
      </c>
      <c r="F41" s="339"/>
      <c r="G41" s="339">
        <v>2599.9</v>
      </c>
      <c r="H41" s="310">
        <f t="shared" si="0"/>
        <v>5758.6729999999998</v>
      </c>
      <c r="I41" s="305"/>
      <c r="J41" s="305"/>
      <c r="K41" s="305"/>
      <c r="M41" s="306"/>
      <c r="O41" s="306"/>
    </row>
    <row r="42" spans="1:15" ht="16.5" thickBot="1" x14ac:dyDescent="0.3">
      <c r="A42" s="311" t="s">
        <v>360</v>
      </c>
      <c r="B42" s="312">
        <f>SUM(B5:B41)</f>
        <v>17926.199999999997</v>
      </c>
      <c r="C42" s="312">
        <f>SUM(C5:C41)</f>
        <v>2511.855</v>
      </c>
      <c r="D42" s="312">
        <f t="shared" ref="D42:H42" si="1">SUM(D5:D41)</f>
        <v>15064.3</v>
      </c>
      <c r="E42" s="312">
        <f t="shared" si="1"/>
        <v>862.15699999999993</v>
      </c>
      <c r="F42" s="312">
        <f t="shared" si="1"/>
        <v>156.5</v>
      </c>
      <c r="G42" s="312">
        <f t="shared" si="1"/>
        <v>2602.9</v>
      </c>
      <c r="H42" s="313">
        <f t="shared" si="1"/>
        <v>39123.912000000004</v>
      </c>
      <c r="I42" s="314"/>
      <c r="J42" s="314"/>
      <c r="K42" s="314"/>
    </row>
    <row r="45" spans="1:15" x14ac:dyDescent="0.25">
      <c r="C45" s="306"/>
    </row>
  </sheetData>
  <mergeCells count="3">
    <mergeCell ref="B1:D1"/>
    <mergeCell ref="A2:H2"/>
    <mergeCell ref="A3:H3"/>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B24" sqref="B24"/>
    </sheetView>
  </sheetViews>
  <sheetFormatPr defaultColWidth="9.140625" defaultRowHeight="15.75" x14ac:dyDescent="0.25"/>
  <cols>
    <col min="1" max="1" width="6.42578125" style="40" customWidth="1"/>
    <col min="2" max="2" width="77.28515625" style="40" customWidth="1"/>
    <col min="3" max="3" width="16.28515625" style="40" customWidth="1"/>
    <col min="4" max="16384" width="9.140625" style="40"/>
  </cols>
  <sheetData>
    <row r="1" spans="1:7" x14ac:dyDescent="0.25">
      <c r="C1" s="323" t="s">
        <v>366</v>
      </c>
    </row>
    <row r="2" spans="1:7" x14ac:dyDescent="0.25">
      <c r="A2" s="421" t="s">
        <v>368</v>
      </c>
      <c r="B2" s="421"/>
      <c r="C2" s="421"/>
      <c r="D2" s="316"/>
      <c r="E2" s="316"/>
      <c r="F2" s="316"/>
      <c r="G2" s="316"/>
    </row>
    <row r="3" spans="1:7" x14ac:dyDescent="0.25">
      <c r="A3" s="421"/>
      <c r="B3" s="421"/>
      <c r="C3" s="421"/>
      <c r="D3" s="316"/>
      <c r="E3" s="316"/>
      <c r="F3" s="316"/>
      <c r="G3" s="316"/>
    </row>
    <row r="4" spans="1:7" hidden="1" x14ac:dyDescent="0.25">
      <c r="A4" s="421"/>
      <c r="B4" s="421"/>
      <c r="C4" s="421"/>
      <c r="D4" s="316"/>
      <c r="E4" s="316"/>
      <c r="F4" s="316"/>
      <c r="G4" s="316"/>
    </row>
    <row r="5" spans="1:7" hidden="1" x14ac:dyDescent="0.25">
      <c r="A5" s="421"/>
      <c r="B5" s="421"/>
      <c r="C5" s="421"/>
      <c r="D5" s="316"/>
      <c r="E5" s="316"/>
      <c r="F5" s="316"/>
      <c r="G5" s="316"/>
    </row>
    <row r="6" spans="1:7" ht="17.25" customHeight="1" x14ac:dyDescent="0.25">
      <c r="A6" s="422"/>
      <c r="B6" s="422"/>
      <c r="C6" s="422"/>
      <c r="D6" s="316"/>
      <c r="E6" s="316"/>
      <c r="F6" s="316"/>
      <c r="G6" s="316"/>
    </row>
    <row r="7" spans="1:7" x14ac:dyDescent="0.25">
      <c r="A7" s="317"/>
      <c r="B7" s="317"/>
      <c r="C7" s="317"/>
      <c r="D7" s="316"/>
      <c r="E7" s="316"/>
      <c r="F7" s="316"/>
      <c r="G7" s="316"/>
    </row>
    <row r="8" spans="1:7" hidden="1" x14ac:dyDescent="0.25">
      <c r="A8" s="318"/>
      <c r="B8" s="196"/>
      <c r="C8" s="196"/>
    </row>
    <row r="9" spans="1:7" ht="31.5" x14ac:dyDescent="0.25">
      <c r="A9" s="319" t="s">
        <v>12</v>
      </c>
      <c r="B9" s="319" t="s">
        <v>87</v>
      </c>
      <c r="C9" s="319" t="s">
        <v>365</v>
      </c>
    </row>
    <row r="10" spans="1:7" ht="32.450000000000003" customHeight="1" x14ac:dyDescent="0.25">
      <c r="A10" s="320" t="s">
        <v>361</v>
      </c>
      <c r="B10" s="321" t="s">
        <v>362</v>
      </c>
      <c r="C10" s="320">
        <v>2500</v>
      </c>
    </row>
    <row r="11" spans="1:7" ht="31.5" x14ac:dyDescent="0.25">
      <c r="A11" s="320" t="s">
        <v>3</v>
      </c>
      <c r="B11" s="322" t="s">
        <v>364</v>
      </c>
      <c r="C11" s="320">
        <v>48600</v>
      </c>
    </row>
    <row r="12" spans="1:7" ht="16.5" thickBot="1" x14ac:dyDescent="0.3">
      <c r="A12" s="324" t="s">
        <v>134</v>
      </c>
      <c r="B12" s="325" t="s">
        <v>363</v>
      </c>
      <c r="C12" s="326">
        <v>110900</v>
      </c>
    </row>
    <row r="13" spans="1:7" ht="16.5" thickBot="1" x14ac:dyDescent="0.3">
      <c r="A13" s="327"/>
      <c r="B13" s="328" t="s">
        <v>0</v>
      </c>
      <c r="C13" s="329">
        <v>162000</v>
      </c>
    </row>
  </sheetData>
  <mergeCells count="1">
    <mergeCell ref="A2:C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zoomScale="90" zoomScaleNormal="90" workbookViewId="0">
      <selection activeCell="A2" sqref="A2:D2"/>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9" x14ac:dyDescent="0.25">
      <c r="D1" s="22" t="s">
        <v>127</v>
      </c>
    </row>
    <row r="2" spans="1:9" ht="33.75" customHeight="1" x14ac:dyDescent="0.25">
      <c r="A2" s="350" t="s">
        <v>367</v>
      </c>
      <c r="B2" s="350"/>
      <c r="C2" s="350"/>
      <c r="D2" s="350"/>
    </row>
    <row r="3" spans="1:9" ht="16.5" customHeight="1" thickBot="1" x14ac:dyDescent="0.3">
      <c r="C3" s="351" t="s">
        <v>4</v>
      </c>
      <c r="D3" s="351"/>
    </row>
    <row r="4" spans="1:9" ht="15" customHeight="1" thickBot="1" x14ac:dyDescent="0.3">
      <c r="A4" s="352"/>
      <c r="B4" s="353"/>
      <c r="C4" s="45" t="s">
        <v>182</v>
      </c>
      <c r="D4" s="46" t="s">
        <v>181</v>
      </c>
    </row>
    <row r="5" spans="1:9" ht="27.75" customHeight="1" thickBot="1" x14ac:dyDescent="0.3">
      <c r="A5" s="48" t="s">
        <v>2</v>
      </c>
      <c r="B5" s="32" t="s">
        <v>18</v>
      </c>
      <c r="C5" s="128">
        <f>SUM(C6:C8)</f>
        <v>1.01</v>
      </c>
      <c r="D5" s="49">
        <f>SUM(D6:D8)</f>
        <v>10</v>
      </c>
      <c r="H5" s="59"/>
      <c r="I5" s="59"/>
    </row>
    <row r="6" spans="1:9" ht="20.100000000000001" customHeight="1" x14ac:dyDescent="0.25">
      <c r="A6" s="42" t="s">
        <v>19</v>
      </c>
      <c r="B6" s="47" t="s">
        <v>20</v>
      </c>
      <c r="C6" s="129">
        <v>0.57999999999999996</v>
      </c>
      <c r="D6" s="134">
        <v>7</v>
      </c>
    </row>
    <row r="7" spans="1:9" ht="20.100000000000001" customHeight="1" x14ac:dyDescent="0.25">
      <c r="A7" s="42" t="s">
        <v>21</v>
      </c>
      <c r="B7" s="41" t="s">
        <v>183</v>
      </c>
      <c r="C7" s="129">
        <v>0.34</v>
      </c>
      <c r="D7" s="134">
        <v>2</v>
      </c>
    </row>
    <row r="8" spans="1:9" ht="20.100000000000001" customHeight="1" thickBot="1" x14ac:dyDescent="0.3">
      <c r="A8" s="50" t="s">
        <v>22</v>
      </c>
      <c r="B8" s="51" t="s">
        <v>23</v>
      </c>
      <c r="C8" s="130">
        <v>0.09</v>
      </c>
      <c r="D8" s="135">
        <v>1</v>
      </c>
    </row>
    <row r="9" spans="1:9" ht="20.100000000000001" customHeight="1" thickBot="1" x14ac:dyDescent="0.3">
      <c r="A9" s="36" t="s">
        <v>3</v>
      </c>
      <c r="B9" s="53" t="s">
        <v>24</v>
      </c>
      <c r="C9" s="131">
        <f>SUM(C10:C12)</f>
        <v>0.14799999999999999</v>
      </c>
      <c r="D9" s="140">
        <f>SUM(D10:D13)</f>
        <v>1.88</v>
      </c>
      <c r="E9" s="2"/>
      <c r="F9" s="3"/>
      <c r="H9" s="59"/>
      <c r="I9" s="59"/>
    </row>
    <row r="10" spans="1:9" ht="20.100000000000001" customHeight="1" x14ac:dyDescent="0.25">
      <c r="A10" s="42" t="s">
        <v>25</v>
      </c>
      <c r="B10" s="52" t="s">
        <v>26</v>
      </c>
      <c r="C10" s="129">
        <v>1.2E-2</v>
      </c>
      <c r="D10" s="134">
        <v>0.14000000000000001</v>
      </c>
    </row>
    <row r="11" spans="1:9" ht="20.100000000000001" customHeight="1" x14ac:dyDescent="0.25">
      <c r="A11" s="23" t="s">
        <v>27</v>
      </c>
      <c r="B11" s="16" t="s">
        <v>28</v>
      </c>
      <c r="C11" s="132">
        <v>0.01</v>
      </c>
      <c r="D11" s="136">
        <v>0.12</v>
      </c>
    </row>
    <row r="12" spans="1:9" ht="20.100000000000001" customHeight="1" x14ac:dyDescent="0.25">
      <c r="A12" s="24" t="s">
        <v>29</v>
      </c>
      <c r="B12" s="25" t="s">
        <v>30</v>
      </c>
      <c r="C12" s="132">
        <v>0.126</v>
      </c>
      <c r="D12" s="136">
        <v>1.5</v>
      </c>
    </row>
    <row r="13" spans="1:9" ht="20.100000000000001" customHeight="1" thickBot="1" x14ac:dyDescent="0.3">
      <c r="A13" s="14" t="s">
        <v>31</v>
      </c>
      <c r="B13" s="60" t="s">
        <v>32</v>
      </c>
      <c r="C13" s="133">
        <v>0.01</v>
      </c>
      <c r="D13" s="137">
        <v>0.12</v>
      </c>
    </row>
    <row r="14" spans="1:9" ht="20.100000000000001" customHeight="1" thickBot="1" x14ac:dyDescent="0.3">
      <c r="A14" s="36">
        <v>3</v>
      </c>
      <c r="B14" s="53" t="s">
        <v>45</v>
      </c>
      <c r="C14" s="131">
        <f>SUM(C15:C17)</f>
        <v>0.27</v>
      </c>
      <c r="D14" s="62">
        <f>SUM(D15:D17)</f>
        <v>2.54</v>
      </c>
      <c r="H14" s="59"/>
      <c r="I14" s="59"/>
    </row>
    <row r="15" spans="1:9" ht="20.100000000000001" customHeight="1" x14ac:dyDescent="0.25">
      <c r="A15" s="42" t="s">
        <v>33</v>
      </c>
      <c r="B15" s="61" t="s">
        <v>184</v>
      </c>
      <c r="C15" s="129">
        <v>0.06</v>
      </c>
      <c r="D15" s="134">
        <v>0.3</v>
      </c>
    </row>
    <row r="16" spans="1:9" ht="20.100000000000001" customHeight="1" x14ac:dyDescent="0.25">
      <c r="A16" s="24" t="s">
        <v>34</v>
      </c>
      <c r="B16" s="15" t="s">
        <v>185</v>
      </c>
      <c r="C16" s="132">
        <v>0.14000000000000001</v>
      </c>
      <c r="D16" s="138">
        <v>1.4</v>
      </c>
    </row>
    <row r="17" spans="1:13" ht="20.100000000000001" customHeight="1" thickBot="1" x14ac:dyDescent="0.3">
      <c r="A17" s="14" t="s">
        <v>46</v>
      </c>
      <c r="B17" s="27" t="s">
        <v>35</v>
      </c>
      <c r="C17" s="133">
        <v>7.0000000000000007E-2</v>
      </c>
      <c r="D17" s="137">
        <v>0.84</v>
      </c>
    </row>
    <row r="18" spans="1:13" ht="20.100000000000001" customHeight="1" thickBot="1" x14ac:dyDescent="0.3">
      <c r="A18" s="36">
        <v>4</v>
      </c>
      <c r="B18" s="56" t="s">
        <v>37</v>
      </c>
      <c r="C18" s="131">
        <f>SUM(C19:C21)</f>
        <v>4.4000000000000004</v>
      </c>
      <c r="D18" s="19">
        <f>D19+D20</f>
        <v>20</v>
      </c>
      <c r="H18" s="59"/>
      <c r="I18" s="59"/>
    </row>
    <row r="19" spans="1:13" ht="20.100000000000001" customHeight="1" x14ac:dyDescent="0.25">
      <c r="A19" s="23" t="s">
        <v>36</v>
      </c>
      <c r="B19" s="55" t="s">
        <v>47</v>
      </c>
      <c r="C19" s="132">
        <v>0.4</v>
      </c>
      <c r="D19" s="139">
        <v>4</v>
      </c>
    </row>
    <row r="20" spans="1:13" ht="20.100000000000001" customHeight="1" thickBot="1" x14ac:dyDescent="0.3">
      <c r="A20" s="50" t="s">
        <v>44</v>
      </c>
      <c r="B20" s="57" t="s">
        <v>186</v>
      </c>
      <c r="C20" s="130">
        <v>4</v>
      </c>
      <c r="D20" s="135">
        <v>16</v>
      </c>
    </row>
    <row r="21" spans="1:13" ht="20.100000000000001" customHeight="1" thickBot="1" x14ac:dyDescent="0.3">
      <c r="A21" s="36"/>
      <c r="B21" s="58" t="s">
        <v>1</v>
      </c>
      <c r="C21" s="18"/>
      <c r="D21" s="54">
        <f>D5+D9+D14+D18</f>
        <v>34.42</v>
      </c>
      <c r="H21" s="59"/>
      <c r="I21" s="59"/>
    </row>
    <row r="25" spans="1:13" ht="13.9" x14ac:dyDescent="0.25">
      <c r="M25" s="26"/>
    </row>
    <row r="29" spans="1:13" ht="13.9" x14ac:dyDescent="0.25">
      <c r="I29" s="44"/>
    </row>
    <row r="30" spans="1:13" ht="13.9" x14ac:dyDescent="0.25">
      <c r="E30" s="43"/>
    </row>
  </sheetData>
  <mergeCells count="3">
    <mergeCell ref="A2:D2"/>
    <mergeCell ref="C3:D3"/>
    <mergeCell ref="A4:B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zoomScale="96" zoomScaleNormal="96" workbookViewId="0">
      <selection activeCell="D24" sqref="D24"/>
    </sheetView>
  </sheetViews>
  <sheetFormatPr defaultColWidth="9.140625" defaultRowHeight="15" x14ac:dyDescent="0.25"/>
  <cols>
    <col min="1" max="1" width="5.5703125" style="10" customWidth="1"/>
    <col min="2" max="2" width="24.7109375" style="10" customWidth="1"/>
    <col min="3" max="3" width="66.7109375" style="10" customWidth="1"/>
    <col min="4" max="4" width="14.140625" style="10" customWidth="1"/>
    <col min="5" max="5" width="8.5703125" style="10" customWidth="1"/>
    <col min="6" max="16384" width="9.140625" style="10"/>
  </cols>
  <sheetData>
    <row r="1" spans="1:8" x14ac:dyDescent="0.25">
      <c r="D1" s="354" t="s">
        <v>5</v>
      </c>
      <c r="E1" s="354"/>
    </row>
    <row r="2" spans="1:8" ht="15" customHeight="1" x14ac:dyDescent="0.25">
      <c r="A2" s="345" t="s">
        <v>309</v>
      </c>
      <c r="B2" s="345"/>
      <c r="C2" s="345"/>
      <c r="D2" s="345"/>
      <c r="E2" s="345"/>
      <c r="F2" s="11"/>
      <c r="G2" s="11"/>
      <c r="H2" s="11"/>
    </row>
    <row r="3" spans="1:8" ht="16.5" customHeight="1" x14ac:dyDescent="0.25">
      <c r="A3" s="345"/>
      <c r="B3" s="345"/>
      <c r="C3" s="345"/>
      <c r="D3" s="345"/>
      <c r="E3" s="345"/>
      <c r="F3" s="11"/>
      <c r="G3" s="11"/>
      <c r="H3" s="11"/>
    </row>
    <row r="4" spans="1:8" ht="15" hidden="1" customHeight="1" x14ac:dyDescent="0.25">
      <c r="A4" s="345"/>
      <c r="B4" s="345"/>
      <c r="C4" s="345"/>
      <c r="D4" s="345"/>
      <c r="E4" s="345"/>
      <c r="F4" s="11"/>
      <c r="G4" s="11"/>
      <c r="H4" s="11"/>
    </row>
    <row r="5" spans="1:8" ht="15" hidden="1" customHeight="1" x14ac:dyDescent="0.25">
      <c r="A5" s="345"/>
      <c r="B5" s="345"/>
      <c r="C5" s="345"/>
      <c r="D5" s="345"/>
      <c r="E5" s="345"/>
      <c r="F5" s="11"/>
      <c r="G5" s="11"/>
      <c r="H5" s="11"/>
    </row>
    <row r="6" spans="1:8" ht="12.75" customHeight="1" x14ac:dyDescent="0.25">
      <c r="A6" s="345"/>
      <c r="B6" s="345"/>
      <c r="C6" s="345"/>
      <c r="D6" s="345"/>
      <c r="E6" s="345"/>
      <c r="F6" s="11"/>
      <c r="G6" s="11"/>
      <c r="H6" s="11"/>
    </row>
    <row r="7" spans="1:8" ht="14.45" thickBot="1" x14ac:dyDescent="0.3">
      <c r="A7" s="12"/>
      <c r="B7" s="12"/>
      <c r="C7" s="12"/>
      <c r="D7" s="13"/>
      <c r="E7" s="11"/>
      <c r="F7" s="11"/>
      <c r="G7" s="11"/>
      <c r="H7" s="11"/>
    </row>
    <row r="8" spans="1:8" ht="69" customHeight="1" thickBot="1" x14ac:dyDescent="0.3">
      <c r="A8" s="192" t="s">
        <v>71</v>
      </c>
      <c r="B8" s="192" t="s">
        <v>72</v>
      </c>
      <c r="C8" s="241" t="s">
        <v>73</v>
      </c>
      <c r="D8" s="192" t="s">
        <v>310</v>
      </c>
      <c r="E8" s="192" t="s">
        <v>0</v>
      </c>
    </row>
    <row r="9" spans="1:8" ht="33.75" customHeight="1" x14ac:dyDescent="0.25">
      <c r="A9" s="361" t="s">
        <v>74</v>
      </c>
      <c r="B9" s="355" t="s">
        <v>75</v>
      </c>
      <c r="C9" s="193" t="s">
        <v>76</v>
      </c>
      <c r="D9" s="267">
        <v>4</v>
      </c>
      <c r="E9" s="358">
        <f>SUM(D9:D16)</f>
        <v>73</v>
      </c>
    </row>
    <row r="10" spans="1:8" ht="15" customHeight="1" x14ac:dyDescent="0.25">
      <c r="A10" s="361"/>
      <c r="B10" s="356"/>
      <c r="C10" s="97" t="s">
        <v>77</v>
      </c>
      <c r="D10" s="268">
        <v>8.6999999999999993</v>
      </c>
      <c r="E10" s="359"/>
    </row>
    <row r="11" spans="1:8" ht="15" customHeight="1" x14ac:dyDescent="0.25">
      <c r="A11" s="361"/>
      <c r="B11" s="356"/>
      <c r="C11" s="97" t="s">
        <v>229</v>
      </c>
      <c r="D11" s="268">
        <v>10.3</v>
      </c>
      <c r="E11" s="359"/>
    </row>
    <row r="12" spans="1:8" ht="31.5" customHeight="1" x14ac:dyDescent="0.25">
      <c r="A12" s="361"/>
      <c r="B12" s="356"/>
      <c r="C12" s="97" t="s">
        <v>230</v>
      </c>
      <c r="D12" s="268">
        <v>4</v>
      </c>
      <c r="E12" s="359"/>
    </row>
    <row r="13" spans="1:8" ht="31.5" customHeight="1" x14ac:dyDescent="0.25">
      <c r="A13" s="361"/>
      <c r="B13" s="356"/>
      <c r="C13" s="97" t="s">
        <v>78</v>
      </c>
      <c r="D13" s="268">
        <v>6</v>
      </c>
      <c r="E13" s="359"/>
    </row>
    <row r="14" spans="1:8" ht="31.5" customHeight="1" x14ac:dyDescent="0.25">
      <c r="A14" s="361"/>
      <c r="B14" s="356"/>
      <c r="C14" s="97" t="s">
        <v>231</v>
      </c>
      <c r="D14" s="268">
        <v>20</v>
      </c>
      <c r="E14" s="359"/>
    </row>
    <row r="15" spans="1:8" ht="15" customHeight="1" x14ac:dyDescent="0.25">
      <c r="A15" s="361"/>
      <c r="B15" s="356"/>
      <c r="C15" s="97" t="s">
        <v>232</v>
      </c>
      <c r="D15" s="268">
        <v>10</v>
      </c>
      <c r="E15" s="359"/>
    </row>
    <row r="16" spans="1:8" s="89" customFormat="1" ht="17.25" customHeight="1" thickBot="1" x14ac:dyDescent="0.3">
      <c r="A16" s="361"/>
      <c r="B16" s="357"/>
      <c r="C16" s="99" t="s">
        <v>79</v>
      </c>
      <c r="D16" s="269">
        <v>10</v>
      </c>
      <c r="E16" s="360"/>
    </row>
    <row r="17" spans="1:5" s="6" customFormat="1" ht="30.75" customHeight="1" x14ac:dyDescent="0.25">
      <c r="A17" s="361"/>
      <c r="B17" s="355" t="s">
        <v>80</v>
      </c>
      <c r="C17" s="270" t="s">
        <v>81</v>
      </c>
      <c r="D17" s="267">
        <v>36.200000000000003</v>
      </c>
      <c r="E17" s="358">
        <f>SUM(D17:D22)</f>
        <v>97.600000000000009</v>
      </c>
    </row>
    <row r="18" spans="1:5" s="6" customFormat="1" ht="30.75" customHeight="1" x14ac:dyDescent="0.25">
      <c r="A18" s="361"/>
      <c r="B18" s="356"/>
      <c r="C18" s="97" t="s">
        <v>82</v>
      </c>
      <c r="D18" s="268">
        <v>5.2</v>
      </c>
      <c r="E18" s="359"/>
    </row>
    <row r="19" spans="1:5" ht="30.75" customHeight="1" x14ac:dyDescent="0.25">
      <c r="A19" s="361"/>
      <c r="B19" s="356"/>
      <c r="C19" s="97" t="s">
        <v>83</v>
      </c>
      <c r="D19" s="271">
        <v>20</v>
      </c>
      <c r="E19" s="359"/>
    </row>
    <row r="20" spans="1:5" ht="30.75" customHeight="1" x14ac:dyDescent="0.25">
      <c r="A20" s="361"/>
      <c r="B20" s="356"/>
      <c r="C20" s="98" t="s">
        <v>84</v>
      </c>
      <c r="D20" s="271">
        <v>14</v>
      </c>
      <c r="E20" s="359"/>
    </row>
    <row r="21" spans="1:5" s="89" customFormat="1" ht="15" customHeight="1" x14ac:dyDescent="0.25">
      <c r="A21" s="361"/>
      <c r="B21" s="356"/>
      <c r="C21" s="98" t="s">
        <v>85</v>
      </c>
      <c r="D21" s="271">
        <v>7.2</v>
      </c>
      <c r="E21" s="359"/>
    </row>
    <row r="22" spans="1:5" s="89" customFormat="1" ht="15" customHeight="1" thickBot="1" x14ac:dyDescent="0.3">
      <c r="A22" s="361"/>
      <c r="B22" s="357"/>
      <c r="C22" s="99" t="s">
        <v>86</v>
      </c>
      <c r="D22" s="269">
        <v>15</v>
      </c>
      <c r="E22" s="360"/>
    </row>
    <row r="23" spans="1:5" ht="31.5" customHeight="1" thickBot="1" x14ac:dyDescent="0.35">
      <c r="A23" s="96"/>
      <c r="B23" s="92"/>
      <c r="C23" s="92"/>
      <c r="D23" s="93"/>
      <c r="E23" s="191">
        <f>SUM(E9:E22)</f>
        <v>170.60000000000002</v>
      </c>
    </row>
    <row r="24" spans="1:5" s="94" customFormat="1" ht="31.5" customHeight="1" x14ac:dyDescent="0.25">
      <c r="A24" s="96"/>
      <c r="B24" s="6"/>
      <c r="C24" s="6"/>
      <c r="D24" s="95"/>
      <c r="E24" s="6"/>
    </row>
    <row r="25" spans="1:5" s="89" customFormat="1" ht="31.5" customHeight="1" x14ac:dyDescent="0.25">
      <c r="A25" s="96"/>
      <c r="B25" s="6"/>
      <c r="C25" s="6"/>
      <c r="D25" s="6"/>
      <c r="E25" s="6"/>
    </row>
    <row r="26" spans="1:5" s="6" customFormat="1" ht="31.5" customHeight="1" x14ac:dyDescent="0.3">
      <c r="A26" s="40"/>
      <c r="B26" s="10"/>
      <c r="C26" s="10"/>
      <c r="D26" s="10"/>
      <c r="E26" s="90"/>
    </row>
    <row r="27" spans="1:5" s="6" customFormat="1" ht="31.5" customHeight="1" x14ac:dyDescent="0.25">
      <c r="A27" s="10"/>
      <c r="B27" s="10"/>
      <c r="C27" s="10"/>
      <c r="D27" s="10"/>
      <c r="E27" s="10"/>
    </row>
    <row r="28" spans="1:5" s="94" customFormat="1" ht="31.5" customHeight="1" x14ac:dyDescent="0.25">
      <c r="A28" s="10"/>
      <c r="B28" s="10"/>
      <c r="C28" s="10"/>
      <c r="D28" s="10"/>
      <c r="E28" s="10"/>
    </row>
    <row r="29" spans="1:5" s="94" customFormat="1" ht="31.5" customHeight="1" x14ac:dyDescent="0.25">
      <c r="A29" s="10"/>
      <c r="B29" s="10"/>
      <c r="C29" s="10"/>
      <c r="D29" s="10"/>
      <c r="E29" s="10"/>
    </row>
    <row r="30" spans="1:5" s="6" customFormat="1" ht="31.5" customHeight="1" x14ac:dyDescent="0.25">
      <c r="A30" s="10"/>
      <c r="B30" s="10"/>
      <c r="C30" s="10"/>
      <c r="D30" s="10"/>
      <c r="E30" s="10"/>
    </row>
  </sheetData>
  <mergeCells count="7">
    <mergeCell ref="D1:E1"/>
    <mergeCell ref="A2:E6"/>
    <mergeCell ref="B9:B16"/>
    <mergeCell ref="E9:E16"/>
    <mergeCell ref="A9:A22"/>
    <mergeCell ref="B17:B22"/>
    <mergeCell ref="E17:E2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F15" sqref="F15"/>
    </sheetView>
  </sheetViews>
  <sheetFormatPr defaultColWidth="9.140625" defaultRowHeight="15" x14ac:dyDescent="0.25"/>
  <cols>
    <col min="1" max="1" width="6.42578125" style="10" customWidth="1"/>
    <col min="2" max="2" width="80.7109375" style="10" customWidth="1"/>
    <col min="3" max="3" width="10.7109375" style="10" customWidth="1"/>
    <col min="4" max="16384" width="9.140625" style="10"/>
  </cols>
  <sheetData>
    <row r="1" spans="1:7" x14ac:dyDescent="0.25">
      <c r="C1" s="10" t="s">
        <v>193</v>
      </c>
    </row>
    <row r="2" spans="1:7" x14ac:dyDescent="0.25">
      <c r="A2" s="345" t="s">
        <v>97</v>
      </c>
      <c r="B2" s="345"/>
      <c r="C2" s="345"/>
      <c r="D2" s="11"/>
      <c r="E2" s="11"/>
      <c r="F2" s="11"/>
      <c r="G2" s="11"/>
    </row>
    <row r="3" spans="1:7" x14ac:dyDescent="0.25">
      <c r="A3" s="345"/>
      <c r="B3" s="345"/>
      <c r="C3" s="345"/>
      <c r="D3" s="11"/>
      <c r="E3" s="11"/>
      <c r="F3" s="11"/>
      <c r="G3" s="11"/>
    </row>
    <row r="4" spans="1:7" ht="13.9" hidden="1" x14ac:dyDescent="0.25">
      <c r="A4" s="345"/>
      <c r="B4" s="345"/>
      <c r="C4" s="345"/>
      <c r="D4" s="11"/>
      <c r="E4" s="11"/>
      <c r="F4" s="11"/>
      <c r="G4" s="11"/>
    </row>
    <row r="5" spans="1:7" ht="13.9" hidden="1" x14ac:dyDescent="0.25">
      <c r="A5" s="345"/>
      <c r="B5" s="345"/>
      <c r="C5" s="345"/>
      <c r="D5" s="11"/>
      <c r="E5" s="11"/>
      <c r="F5" s="11"/>
      <c r="G5" s="11"/>
    </row>
    <row r="6" spans="1:7" ht="13.9" hidden="1" x14ac:dyDescent="0.25">
      <c r="A6" s="362"/>
      <c r="B6" s="362"/>
      <c r="C6" s="362"/>
      <c r="D6" s="11"/>
      <c r="E6" s="11"/>
      <c r="F6" s="11"/>
      <c r="G6" s="11"/>
    </row>
    <row r="7" spans="1:7" ht="15.75" thickBot="1" x14ac:dyDescent="0.3">
      <c r="A7" s="12"/>
      <c r="B7" s="12"/>
      <c r="C7" s="12" t="s">
        <v>4</v>
      </c>
      <c r="D7" s="11"/>
      <c r="E7" s="11"/>
      <c r="F7" s="11"/>
      <c r="G7" s="11"/>
    </row>
    <row r="8" spans="1:7" ht="30.75" thickBot="1" x14ac:dyDescent="0.3">
      <c r="A8" s="274" t="s">
        <v>12</v>
      </c>
      <c r="B8" s="275" t="s">
        <v>87</v>
      </c>
      <c r="C8" s="276" t="s">
        <v>0</v>
      </c>
    </row>
    <row r="9" spans="1:7" x14ac:dyDescent="0.25">
      <c r="A9" s="29">
        <v>1</v>
      </c>
      <c r="B9" s="272" t="s">
        <v>88</v>
      </c>
      <c r="C9" s="273">
        <v>15</v>
      </c>
    </row>
    <row r="10" spans="1:7" x14ac:dyDescent="0.25">
      <c r="A10" s="100">
        <v>2</v>
      </c>
      <c r="B10" s="103" t="s">
        <v>89</v>
      </c>
      <c r="C10" s="102">
        <v>5</v>
      </c>
    </row>
    <row r="11" spans="1:7" x14ac:dyDescent="0.25">
      <c r="A11" s="100">
        <v>3</v>
      </c>
      <c r="B11" s="103" t="s">
        <v>90</v>
      </c>
      <c r="C11" s="102">
        <v>11</v>
      </c>
    </row>
    <row r="12" spans="1:7" s="6" customFormat="1" x14ac:dyDescent="0.25">
      <c r="A12" s="100">
        <v>4</v>
      </c>
      <c r="B12" s="101" t="s">
        <v>91</v>
      </c>
      <c r="C12" s="102">
        <v>4</v>
      </c>
    </row>
    <row r="13" spans="1:7" ht="15.75" x14ac:dyDescent="0.25">
      <c r="A13" s="100">
        <v>5</v>
      </c>
      <c r="B13" s="40" t="s">
        <v>92</v>
      </c>
      <c r="C13" s="102">
        <v>4</v>
      </c>
    </row>
    <row r="14" spans="1:7" x14ac:dyDescent="0.25">
      <c r="A14" s="100">
        <v>6</v>
      </c>
      <c r="B14" s="104" t="s">
        <v>93</v>
      </c>
      <c r="C14" s="102">
        <v>20</v>
      </c>
    </row>
    <row r="15" spans="1:7" x14ac:dyDescent="0.25">
      <c r="A15" s="100">
        <v>7</v>
      </c>
      <c r="B15" s="103" t="s">
        <v>94</v>
      </c>
      <c r="C15" s="102">
        <v>1</v>
      </c>
    </row>
    <row r="16" spans="1:7" x14ac:dyDescent="0.25">
      <c r="A16" s="105">
        <v>8</v>
      </c>
      <c r="B16" s="103" t="s">
        <v>95</v>
      </c>
      <c r="C16" s="106">
        <v>10</v>
      </c>
    </row>
    <row r="17" spans="1:3" x14ac:dyDescent="0.25">
      <c r="A17" s="363" t="s">
        <v>96</v>
      </c>
      <c r="B17" s="363"/>
      <c r="C17" s="107">
        <f>SUM(C9:C16)</f>
        <v>70</v>
      </c>
    </row>
    <row r="19" spans="1:3" ht="13.9" x14ac:dyDescent="0.25">
      <c r="B19" s="91"/>
      <c r="C19" s="108"/>
    </row>
  </sheetData>
  <mergeCells count="2">
    <mergeCell ref="A2:C6"/>
    <mergeCell ref="A17:B1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topLeftCell="A19" workbookViewId="0">
      <selection activeCell="B29" sqref="B29"/>
    </sheetView>
  </sheetViews>
  <sheetFormatPr defaultColWidth="9.140625" defaultRowHeight="15" x14ac:dyDescent="0.25"/>
  <cols>
    <col min="1" max="1" width="5.42578125" style="125" customWidth="1"/>
    <col min="2" max="2" width="70.7109375" style="197" customWidth="1"/>
    <col min="3" max="3" width="10" style="125" customWidth="1"/>
    <col min="4" max="16384" width="9.140625" style="125"/>
  </cols>
  <sheetData>
    <row r="1" spans="1:3" x14ac:dyDescent="0.25">
      <c r="A1" s="6"/>
      <c r="B1" s="120"/>
      <c r="C1" s="260" t="s">
        <v>38</v>
      </c>
    </row>
    <row r="2" spans="1:3" ht="33" customHeight="1" x14ac:dyDescent="0.25">
      <c r="A2" s="345" t="s">
        <v>114</v>
      </c>
      <c r="B2" s="345"/>
      <c r="C2" s="345"/>
    </row>
    <row r="3" spans="1:3" ht="15.75" thickBot="1" x14ac:dyDescent="0.3">
      <c r="A3" s="6"/>
      <c r="B3" s="120"/>
      <c r="C3" s="264" t="s">
        <v>4</v>
      </c>
    </row>
    <row r="4" spans="1:3" ht="15" customHeight="1" x14ac:dyDescent="0.25">
      <c r="A4" s="346" t="s">
        <v>12</v>
      </c>
      <c r="B4" s="348" t="s">
        <v>98</v>
      </c>
      <c r="C4" s="365" t="s">
        <v>0</v>
      </c>
    </row>
    <row r="5" spans="1:3" ht="15.75" thickBot="1" x14ac:dyDescent="0.3">
      <c r="A5" s="347"/>
      <c r="B5" s="349"/>
      <c r="C5" s="366"/>
    </row>
    <row r="6" spans="1:3" x14ac:dyDescent="0.25">
      <c r="A6" s="277" t="s">
        <v>40</v>
      </c>
      <c r="B6" s="278" t="s">
        <v>99</v>
      </c>
      <c r="C6" s="279">
        <f>SUM(C7:C17)</f>
        <v>306.2</v>
      </c>
    </row>
    <row r="7" spans="1:3" x14ac:dyDescent="0.25">
      <c r="A7" s="124" t="s">
        <v>6</v>
      </c>
      <c r="B7" s="15" t="s">
        <v>189</v>
      </c>
      <c r="C7" s="194">
        <v>50.5</v>
      </c>
    </row>
    <row r="8" spans="1:3" ht="31.5" x14ac:dyDescent="0.25">
      <c r="A8" s="28" t="s">
        <v>7</v>
      </c>
      <c r="B8" s="110" t="s">
        <v>115</v>
      </c>
      <c r="C8" s="8">
        <v>40</v>
      </c>
    </row>
    <row r="9" spans="1:3" ht="31.5" x14ac:dyDescent="0.25">
      <c r="A9" s="28" t="s">
        <v>9</v>
      </c>
      <c r="B9" s="111" t="s">
        <v>116</v>
      </c>
      <c r="C9" s="8">
        <v>33.200000000000003</v>
      </c>
    </row>
    <row r="10" spans="1:3" ht="15.75" x14ac:dyDescent="0.25">
      <c r="A10" s="28" t="s">
        <v>8</v>
      </c>
      <c r="B10" s="111" t="s">
        <v>117</v>
      </c>
      <c r="C10" s="8">
        <v>40</v>
      </c>
    </row>
    <row r="11" spans="1:3" ht="31.5" x14ac:dyDescent="0.25">
      <c r="A11" s="28" t="s">
        <v>100</v>
      </c>
      <c r="B11" s="111" t="s">
        <v>118</v>
      </c>
      <c r="C11" s="8">
        <v>70</v>
      </c>
    </row>
    <row r="12" spans="1:3" ht="15.75" x14ac:dyDescent="0.25">
      <c r="A12" s="28" t="s">
        <v>101</v>
      </c>
      <c r="B12" s="111" t="s">
        <v>119</v>
      </c>
      <c r="C12" s="8">
        <v>20</v>
      </c>
    </row>
    <row r="13" spans="1:3" ht="31.5" x14ac:dyDescent="0.25">
      <c r="A13" s="28" t="s">
        <v>102</v>
      </c>
      <c r="B13" s="111" t="s">
        <v>120</v>
      </c>
      <c r="C13" s="8">
        <v>25</v>
      </c>
    </row>
    <row r="14" spans="1:3" ht="31.5" x14ac:dyDescent="0.25">
      <c r="A14" s="28" t="s">
        <v>103</v>
      </c>
      <c r="B14" s="111" t="s">
        <v>213</v>
      </c>
      <c r="C14" s="8">
        <v>5</v>
      </c>
    </row>
    <row r="15" spans="1:3" ht="31.5" x14ac:dyDescent="0.25">
      <c r="A15" s="28" t="s">
        <v>214</v>
      </c>
      <c r="B15" s="111" t="s">
        <v>215</v>
      </c>
      <c r="C15" s="8">
        <v>4.5</v>
      </c>
    </row>
    <row r="16" spans="1:3" ht="31.5" x14ac:dyDescent="0.25">
      <c r="A16" s="28" t="s">
        <v>217</v>
      </c>
      <c r="B16" s="111" t="s">
        <v>216</v>
      </c>
      <c r="C16" s="8">
        <v>3</v>
      </c>
    </row>
    <row r="17" spans="1:3" ht="15.75" x14ac:dyDescent="0.25">
      <c r="A17" s="28" t="s">
        <v>218</v>
      </c>
      <c r="B17" s="111" t="s">
        <v>121</v>
      </c>
      <c r="C17" s="8">
        <v>15</v>
      </c>
    </row>
    <row r="18" spans="1:3" x14ac:dyDescent="0.25">
      <c r="A18" s="112">
        <v>2</v>
      </c>
      <c r="B18" s="113" t="s">
        <v>104</v>
      </c>
      <c r="C18" s="109">
        <f>SUM(C19:C22)</f>
        <v>402</v>
      </c>
    </row>
    <row r="19" spans="1:3" ht="31.5" x14ac:dyDescent="0.25">
      <c r="A19" s="114" t="s">
        <v>105</v>
      </c>
      <c r="B19" s="115" t="s">
        <v>191</v>
      </c>
      <c r="C19" s="8">
        <v>100</v>
      </c>
    </row>
    <row r="20" spans="1:3" ht="15.75" x14ac:dyDescent="0.25">
      <c r="A20" s="114" t="s">
        <v>106</v>
      </c>
      <c r="B20" s="115" t="s">
        <v>122</v>
      </c>
      <c r="C20" s="8">
        <v>100</v>
      </c>
    </row>
    <row r="21" spans="1:3" ht="31.5" x14ac:dyDescent="0.25">
      <c r="A21" s="114" t="s">
        <v>123</v>
      </c>
      <c r="B21" s="115" t="s">
        <v>107</v>
      </c>
      <c r="C21" s="8">
        <v>200</v>
      </c>
    </row>
    <row r="22" spans="1:3" ht="15.75" x14ac:dyDescent="0.25">
      <c r="A22" s="114" t="s">
        <v>219</v>
      </c>
      <c r="B22" s="115" t="s">
        <v>220</v>
      </c>
      <c r="C22" s="8">
        <v>2</v>
      </c>
    </row>
    <row r="23" spans="1:3" ht="31.5" x14ac:dyDescent="0.25">
      <c r="A23" s="116">
        <v>3</v>
      </c>
      <c r="B23" s="195" t="s">
        <v>108</v>
      </c>
      <c r="C23" s="117">
        <f>SUM(C24:C24)</f>
        <v>100</v>
      </c>
    </row>
    <row r="24" spans="1:3" ht="31.5" x14ac:dyDescent="0.25">
      <c r="A24" s="118" t="s">
        <v>43</v>
      </c>
      <c r="B24" s="196" t="s">
        <v>221</v>
      </c>
      <c r="C24" s="119">
        <v>100</v>
      </c>
    </row>
    <row r="25" spans="1:3" ht="31.5" x14ac:dyDescent="0.25">
      <c r="A25" s="116">
        <v>4</v>
      </c>
      <c r="B25" s="195" t="s">
        <v>109</v>
      </c>
      <c r="C25" s="117">
        <f>C26+C27</f>
        <v>125</v>
      </c>
    </row>
    <row r="26" spans="1:3" ht="67.5" customHeight="1" x14ac:dyDescent="0.25">
      <c r="A26" s="118" t="s">
        <v>110</v>
      </c>
      <c r="B26" s="196" t="s">
        <v>124</v>
      </c>
      <c r="C26" s="119">
        <v>100</v>
      </c>
    </row>
    <row r="27" spans="1:3" ht="28.5" customHeight="1" x14ac:dyDescent="0.25">
      <c r="A27" s="118" t="s">
        <v>44</v>
      </c>
      <c r="B27" s="196" t="s">
        <v>190</v>
      </c>
      <c r="C27" s="119">
        <v>25</v>
      </c>
    </row>
    <row r="28" spans="1:3" ht="31.5" x14ac:dyDescent="0.25">
      <c r="A28" s="116">
        <v>5</v>
      </c>
      <c r="B28" s="195" t="s">
        <v>111</v>
      </c>
      <c r="C28" s="117">
        <f>SUM(C29:C29)</f>
        <v>50</v>
      </c>
    </row>
    <row r="29" spans="1:3" ht="78.75" x14ac:dyDescent="0.25">
      <c r="A29" s="118" t="s">
        <v>112</v>
      </c>
      <c r="B29" s="196" t="s">
        <v>125</v>
      </c>
      <c r="C29" s="119">
        <v>50</v>
      </c>
    </row>
    <row r="30" spans="1:3" x14ac:dyDescent="0.25">
      <c r="A30" s="344" t="s">
        <v>113</v>
      </c>
      <c r="B30" s="344"/>
      <c r="C30" s="20">
        <f>C6+C18+C23+C25+C28</f>
        <v>983.2</v>
      </c>
    </row>
    <row r="31" spans="1:3" x14ac:dyDescent="0.25">
      <c r="A31" s="6"/>
      <c r="B31" s="120"/>
      <c r="C31" s="6"/>
    </row>
    <row r="32" spans="1:3" ht="48" customHeight="1" x14ac:dyDescent="0.25">
      <c r="A32" s="364" t="s">
        <v>126</v>
      </c>
      <c r="B32" s="364"/>
      <c r="C32" s="364"/>
    </row>
  </sheetData>
  <mergeCells count="6">
    <mergeCell ref="A30:B30"/>
    <mergeCell ref="A32:C32"/>
    <mergeCell ref="A2:C2"/>
    <mergeCell ref="A4:A5"/>
    <mergeCell ref="B4:B5"/>
    <mergeCell ref="C4:C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zoomScale="90" zoomScaleNormal="90" workbookViewId="0">
      <selection activeCell="F2" sqref="F2"/>
    </sheetView>
  </sheetViews>
  <sheetFormatPr defaultColWidth="9.140625" defaultRowHeight="15.75" x14ac:dyDescent="0.25"/>
  <cols>
    <col min="1" max="1" width="24.28515625" style="71" customWidth="1"/>
    <col min="2" max="2" width="13.28515625" style="71" customWidth="1"/>
    <col min="3" max="3" width="20.28515625" style="71" customWidth="1"/>
    <col min="4" max="4" width="17.28515625" style="71" customWidth="1"/>
    <col min="5" max="5" width="28.7109375" style="71" customWidth="1"/>
    <col min="6" max="6" width="17.28515625" style="71" customWidth="1"/>
    <col min="7" max="16384" width="9.140625" style="71"/>
  </cols>
  <sheetData>
    <row r="1" spans="1:5" x14ac:dyDescent="0.25">
      <c r="C1" s="367" t="s">
        <v>192</v>
      </c>
      <c r="D1" s="367"/>
      <c r="E1" s="367"/>
    </row>
    <row r="2" spans="1:5" ht="64.5" customHeight="1" x14ac:dyDescent="0.25">
      <c r="A2" s="368" t="s">
        <v>53</v>
      </c>
      <c r="B2" s="368"/>
      <c r="C2" s="368"/>
      <c r="D2" s="368"/>
      <c r="E2" s="368"/>
    </row>
    <row r="3" spans="1:5" ht="16.5" customHeight="1" thickBot="1" x14ac:dyDescent="0.3">
      <c r="D3" s="369"/>
      <c r="E3" s="369"/>
    </row>
    <row r="4" spans="1:5" ht="47.25" customHeight="1" x14ac:dyDescent="0.25">
      <c r="A4" s="370" t="s">
        <v>54</v>
      </c>
      <c r="B4" s="372" t="s">
        <v>70</v>
      </c>
      <c r="C4" s="121" t="s">
        <v>55</v>
      </c>
      <c r="D4" s="87" t="s">
        <v>56</v>
      </c>
      <c r="E4" s="88" t="s">
        <v>57</v>
      </c>
    </row>
    <row r="5" spans="1:5" ht="16.5" thickBot="1" x14ac:dyDescent="0.3">
      <c r="A5" s="371"/>
      <c r="B5" s="373"/>
      <c r="C5" s="374" t="s">
        <v>58</v>
      </c>
      <c r="D5" s="374"/>
      <c r="E5" s="375"/>
    </row>
    <row r="6" spans="1:5" x14ac:dyDescent="0.25">
      <c r="A6" s="84" t="s">
        <v>59</v>
      </c>
      <c r="B6" s="85">
        <v>13</v>
      </c>
      <c r="C6" s="86">
        <v>50</v>
      </c>
      <c r="D6" s="74">
        <f>B6*C6*3</f>
        <v>1950</v>
      </c>
      <c r="E6" s="74">
        <f>D6*4</f>
        <v>7800</v>
      </c>
    </row>
    <row r="7" spans="1:5" x14ac:dyDescent="0.25">
      <c r="A7" s="76" t="s">
        <v>60</v>
      </c>
      <c r="B7" s="77">
        <v>4</v>
      </c>
      <c r="C7" s="78">
        <v>50</v>
      </c>
      <c r="D7" s="72">
        <f t="shared" ref="D7:D16" si="0">B7*C7*3</f>
        <v>600</v>
      </c>
      <c r="E7" s="72">
        <f t="shared" ref="E7:E16" si="1">D7*4</f>
        <v>2400</v>
      </c>
    </row>
    <row r="8" spans="1:5" x14ac:dyDescent="0.25">
      <c r="A8" s="76" t="s">
        <v>61</v>
      </c>
      <c r="B8" s="77">
        <v>6</v>
      </c>
      <c r="C8" s="78">
        <v>50</v>
      </c>
      <c r="D8" s="72">
        <f t="shared" si="0"/>
        <v>900</v>
      </c>
      <c r="E8" s="72">
        <f t="shared" si="1"/>
        <v>3600</v>
      </c>
    </row>
    <row r="9" spans="1:5" x14ac:dyDescent="0.25">
      <c r="A9" s="76" t="s">
        <v>62</v>
      </c>
      <c r="B9" s="77">
        <v>4</v>
      </c>
      <c r="C9" s="78">
        <v>50</v>
      </c>
      <c r="D9" s="72">
        <f t="shared" si="0"/>
        <v>600</v>
      </c>
      <c r="E9" s="72">
        <f t="shared" si="1"/>
        <v>2400</v>
      </c>
    </row>
    <row r="10" spans="1:5" x14ac:dyDescent="0.25">
      <c r="A10" s="76" t="s">
        <v>63</v>
      </c>
      <c r="B10" s="77">
        <v>8</v>
      </c>
      <c r="C10" s="78">
        <v>50</v>
      </c>
      <c r="D10" s="72">
        <f t="shared" si="0"/>
        <v>1200</v>
      </c>
      <c r="E10" s="72">
        <f t="shared" si="1"/>
        <v>4800</v>
      </c>
    </row>
    <row r="11" spans="1:5" x14ac:dyDescent="0.25">
      <c r="A11" s="76" t="s">
        <v>64</v>
      </c>
      <c r="B11" s="77">
        <v>6</v>
      </c>
      <c r="C11" s="78">
        <v>50</v>
      </c>
      <c r="D11" s="72">
        <f t="shared" si="0"/>
        <v>900</v>
      </c>
      <c r="E11" s="72">
        <f t="shared" si="1"/>
        <v>3600</v>
      </c>
    </row>
    <row r="12" spans="1:5" x14ac:dyDescent="0.25">
      <c r="A12" s="76" t="s">
        <v>65</v>
      </c>
      <c r="B12" s="77">
        <v>7</v>
      </c>
      <c r="C12" s="78">
        <v>50</v>
      </c>
      <c r="D12" s="72">
        <f t="shared" si="0"/>
        <v>1050</v>
      </c>
      <c r="E12" s="72">
        <f t="shared" si="1"/>
        <v>4200</v>
      </c>
    </row>
    <row r="13" spans="1:5" x14ac:dyDescent="0.25">
      <c r="A13" s="76" t="s">
        <v>66</v>
      </c>
      <c r="B13" s="77">
        <v>3</v>
      </c>
      <c r="C13" s="78">
        <v>50</v>
      </c>
      <c r="D13" s="72">
        <f t="shared" si="0"/>
        <v>450</v>
      </c>
      <c r="E13" s="72">
        <f t="shared" si="1"/>
        <v>1800</v>
      </c>
    </row>
    <row r="14" spans="1:5" x14ac:dyDescent="0.25">
      <c r="A14" s="76" t="s">
        <v>67</v>
      </c>
      <c r="B14" s="77">
        <v>8</v>
      </c>
      <c r="C14" s="78">
        <v>50</v>
      </c>
      <c r="D14" s="72">
        <f t="shared" si="0"/>
        <v>1200</v>
      </c>
      <c r="E14" s="72">
        <f t="shared" si="1"/>
        <v>4800</v>
      </c>
    </row>
    <row r="15" spans="1:5" x14ac:dyDescent="0.25">
      <c r="A15" s="76" t="s">
        <v>68</v>
      </c>
      <c r="B15" s="77">
        <v>5</v>
      </c>
      <c r="C15" s="78">
        <v>50</v>
      </c>
      <c r="D15" s="72">
        <f t="shared" si="0"/>
        <v>750</v>
      </c>
      <c r="E15" s="72">
        <f t="shared" si="1"/>
        <v>3000</v>
      </c>
    </row>
    <row r="16" spans="1:5" ht="16.5" thickBot="1" x14ac:dyDescent="0.3">
      <c r="A16" s="79" t="s">
        <v>69</v>
      </c>
      <c r="B16" s="80">
        <v>7</v>
      </c>
      <c r="C16" s="81">
        <v>50</v>
      </c>
      <c r="D16" s="75">
        <f t="shared" si="0"/>
        <v>1050</v>
      </c>
      <c r="E16" s="75">
        <f t="shared" si="1"/>
        <v>4200</v>
      </c>
    </row>
    <row r="17" spans="1:5" ht="16.5" thickBot="1" x14ac:dyDescent="0.3">
      <c r="A17" s="82" t="s">
        <v>0</v>
      </c>
      <c r="B17" s="73">
        <f>SUM(B6:B16)</f>
        <v>71</v>
      </c>
      <c r="C17" s="73"/>
      <c r="D17" s="73">
        <f t="shared" ref="D17:E17" si="2">SUM(D6:D16)</f>
        <v>10650</v>
      </c>
      <c r="E17" s="83">
        <f t="shared" si="2"/>
        <v>42600</v>
      </c>
    </row>
  </sheetData>
  <mergeCells count="6">
    <mergeCell ref="C1:E1"/>
    <mergeCell ref="A2:E2"/>
    <mergeCell ref="D3:E3"/>
    <mergeCell ref="A4:A5"/>
    <mergeCell ref="B4:B5"/>
    <mergeCell ref="C5:E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6" workbookViewId="0">
      <selection activeCell="C18" sqref="C18"/>
    </sheetView>
  </sheetViews>
  <sheetFormatPr defaultColWidth="9.140625" defaultRowHeight="15" x14ac:dyDescent="0.25"/>
  <cols>
    <col min="1" max="1" width="4.140625" style="143" customWidth="1"/>
    <col min="2" max="2" width="69.140625" style="143" customWidth="1"/>
    <col min="3" max="3" width="23.7109375" style="143" customWidth="1"/>
    <col min="4" max="4" width="17.5703125" style="143" customWidth="1"/>
    <col min="5" max="5" width="16.140625" style="143" customWidth="1"/>
    <col min="6" max="6" width="6.28515625" style="143" customWidth="1"/>
    <col min="7" max="16384" width="9.140625" style="143"/>
  </cols>
  <sheetData>
    <row r="1" spans="1:8" x14ac:dyDescent="0.25">
      <c r="E1" s="198" t="s">
        <v>128</v>
      </c>
    </row>
    <row r="2" spans="1:8" ht="33.75" customHeight="1" x14ac:dyDescent="0.25">
      <c r="A2" s="380" t="s">
        <v>139</v>
      </c>
      <c r="B2" s="380"/>
      <c r="C2" s="380"/>
      <c r="D2" s="380"/>
      <c r="E2" s="380"/>
    </row>
    <row r="3" spans="1:8" x14ac:dyDescent="0.25">
      <c r="B3" s="381" t="s">
        <v>4</v>
      </c>
      <c r="C3" s="381"/>
      <c r="D3" s="381"/>
      <c r="E3" s="381"/>
    </row>
    <row r="4" spans="1:8" ht="51.75" customHeight="1" x14ac:dyDescent="0.25">
      <c r="A4" s="145" t="s">
        <v>129</v>
      </c>
      <c r="B4" s="146" t="s">
        <v>130</v>
      </c>
      <c r="C4" s="146" t="s">
        <v>131</v>
      </c>
      <c r="D4" s="166" t="s">
        <v>166</v>
      </c>
      <c r="E4" s="145" t="s">
        <v>132</v>
      </c>
    </row>
    <row r="5" spans="1:8" ht="30" x14ac:dyDescent="0.25">
      <c r="A5" s="141" t="s">
        <v>2</v>
      </c>
      <c r="B5" s="4" t="s">
        <v>311</v>
      </c>
      <c r="C5" s="266" t="s">
        <v>133</v>
      </c>
      <c r="D5" s="8">
        <v>1.1000000000000001</v>
      </c>
      <c r="E5" s="141">
        <v>1.1000000000000001</v>
      </c>
    </row>
    <row r="6" spans="1:8" x14ac:dyDescent="0.25">
      <c r="A6" s="376" t="s">
        <v>1</v>
      </c>
      <c r="B6" s="383"/>
      <c r="C6" s="377"/>
      <c r="D6" s="142">
        <f xml:space="preserve"> SUM(D5:D5)</f>
        <v>1.1000000000000001</v>
      </c>
      <c r="E6" s="142">
        <f>SUM(E5:E5)</f>
        <v>1.1000000000000001</v>
      </c>
    </row>
    <row r="7" spans="1:8" x14ac:dyDescent="0.25">
      <c r="A7" s="378" t="s">
        <v>137</v>
      </c>
      <c r="B7" s="378"/>
      <c r="C7" s="378"/>
      <c r="D7" s="167"/>
      <c r="E7" s="167"/>
      <c r="H7" s="202"/>
    </row>
    <row r="8" spans="1:8" x14ac:dyDescent="0.25">
      <c r="A8" s="379" t="s">
        <v>155</v>
      </c>
      <c r="B8" s="379"/>
      <c r="C8" s="379"/>
      <c r="D8" s="200">
        <f>D5</f>
        <v>1.1000000000000001</v>
      </c>
      <c r="E8" s="200">
        <f>E5</f>
        <v>1.1000000000000001</v>
      </c>
    </row>
    <row r="9" spans="1:8" x14ac:dyDescent="0.25">
      <c r="A9" s="378" t="s">
        <v>1</v>
      </c>
      <c r="B9" s="378"/>
      <c r="C9" s="378"/>
      <c r="D9" s="168">
        <f>SUM(D8:D8)</f>
        <v>1.1000000000000001</v>
      </c>
      <c r="E9" s="168">
        <f>SUM(E8:E8)</f>
        <v>1.1000000000000001</v>
      </c>
    </row>
    <row r="10" spans="1:8" x14ac:dyDescent="0.25">
      <c r="E10" s="198" t="s">
        <v>4</v>
      </c>
    </row>
    <row r="11" spans="1:8" ht="48" customHeight="1" x14ac:dyDescent="0.25">
      <c r="A11" s="145" t="s">
        <v>129</v>
      </c>
      <c r="B11" s="146" t="s">
        <v>130</v>
      </c>
      <c r="C11" s="146" t="s">
        <v>131</v>
      </c>
      <c r="D11" s="166" t="s">
        <v>165</v>
      </c>
      <c r="E11" s="145" t="s">
        <v>132</v>
      </c>
    </row>
    <row r="12" spans="1:8" ht="45" x14ac:dyDescent="0.25">
      <c r="A12" s="141" t="s">
        <v>2</v>
      </c>
      <c r="B12" s="4" t="s">
        <v>177</v>
      </c>
      <c r="C12" s="266" t="s">
        <v>180</v>
      </c>
      <c r="D12" s="8">
        <v>7.4</v>
      </c>
      <c r="E12" s="141">
        <v>0</v>
      </c>
    </row>
    <row r="13" spans="1:8" x14ac:dyDescent="0.25">
      <c r="A13" s="382" t="s">
        <v>1</v>
      </c>
      <c r="B13" s="382"/>
      <c r="C13" s="382"/>
      <c r="D13" s="142">
        <f xml:space="preserve"> SUM(D12:D12)</f>
        <v>7.4</v>
      </c>
      <c r="E13" s="142">
        <f>SUM(E12:E12)</f>
        <v>0</v>
      </c>
      <c r="G13" s="144"/>
    </row>
    <row r="14" spans="1:8" x14ac:dyDescent="0.25">
      <c r="A14" s="378" t="s">
        <v>137</v>
      </c>
      <c r="B14" s="378"/>
      <c r="C14" s="378"/>
      <c r="D14" s="167"/>
      <c r="E14" s="167"/>
    </row>
    <row r="15" spans="1:8" x14ac:dyDescent="0.25">
      <c r="A15" s="379" t="s">
        <v>138</v>
      </c>
      <c r="B15" s="379"/>
      <c r="C15" s="379"/>
      <c r="D15" s="200">
        <f>D12</f>
        <v>7.4</v>
      </c>
      <c r="E15" s="200">
        <f>E12</f>
        <v>0</v>
      </c>
    </row>
    <row r="16" spans="1:8" x14ac:dyDescent="0.25">
      <c r="A16" s="378" t="s">
        <v>1</v>
      </c>
      <c r="B16" s="378"/>
      <c r="C16" s="378"/>
      <c r="D16" s="168">
        <f>SUM(D15:D15)</f>
        <v>7.4</v>
      </c>
      <c r="E16" s="168">
        <f>SUM(E15:E15)</f>
        <v>0</v>
      </c>
    </row>
    <row r="17" spans="1:11" x14ac:dyDescent="0.25">
      <c r="E17" s="198" t="s">
        <v>4</v>
      </c>
    </row>
    <row r="18" spans="1:11" ht="30" x14ac:dyDescent="0.25">
      <c r="A18" s="145" t="s">
        <v>129</v>
      </c>
      <c r="B18" s="146" t="s">
        <v>130</v>
      </c>
      <c r="C18" s="280" t="s">
        <v>208</v>
      </c>
      <c r="D18" s="146" t="s">
        <v>206</v>
      </c>
      <c r="E18" s="145" t="s">
        <v>207</v>
      </c>
    </row>
    <row r="19" spans="1:11" ht="24" customHeight="1" x14ac:dyDescent="0.25">
      <c r="A19" s="145" t="s">
        <v>2</v>
      </c>
      <c r="B19" s="4" t="s">
        <v>200</v>
      </c>
      <c r="C19" s="8">
        <f>SUM(D19:E19)</f>
        <v>10</v>
      </c>
      <c r="D19" s="8">
        <v>9</v>
      </c>
      <c r="E19" s="119">
        <v>1</v>
      </c>
    </row>
    <row r="20" spans="1:11" ht="29.25" customHeight="1" x14ac:dyDescent="0.25">
      <c r="A20" s="265" t="s">
        <v>3</v>
      </c>
      <c r="B20" s="4" t="s">
        <v>201</v>
      </c>
      <c r="C20" s="8">
        <f t="shared" ref="C20:C22" si="0">SUM(D20:E20)</f>
        <v>22.4</v>
      </c>
      <c r="D20" s="8">
        <v>22.4</v>
      </c>
      <c r="E20" s="147"/>
    </row>
    <row r="21" spans="1:11" ht="34.5" customHeight="1" x14ac:dyDescent="0.25">
      <c r="A21" s="265" t="s">
        <v>134</v>
      </c>
      <c r="B21" s="4" t="s">
        <v>311</v>
      </c>
      <c r="C21" s="8">
        <f t="shared" si="0"/>
        <v>1.7</v>
      </c>
      <c r="D21" s="8">
        <v>1.7</v>
      </c>
      <c r="E21" s="147"/>
      <c r="H21" s="144"/>
    </row>
    <row r="22" spans="1:11" ht="33" customHeight="1" x14ac:dyDescent="0.25">
      <c r="A22" s="265" t="s">
        <v>135</v>
      </c>
      <c r="B22" s="165" t="s">
        <v>211</v>
      </c>
      <c r="C22" s="8">
        <f t="shared" si="0"/>
        <v>13.7</v>
      </c>
      <c r="D22" s="8"/>
      <c r="E22" s="147">
        <v>13.7</v>
      </c>
      <c r="H22" s="144"/>
    </row>
    <row r="23" spans="1:11" x14ac:dyDescent="0.25">
      <c r="A23" s="376" t="s">
        <v>1</v>
      </c>
      <c r="B23" s="377"/>
      <c r="C23" s="148">
        <f>SUM(C19:C22)</f>
        <v>47.8</v>
      </c>
      <c r="D23" s="148">
        <f t="shared" ref="D23:E23" si="1">SUM(D19:D22)</f>
        <v>33.1</v>
      </c>
      <c r="E23" s="148">
        <f t="shared" si="1"/>
        <v>14.7</v>
      </c>
    </row>
    <row r="24" spans="1:11" x14ac:dyDescent="0.25">
      <c r="A24" s="378" t="s">
        <v>137</v>
      </c>
      <c r="B24" s="378"/>
      <c r="C24" s="183"/>
      <c r="D24" s="167"/>
      <c r="E24" s="167"/>
    </row>
    <row r="25" spans="1:11" x14ac:dyDescent="0.25">
      <c r="A25" s="379" t="s">
        <v>138</v>
      </c>
      <c r="B25" s="379"/>
      <c r="C25" s="200">
        <f>C19+C22</f>
        <v>23.7</v>
      </c>
      <c r="D25" s="200">
        <f t="shared" ref="D25:E25" si="2">D19+D22</f>
        <v>9</v>
      </c>
      <c r="E25" s="200">
        <f t="shared" si="2"/>
        <v>14.7</v>
      </c>
      <c r="G25" s="202"/>
    </row>
    <row r="26" spans="1:11" x14ac:dyDescent="0.25">
      <c r="A26" s="379" t="s">
        <v>155</v>
      </c>
      <c r="B26" s="379"/>
      <c r="C26" s="200">
        <f>C20+C21</f>
        <v>24.099999999999998</v>
      </c>
      <c r="D26" s="200">
        <f>D20+D21</f>
        <v>24.099999999999998</v>
      </c>
      <c r="E26" s="200">
        <f>E20+E21</f>
        <v>0</v>
      </c>
    </row>
    <row r="27" spans="1:11" x14ac:dyDescent="0.25">
      <c r="A27" s="378" t="s">
        <v>1</v>
      </c>
      <c r="B27" s="378"/>
      <c r="C27" s="168">
        <f t="shared" ref="C27:E27" si="3">SUM(C25:C26)</f>
        <v>47.8</v>
      </c>
      <c r="D27" s="168">
        <f t="shared" si="3"/>
        <v>33.099999999999994</v>
      </c>
      <c r="E27" s="168">
        <f t="shared" si="3"/>
        <v>14.7</v>
      </c>
    </row>
    <row r="28" spans="1:11" x14ac:dyDescent="0.25">
      <c r="K28" s="184"/>
    </row>
    <row r="29" spans="1:11" x14ac:dyDescent="0.25">
      <c r="D29" s="202"/>
    </row>
  </sheetData>
  <mergeCells count="15">
    <mergeCell ref="A16:C16"/>
    <mergeCell ref="A6:C6"/>
    <mergeCell ref="A7:C7"/>
    <mergeCell ref="A8:C8"/>
    <mergeCell ref="A9:C9"/>
    <mergeCell ref="A2:E2"/>
    <mergeCell ref="B3:E3"/>
    <mergeCell ref="A13:C13"/>
    <mergeCell ref="A14:C14"/>
    <mergeCell ref="A15:C15"/>
    <mergeCell ref="A23:B23"/>
    <mergeCell ref="A24:B24"/>
    <mergeCell ref="A25:B25"/>
    <mergeCell ref="A26:B26"/>
    <mergeCell ref="A27:B27"/>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J13" sqref="J13"/>
    </sheetView>
  </sheetViews>
  <sheetFormatPr defaultColWidth="9.140625" defaultRowHeight="15" x14ac:dyDescent="0.25"/>
  <cols>
    <col min="1" max="1" width="6.85546875" style="10" customWidth="1"/>
    <col min="2" max="2" width="46.28515625" style="10" customWidth="1"/>
    <col min="3" max="3" width="48.42578125" style="10" customWidth="1"/>
    <col min="4" max="4" width="13" style="10" customWidth="1"/>
    <col min="5" max="5" width="13.7109375" style="10" customWidth="1"/>
    <col min="6" max="6" width="11.28515625" style="10" customWidth="1"/>
    <col min="7" max="7" width="9.140625" style="10" customWidth="1"/>
    <col min="8" max="16384" width="9.140625" style="10"/>
  </cols>
  <sheetData>
    <row r="1" spans="1:6" x14ac:dyDescent="0.25">
      <c r="D1" s="354" t="s">
        <v>146</v>
      </c>
      <c r="E1" s="354"/>
    </row>
    <row r="2" spans="1:6" ht="41.25" customHeight="1" x14ac:dyDescent="0.25">
      <c r="A2" s="384" t="s">
        <v>145</v>
      </c>
      <c r="B2" s="384"/>
      <c r="C2" s="384"/>
      <c r="D2" s="384"/>
      <c r="E2" s="384"/>
      <c r="F2" s="127"/>
    </row>
    <row r="3" spans="1:6" ht="15.75" customHeight="1" x14ac:dyDescent="0.25">
      <c r="B3" s="126"/>
      <c r="C3" s="126"/>
      <c r="D3" s="126"/>
      <c r="E3" s="156" t="s">
        <v>4</v>
      </c>
      <c r="F3" s="126"/>
    </row>
    <row r="4" spans="1:6" ht="48.75" customHeight="1" x14ac:dyDescent="0.25">
      <c r="A4" s="265" t="s">
        <v>129</v>
      </c>
      <c r="B4" s="266" t="s">
        <v>130</v>
      </c>
      <c r="C4" s="266" t="s">
        <v>131</v>
      </c>
      <c r="D4" s="166" t="s">
        <v>164</v>
      </c>
      <c r="E4" s="145" t="s">
        <v>132</v>
      </c>
    </row>
    <row r="5" spans="1:6" ht="30" x14ac:dyDescent="0.25">
      <c r="A5" s="118" t="s">
        <v>2</v>
      </c>
      <c r="B5" s="4" t="s">
        <v>141</v>
      </c>
      <c r="C5" s="4" t="s">
        <v>144</v>
      </c>
      <c r="D5" s="8">
        <v>1500</v>
      </c>
      <c r="E5" s="149">
        <v>0</v>
      </c>
    </row>
    <row r="6" spans="1:6" x14ac:dyDescent="0.25">
      <c r="A6" s="385" t="s">
        <v>1</v>
      </c>
      <c r="B6" s="386"/>
      <c r="C6" s="387"/>
      <c r="D6" s="154">
        <f xml:space="preserve"> SUM(D5:D5)</f>
        <v>1500</v>
      </c>
      <c r="E6" s="151">
        <f>SUM(E5:E5)</f>
        <v>0</v>
      </c>
    </row>
    <row r="7" spans="1:6" x14ac:dyDescent="0.25">
      <c r="A7" s="388" t="s">
        <v>137</v>
      </c>
      <c r="B7" s="388"/>
      <c r="C7" s="388"/>
      <c r="D7" s="177"/>
      <c r="E7" s="178"/>
    </row>
    <row r="8" spans="1:6" x14ac:dyDescent="0.25">
      <c r="A8" s="389" t="s">
        <v>138</v>
      </c>
      <c r="B8" s="389"/>
      <c r="C8" s="389"/>
      <c r="D8" s="179">
        <f>D5</f>
        <v>1500</v>
      </c>
      <c r="E8" s="180">
        <f>E5</f>
        <v>0</v>
      </c>
    </row>
    <row r="9" spans="1:6" x14ac:dyDescent="0.25">
      <c r="A9" s="388" t="s">
        <v>1</v>
      </c>
      <c r="B9" s="388"/>
      <c r="C9" s="388"/>
      <c r="D9" s="181">
        <f>SUM(D8:D8)</f>
        <v>1500</v>
      </c>
      <c r="E9" s="181">
        <f>SUM(E8:E8)</f>
        <v>0</v>
      </c>
    </row>
    <row r="10" spans="1:6" x14ac:dyDescent="0.25">
      <c r="A10" s="153"/>
      <c r="B10" s="153"/>
      <c r="C10" s="153"/>
      <c r="D10" s="153"/>
      <c r="E10" s="153"/>
    </row>
    <row r="11" spans="1:6" x14ac:dyDescent="0.25">
      <c r="A11" s="153"/>
      <c r="B11" s="153"/>
      <c r="C11" s="153"/>
      <c r="D11" s="153"/>
      <c r="E11" s="185" t="s">
        <v>4</v>
      </c>
    </row>
    <row r="12" spans="1:6" ht="44.25" customHeight="1" x14ac:dyDescent="0.25">
      <c r="A12" s="265" t="s">
        <v>129</v>
      </c>
      <c r="B12" s="266" t="s">
        <v>130</v>
      </c>
      <c r="C12" s="266" t="s">
        <v>131</v>
      </c>
      <c r="D12" s="166" t="s">
        <v>165</v>
      </c>
      <c r="E12" s="145" t="s">
        <v>132</v>
      </c>
    </row>
    <row r="13" spans="1:6" ht="55.5" customHeight="1" x14ac:dyDescent="0.25">
      <c r="A13" s="118" t="s">
        <v>2</v>
      </c>
      <c r="B13" s="4" t="s">
        <v>148</v>
      </c>
      <c r="C13" s="4" t="s">
        <v>142</v>
      </c>
      <c r="D13" s="8">
        <v>200</v>
      </c>
      <c r="E13" s="149">
        <v>0</v>
      </c>
    </row>
    <row r="14" spans="1:6" ht="45" x14ac:dyDescent="0.25">
      <c r="A14" s="118" t="s">
        <v>3</v>
      </c>
      <c r="B14" s="4" t="s">
        <v>173</v>
      </c>
      <c r="C14" s="155" t="s">
        <v>175</v>
      </c>
      <c r="D14" s="8">
        <v>1.9</v>
      </c>
      <c r="E14" s="149">
        <v>0</v>
      </c>
    </row>
    <row r="15" spans="1:6" x14ac:dyDescent="0.25">
      <c r="A15" s="376" t="s">
        <v>1</v>
      </c>
      <c r="B15" s="383"/>
      <c r="C15" s="377"/>
      <c r="D15" s="142">
        <f xml:space="preserve"> SUM(D13:D14)</f>
        <v>201.9</v>
      </c>
      <c r="E15" s="142">
        <f xml:space="preserve"> SUM(E13:E14)</f>
        <v>0</v>
      </c>
    </row>
    <row r="16" spans="1:6" x14ac:dyDescent="0.25">
      <c r="A16" s="378" t="s">
        <v>137</v>
      </c>
      <c r="B16" s="378"/>
      <c r="C16" s="378"/>
      <c r="D16" s="167"/>
      <c r="E16" s="167"/>
    </row>
    <row r="17" spans="1:5" x14ac:dyDescent="0.25">
      <c r="A17" s="379" t="s">
        <v>149</v>
      </c>
      <c r="B17" s="379"/>
      <c r="C17" s="379"/>
      <c r="D17" s="200">
        <f>D13</f>
        <v>200</v>
      </c>
      <c r="E17" s="200">
        <f>E13</f>
        <v>0</v>
      </c>
    </row>
    <row r="18" spans="1:5" x14ac:dyDescent="0.25">
      <c r="A18" s="379" t="s">
        <v>138</v>
      </c>
      <c r="B18" s="379"/>
      <c r="C18" s="379"/>
      <c r="D18" s="200">
        <f>D14</f>
        <v>1.9</v>
      </c>
      <c r="E18" s="200">
        <f>E14</f>
        <v>0</v>
      </c>
    </row>
    <row r="19" spans="1:5" x14ac:dyDescent="0.25">
      <c r="A19" s="378" t="s">
        <v>1</v>
      </c>
      <c r="B19" s="378"/>
      <c r="C19" s="378"/>
      <c r="D19" s="168">
        <f>SUM(D17:D18)</f>
        <v>201.9</v>
      </c>
      <c r="E19" s="168">
        <f>SUM(E17:E18)</f>
        <v>0</v>
      </c>
    </row>
  </sheetData>
  <mergeCells count="11">
    <mergeCell ref="A19:C19"/>
    <mergeCell ref="A9:C9"/>
    <mergeCell ref="A15:C15"/>
    <mergeCell ref="A16:C16"/>
    <mergeCell ref="A17:C17"/>
    <mergeCell ref="A18:C18"/>
    <mergeCell ref="A2:E2"/>
    <mergeCell ref="D1:E1"/>
    <mergeCell ref="A6:C6"/>
    <mergeCell ref="A7:C7"/>
    <mergeCell ref="A8:C8"/>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election activeCell="I30" sqref="I30"/>
    </sheetView>
  </sheetViews>
  <sheetFormatPr defaultColWidth="9.140625" defaultRowHeight="15" x14ac:dyDescent="0.25"/>
  <cols>
    <col min="1" max="1" width="7.7109375" style="10" customWidth="1"/>
    <col min="2" max="2" width="53.42578125" style="10" customWidth="1"/>
    <col min="3" max="3" width="42.7109375" style="10" customWidth="1"/>
    <col min="4" max="4" width="14.140625" style="10" customWidth="1"/>
    <col min="5" max="5" width="13.140625" style="10" customWidth="1"/>
    <col min="6" max="6" width="11.28515625" style="10" customWidth="1"/>
    <col min="7" max="16384" width="9.140625" style="10"/>
  </cols>
  <sheetData>
    <row r="1" spans="1:6" x14ac:dyDescent="0.25">
      <c r="D1" s="354" t="s">
        <v>147</v>
      </c>
      <c r="E1" s="354"/>
    </row>
    <row r="2" spans="1:6" ht="30.75" customHeight="1" x14ac:dyDescent="0.25">
      <c r="A2" s="384" t="s">
        <v>150</v>
      </c>
      <c r="B2" s="384"/>
      <c r="C2" s="384"/>
      <c r="D2" s="384"/>
      <c r="E2" s="384"/>
      <c r="F2" s="127"/>
    </row>
    <row r="3" spans="1:6" ht="15.75" customHeight="1" x14ac:dyDescent="0.25">
      <c r="B3" s="126"/>
      <c r="C3" s="126"/>
      <c r="D3" s="126"/>
      <c r="E3" s="156" t="s">
        <v>4</v>
      </c>
      <c r="F3" s="126"/>
    </row>
    <row r="4" spans="1:6" ht="45" x14ac:dyDescent="0.25">
      <c r="A4" s="265" t="s">
        <v>129</v>
      </c>
      <c r="B4" s="266" t="s">
        <v>130</v>
      </c>
      <c r="C4" s="266" t="s">
        <v>131</v>
      </c>
      <c r="D4" s="166" t="s">
        <v>166</v>
      </c>
      <c r="E4" s="145" t="s">
        <v>132</v>
      </c>
    </row>
    <row r="5" spans="1:6" ht="49.5" customHeight="1" x14ac:dyDescent="0.25">
      <c r="A5" s="118">
        <v>1</v>
      </c>
      <c r="B5" s="161" t="s">
        <v>202</v>
      </c>
      <c r="C5" s="161" t="s">
        <v>154</v>
      </c>
      <c r="D5" s="160">
        <v>100</v>
      </c>
      <c r="E5" s="157">
        <v>100</v>
      </c>
    </row>
    <row r="6" spans="1:6" ht="30" customHeight="1" x14ac:dyDescent="0.25">
      <c r="A6" s="118">
        <v>2</v>
      </c>
      <c r="B6" s="161" t="s">
        <v>167</v>
      </c>
      <c r="C6" s="161" t="s">
        <v>153</v>
      </c>
      <c r="D6" s="158">
        <v>27</v>
      </c>
      <c r="E6" s="159">
        <v>27</v>
      </c>
    </row>
    <row r="7" spans="1:6" ht="30" customHeight="1" x14ac:dyDescent="0.25">
      <c r="A7" s="118">
        <v>3</v>
      </c>
      <c r="B7" s="161" t="s">
        <v>168</v>
      </c>
      <c r="C7" s="161" t="s">
        <v>153</v>
      </c>
      <c r="D7" s="158">
        <v>21</v>
      </c>
      <c r="E7" s="159">
        <v>21</v>
      </c>
    </row>
    <row r="8" spans="1:6" ht="30" customHeight="1" x14ac:dyDescent="0.25">
      <c r="A8" s="118">
        <v>4</v>
      </c>
      <c r="B8" s="161" t="s">
        <v>170</v>
      </c>
      <c r="C8" s="161" t="s">
        <v>153</v>
      </c>
      <c r="D8" s="158">
        <v>100</v>
      </c>
      <c r="E8" s="159">
        <v>100</v>
      </c>
    </row>
    <row r="9" spans="1:6" ht="30" customHeight="1" x14ac:dyDescent="0.25">
      <c r="A9" s="118">
        <v>5</v>
      </c>
      <c r="B9" s="161" t="s">
        <v>171</v>
      </c>
      <c r="C9" s="161" t="s">
        <v>153</v>
      </c>
      <c r="D9" s="158">
        <v>75</v>
      </c>
      <c r="E9" s="159">
        <v>75</v>
      </c>
    </row>
    <row r="10" spans="1:6" ht="30" customHeight="1" x14ac:dyDescent="0.25">
      <c r="A10" s="118">
        <v>6</v>
      </c>
      <c r="B10" s="161" t="s">
        <v>172</v>
      </c>
      <c r="C10" s="161" t="s">
        <v>153</v>
      </c>
      <c r="D10" s="158">
        <v>100</v>
      </c>
      <c r="E10" s="159">
        <v>100</v>
      </c>
    </row>
    <row r="11" spans="1:6" ht="30" customHeight="1" x14ac:dyDescent="0.25">
      <c r="A11" s="118">
        <v>7</v>
      </c>
      <c r="B11" s="4" t="s">
        <v>152</v>
      </c>
      <c r="C11" s="4" t="s">
        <v>153</v>
      </c>
      <c r="D11" s="8">
        <v>60</v>
      </c>
      <c r="E11" s="149">
        <v>60</v>
      </c>
    </row>
    <row r="12" spans="1:6" ht="132.75" customHeight="1" x14ac:dyDescent="0.25">
      <c r="A12" s="118">
        <v>8</v>
      </c>
      <c r="B12" s="242" t="s">
        <v>209</v>
      </c>
      <c r="C12" s="161" t="s">
        <v>153</v>
      </c>
      <c r="D12" s="8">
        <v>100</v>
      </c>
      <c r="E12" s="149">
        <v>100</v>
      </c>
    </row>
    <row r="13" spans="1:6" ht="32.25" customHeight="1" x14ac:dyDescent="0.25">
      <c r="A13" s="118">
        <v>9</v>
      </c>
      <c r="B13" s="161" t="s">
        <v>178</v>
      </c>
      <c r="C13" s="161" t="s">
        <v>153</v>
      </c>
      <c r="D13" s="8">
        <v>50</v>
      </c>
      <c r="E13" s="149">
        <v>50</v>
      </c>
    </row>
    <row r="14" spans="1:6" ht="56.25" customHeight="1" x14ac:dyDescent="0.25">
      <c r="A14" s="118">
        <v>10</v>
      </c>
      <c r="B14" s="161" t="s">
        <v>179</v>
      </c>
      <c r="C14" s="161" t="s">
        <v>153</v>
      </c>
      <c r="D14" s="8">
        <v>50</v>
      </c>
      <c r="E14" s="149">
        <v>50</v>
      </c>
    </row>
    <row r="15" spans="1:6" x14ac:dyDescent="0.25">
      <c r="A15" s="382" t="s">
        <v>1</v>
      </c>
      <c r="B15" s="382"/>
      <c r="C15" s="382"/>
      <c r="D15" s="142">
        <f>SUM(D5:D14)</f>
        <v>683</v>
      </c>
      <c r="E15" s="142">
        <f>SUM(E5:E14)</f>
        <v>683</v>
      </c>
    </row>
    <row r="16" spans="1:6" x14ac:dyDescent="0.25">
      <c r="A16" s="379" t="s">
        <v>137</v>
      </c>
      <c r="B16" s="379"/>
      <c r="C16" s="379"/>
      <c r="D16" s="167"/>
      <c r="E16" s="167"/>
    </row>
    <row r="17" spans="1:5" x14ac:dyDescent="0.25">
      <c r="A17" s="379" t="s">
        <v>138</v>
      </c>
      <c r="B17" s="379"/>
      <c r="C17" s="379"/>
      <c r="D17" s="200">
        <f>D5+D6+D8+D9+D10+D11+D12+D13+D14</f>
        <v>662</v>
      </c>
      <c r="E17" s="200">
        <f>E5+E6+E8+E9+E10+E11+E12+E13+E14</f>
        <v>662</v>
      </c>
    </row>
    <row r="18" spans="1:5" x14ac:dyDescent="0.25">
      <c r="A18" s="379" t="s">
        <v>169</v>
      </c>
      <c r="B18" s="379"/>
      <c r="C18" s="379"/>
      <c r="D18" s="200">
        <f>D7</f>
        <v>21</v>
      </c>
      <c r="E18" s="200">
        <f>E7</f>
        <v>21</v>
      </c>
    </row>
    <row r="19" spans="1:5" x14ac:dyDescent="0.25">
      <c r="A19" s="378" t="s">
        <v>1</v>
      </c>
      <c r="B19" s="378"/>
      <c r="C19" s="378"/>
      <c r="D19" s="168">
        <f>SUM(D17:D18)</f>
        <v>683</v>
      </c>
      <c r="E19" s="168">
        <f>SUM(E17:E18)</f>
        <v>683</v>
      </c>
    </row>
    <row r="21" spans="1:5" x14ac:dyDescent="0.25">
      <c r="E21" s="201" t="s">
        <v>4</v>
      </c>
    </row>
    <row r="22" spans="1:5" ht="45" x14ac:dyDescent="0.25">
      <c r="A22" s="145" t="s">
        <v>129</v>
      </c>
      <c r="B22" s="146" t="s">
        <v>130</v>
      </c>
      <c r="C22" s="280" t="s">
        <v>197</v>
      </c>
      <c r="D22" s="146" t="s">
        <v>198</v>
      </c>
      <c r="E22" s="145" t="s">
        <v>199</v>
      </c>
    </row>
    <row r="23" spans="1:5" ht="29.25" customHeight="1" x14ac:dyDescent="0.25">
      <c r="A23" s="145" t="s">
        <v>2</v>
      </c>
      <c r="B23" s="4" t="s">
        <v>202</v>
      </c>
      <c r="C23" s="8">
        <f>SUM(D23:E23)</f>
        <v>52</v>
      </c>
      <c r="D23" s="8">
        <v>52</v>
      </c>
      <c r="E23" s="141"/>
    </row>
    <row r="24" spans="1:5" ht="30" x14ac:dyDescent="0.25">
      <c r="A24" s="265" t="s">
        <v>3</v>
      </c>
      <c r="B24" s="4" t="s">
        <v>203</v>
      </c>
      <c r="C24" s="8">
        <f t="shared" ref="C24:C28" si="0">SUM(D24:E24)</f>
        <v>33</v>
      </c>
      <c r="D24" s="8">
        <v>33</v>
      </c>
      <c r="E24" s="147"/>
    </row>
    <row r="25" spans="1:5" ht="30" x14ac:dyDescent="0.25">
      <c r="A25" s="265" t="s">
        <v>134</v>
      </c>
      <c r="B25" s="4" t="s">
        <v>170</v>
      </c>
      <c r="C25" s="8">
        <f t="shared" si="0"/>
        <v>100</v>
      </c>
      <c r="D25" s="8">
        <v>100</v>
      </c>
      <c r="E25" s="147"/>
    </row>
    <row r="26" spans="1:5" ht="30" x14ac:dyDescent="0.25">
      <c r="A26" s="265" t="s">
        <v>135</v>
      </c>
      <c r="B26" s="4" t="s">
        <v>171</v>
      </c>
      <c r="C26" s="8">
        <f t="shared" si="0"/>
        <v>50</v>
      </c>
      <c r="D26" s="8">
        <v>50</v>
      </c>
      <c r="E26" s="147"/>
    </row>
    <row r="27" spans="1:5" ht="31.5" customHeight="1" x14ac:dyDescent="0.25">
      <c r="A27" s="265" t="s">
        <v>136</v>
      </c>
      <c r="B27" s="4" t="s">
        <v>172</v>
      </c>
      <c r="C27" s="8">
        <f t="shared" si="0"/>
        <v>50</v>
      </c>
      <c r="D27" s="8">
        <v>50</v>
      </c>
      <c r="E27" s="147"/>
    </row>
    <row r="28" spans="1:5" ht="30" x14ac:dyDescent="0.25">
      <c r="A28" s="265" t="s">
        <v>204</v>
      </c>
      <c r="B28" s="152" t="s">
        <v>152</v>
      </c>
      <c r="C28" s="8">
        <f t="shared" si="0"/>
        <v>200</v>
      </c>
      <c r="D28" s="8">
        <v>200</v>
      </c>
      <c r="E28" s="147"/>
    </row>
    <row r="29" spans="1:5" x14ac:dyDescent="0.25">
      <c r="A29" s="392" t="s">
        <v>1</v>
      </c>
      <c r="B29" s="393"/>
      <c r="C29" s="162">
        <f>SUM(C23:C28)</f>
        <v>485</v>
      </c>
      <c r="D29" s="148">
        <f t="shared" ref="D29:E29" si="1">SUM(D23:D28)</f>
        <v>485</v>
      </c>
      <c r="E29" s="148">
        <f t="shared" si="1"/>
        <v>0</v>
      </c>
    </row>
    <row r="30" spans="1:5" x14ac:dyDescent="0.25">
      <c r="A30" s="391" t="s">
        <v>137</v>
      </c>
      <c r="B30" s="391"/>
      <c r="C30" s="174"/>
      <c r="D30" s="170"/>
      <c r="E30" s="170"/>
    </row>
    <row r="31" spans="1:5" x14ac:dyDescent="0.25">
      <c r="A31" s="394" t="s">
        <v>138</v>
      </c>
      <c r="B31" s="394"/>
      <c r="C31" s="175">
        <f>C23+C25+C26+C27+C28</f>
        <v>452</v>
      </c>
      <c r="D31" s="171">
        <f t="shared" ref="D31:E31" si="2">D23+D25+D26+D27+D28</f>
        <v>452</v>
      </c>
      <c r="E31" s="171">
        <f t="shared" si="2"/>
        <v>0</v>
      </c>
    </row>
    <row r="32" spans="1:5" x14ac:dyDescent="0.25">
      <c r="A32" s="390" t="s">
        <v>169</v>
      </c>
      <c r="B32" s="390"/>
      <c r="C32" s="175">
        <f>C24</f>
        <v>33</v>
      </c>
      <c r="D32" s="171">
        <f t="shared" ref="D32:E32" si="3">D24</f>
        <v>33</v>
      </c>
      <c r="E32" s="171">
        <f t="shared" si="3"/>
        <v>0</v>
      </c>
    </row>
    <row r="33" spans="1:5" x14ac:dyDescent="0.25">
      <c r="A33" s="391" t="s">
        <v>1</v>
      </c>
      <c r="B33" s="391"/>
      <c r="C33" s="176">
        <f t="shared" ref="C33:E33" si="4">SUM(C31:C32)</f>
        <v>485</v>
      </c>
      <c r="D33" s="173">
        <f t="shared" si="4"/>
        <v>485</v>
      </c>
      <c r="E33" s="173">
        <f t="shared" si="4"/>
        <v>0</v>
      </c>
    </row>
  </sheetData>
  <mergeCells count="12">
    <mergeCell ref="A32:B32"/>
    <mergeCell ref="A33:B33"/>
    <mergeCell ref="A18:C18"/>
    <mergeCell ref="A19:C19"/>
    <mergeCell ref="A29:B29"/>
    <mergeCell ref="A30:B30"/>
    <mergeCell ref="A31:B31"/>
    <mergeCell ref="D1:E1"/>
    <mergeCell ref="A2:E2"/>
    <mergeCell ref="A15:C15"/>
    <mergeCell ref="A16:C16"/>
    <mergeCell ref="A17:C17"/>
  </mergeCells>
  <pageMargins left="0.7" right="0.7" top="0.75" bottom="0.75" header="0.3" footer="0.3"/>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14</vt:i4>
      </vt:variant>
    </vt:vector>
  </HeadingPairs>
  <TitlesOfParts>
    <vt:vector size="14" baseType="lpstr">
      <vt:lpstr>1_lentelė_2 progr_4 priem</vt:lpstr>
      <vt:lpstr>2 lentelė_Spiecius </vt:lpstr>
      <vt:lpstr>3 lentelė_architekt</vt:lpstr>
      <vt:lpstr>4 lentelė_paveldas</vt:lpstr>
      <vt:lpstr>5 lentelė_008 programa</vt:lpstr>
      <vt:lpstr>6_ lentelė_Seniunaiciai </vt:lpstr>
      <vt:lpstr>7_lentelė prisidėjimas_ P_SB_ES</vt:lpstr>
      <vt:lpstr>8_lentelė_prisidėjimas_ P_SB</vt:lpstr>
      <vt:lpstr>9_ lentelė_ prisidėjimas_P_ES</vt:lpstr>
      <vt:lpstr>10_lentelė_prisidėjimas P_SB_ES</vt:lpstr>
      <vt:lpstr>11_lentele_pajamu_palyginimas</vt:lpstr>
      <vt:lpstr>12_lentele_valst_funkc</vt:lpstr>
      <vt:lpstr>13_lentele_darbo uzmokestis</vt:lpstr>
      <vt:lpstr>14_lentele_melioracija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Irmantė Kurmienė</cp:lastModifiedBy>
  <cp:lastPrinted>2024-01-19T09:19:56Z</cp:lastPrinted>
  <dcterms:created xsi:type="dcterms:W3CDTF">2018-01-24T07:12:16Z</dcterms:created>
  <dcterms:modified xsi:type="dcterms:W3CDTF">2024-01-24T11:11:09Z</dcterms:modified>
</cp:coreProperties>
</file>