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0730" windowHeight="11760"/>
  </bookViews>
  <sheets>
    <sheet name="002 pr. asignavimai" sheetId="3" r:id="rId1"/>
    <sheet name="002 pr.vert.krit.suvestinė" sheetId="4" r:id="rId2"/>
  </sheets>
  <definedNames>
    <definedName name="_xlnm.Print_Area" localSheetId="0">'002 pr. asignavimai'!$A$1:$R$115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9" i="3" l="1"/>
  <c r="I105" i="3"/>
  <c r="I64" i="3"/>
  <c r="I106" i="3" l="1"/>
  <c r="I38" i="3" l="1"/>
  <c r="I103" i="3"/>
  <c r="F35" i="4" l="1"/>
  <c r="E35" i="4"/>
  <c r="D35" i="4"/>
  <c r="C35" i="4"/>
  <c r="B35" i="4"/>
  <c r="A35" i="4"/>
  <c r="I108" i="3" l="1"/>
  <c r="G45" i="3" l="1"/>
  <c r="H108" i="3" l="1"/>
  <c r="H45" i="3"/>
  <c r="I45" i="3" l="1"/>
  <c r="S45" i="3" s="1"/>
  <c r="B47" i="4" l="1"/>
  <c r="C47" i="4"/>
  <c r="D47" i="4"/>
  <c r="E47" i="4"/>
  <c r="F47" i="4"/>
  <c r="A47" i="4"/>
  <c r="B46" i="4"/>
  <c r="B45" i="4"/>
  <c r="C45" i="4"/>
  <c r="D45" i="4"/>
  <c r="E45" i="4"/>
  <c r="F45" i="4"/>
  <c r="A45" i="4"/>
  <c r="B44" i="4"/>
  <c r="B43" i="4"/>
  <c r="C43" i="4"/>
  <c r="D43" i="4"/>
  <c r="E43" i="4"/>
  <c r="F43" i="4"/>
  <c r="A43" i="4"/>
  <c r="B42" i="4"/>
  <c r="B41" i="4"/>
  <c r="C41" i="4"/>
  <c r="E41" i="4"/>
  <c r="F41" i="4"/>
  <c r="A41" i="4"/>
  <c r="B40" i="4"/>
  <c r="B39" i="4"/>
  <c r="C39" i="4"/>
  <c r="D39" i="4"/>
  <c r="E39" i="4"/>
  <c r="F39" i="4"/>
  <c r="A39" i="4"/>
  <c r="B38" i="4"/>
  <c r="B37" i="4"/>
  <c r="C37" i="4"/>
  <c r="D37" i="4"/>
  <c r="E37" i="4"/>
  <c r="F37" i="4"/>
  <c r="A37" i="4"/>
  <c r="B36" i="4"/>
  <c r="B34" i="4"/>
  <c r="B33" i="4"/>
  <c r="C33" i="4"/>
  <c r="D33" i="4"/>
  <c r="E33" i="4"/>
  <c r="F33" i="4"/>
  <c r="A33" i="4"/>
  <c r="B32" i="4"/>
  <c r="B31" i="4"/>
  <c r="C31" i="4"/>
  <c r="D31" i="4"/>
  <c r="E31" i="4"/>
  <c r="F31" i="4"/>
  <c r="A31" i="4"/>
  <c r="B30" i="4"/>
  <c r="B29" i="4"/>
  <c r="C29" i="4"/>
  <c r="D29" i="4"/>
  <c r="E29" i="4"/>
  <c r="F29" i="4"/>
  <c r="A29" i="4"/>
  <c r="B28" i="4"/>
  <c r="B26" i="4"/>
  <c r="C26" i="4"/>
  <c r="D26" i="4"/>
  <c r="E26" i="4"/>
  <c r="F26" i="4"/>
  <c r="B27" i="4"/>
  <c r="C27" i="4"/>
  <c r="E27" i="4"/>
  <c r="F27" i="4"/>
  <c r="A27" i="4"/>
  <c r="A26" i="4"/>
  <c r="B25" i="4"/>
  <c r="B24" i="4"/>
  <c r="C24" i="4"/>
  <c r="D24" i="4"/>
  <c r="E24" i="4"/>
  <c r="F24" i="4"/>
  <c r="A24" i="4"/>
  <c r="B23" i="4"/>
  <c r="B21" i="4"/>
  <c r="C21" i="4"/>
  <c r="D21" i="4"/>
  <c r="E21" i="4"/>
  <c r="F21" i="4"/>
  <c r="B22" i="4"/>
  <c r="C22" i="4"/>
  <c r="D22" i="4"/>
  <c r="E22" i="4"/>
  <c r="F22" i="4"/>
  <c r="A22" i="4"/>
  <c r="A21" i="4"/>
  <c r="B20" i="4"/>
  <c r="B18" i="4"/>
  <c r="C18" i="4"/>
  <c r="D18" i="4"/>
  <c r="E18" i="4"/>
  <c r="F18" i="4"/>
  <c r="B19" i="4"/>
  <c r="C19" i="4"/>
  <c r="D19" i="4"/>
  <c r="E19" i="4"/>
  <c r="F19" i="4"/>
  <c r="A19" i="4"/>
  <c r="A18" i="4"/>
  <c r="B17" i="4"/>
  <c r="B16" i="4"/>
  <c r="C16" i="4"/>
  <c r="D16" i="4"/>
  <c r="E16" i="4"/>
  <c r="F16" i="4"/>
  <c r="A16" i="4"/>
  <c r="B15" i="4"/>
  <c r="B14" i="4"/>
  <c r="C14" i="4"/>
  <c r="D14" i="4"/>
  <c r="E14" i="4"/>
  <c r="F14" i="4"/>
  <c r="A14" i="4"/>
  <c r="B13" i="4"/>
  <c r="H105" i="3"/>
  <c r="J105" i="3"/>
  <c r="K105" i="3"/>
  <c r="G105" i="3"/>
  <c r="H103" i="3"/>
  <c r="K103" i="3"/>
  <c r="H104" i="3"/>
  <c r="I104" i="3"/>
  <c r="J104" i="3"/>
  <c r="K104" i="3"/>
  <c r="G104" i="3"/>
  <c r="G38" i="3"/>
  <c r="S38" i="3" s="1"/>
  <c r="G64" i="3"/>
  <c r="G81" i="3"/>
  <c r="G103" i="3"/>
  <c r="H81" i="3"/>
  <c r="I81" i="3"/>
  <c r="J81" i="3"/>
  <c r="K81" i="3"/>
  <c r="K109" i="3"/>
  <c r="J109" i="3"/>
  <c r="H109" i="3"/>
  <c r="G109" i="3"/>
  <c r="K108" i="3"/>
  <c r="J108" i="3"/>
  <c r="G108" i="3"/>
  <c r="K64" i="3"/>
  <c r="J64" i="3"/>
  <c r="H64" i="3"/>
  <c r="K49" i="3"/>
  <c r="J49" i="3"/>
  <c r="I49" i="3"/>
  <c r="H49" i="3"/>
  <c r="G49" i="3"/>
  <c r="K45" i="3"/>
  <c r="J45" i="3"/>
  <c r="K38" i="3"/>
  <c r="J38" i="3"/>
  <c r="H38" i="3"/>
  <c r="J76" i="3"/>
  <c r="J103" i="3" s="1"/>
  <c r="S49" i="3" l="1"/>
  <c r="S81" i="3"/>
  <c r="H110" i="3"/>
  <c r="I110" i="3"/>
  <c r="J110" i="3"/>
  <c r="K110" i="3"/>
  <c r="G110" i="3"/>
  <c r="K84" i="3"/>
  <c r="J84" i="3"/>
  <c r="I84" i="3"/>
  <c r="H84" i="3"/>
  <c r="G84" i="3"/>
  <c r="K77" i="3"/>
  <c r="J77" i="3"/>
  <c r="I77" i="3"/>
  <c r="H77" i="3"/>
  <c r="G77" i="3"/>
  <c r="H72" i="3"/>
  <c r="I72" i="3"/>
  <c r="J72" i="3"/>
  <c r="K72" i="3"/>
  <c r="G72" i="3"/>
  <c r="H69" i="3"/>
  <c r="I69" i="3"/>
  <c r="J69" i="3"/>
  <c r="K69" i="3"/>
  <c r="G69" i="3"/>
  <c r="H17" i="3"/>
  <c r="H65" i="3" s="1"/>
  <c r="I17" i="3"/>
  <c r="J17" i="3"/>
  <c r="J65" i="3" s="1"/>
  <c r="K17" i="3"/>
  <c r="K65" i="3" s="1"/>
  <c r="S69" i="3" l="1"/>
  <c r="S84" i="3"/>
  <c r="S72" i="3"/>
  <c r="S77" i="3"/>
  <c r="K73" i="3"/>
  <c r="J73" i="3"/>
  <c r="I73" i="3"/>
  <c r="H73" i="3"/>
  <c r="I85" i="3"/>
  <c r="G85" i="3"/>
  <c r="K85" i="3"/>
  <c r="J85" i="3"/>
  <c r="H85" i="3"/>
  <c r="K94" i="3"/>
  <c r="J94" i="3"/>
  <c r="I94" i="3"/>
  <c r="H94" i="3"/>
  <c r="G94" i="3"/>
  <c r="I95" i="3" l="1"/>
  <c r="I96" i="3" s="1"/>
  <c r="G95" i="3"/>
  <c r="G96" i="3" s="1"/>
  <c r="G113" i="3"/>
  <c r="H95" i="3"/>
  <c r="H96" i="3" s="1"/>
  <c r="H113" i="3"/>
  <c r="J95" i="3"/>
  <c r="J96" i="3" s="1"/>
  <c r="J113" i="3"/>
  <c r="K95" i="3"/>
  <c r="K96" i="3" s="1"/>
  <c r="K113" i="3"/>
  <c r="G73" i="3" l="1"/>
  <c r="K112" i="3"/>
  <c r="J112" i="3"/>
  <c r="I112" i="3"/>
  <c r="H112" i="3"/>
  <c r="G112" i="3"/>
  <c r="J111" i="3" l="1"/>
  <c r="H111" i="3"/>
  <c r="K111" i="3"/>
  <c r="I111" i="3"/>
  <c r="G111" i="3"/>
  <c r="H86" i="3" l="1"/>
  <c r="H97" i="3" s="1"/>
  <c r="J86" i="3"/>
  <c r="J97" i="3" s="1"/>
  <c r="K86" i="3"/>
  <c r="K97" i="3" s="1"/>
  <c r="G17" i="3"/>
  <c r="G65" i="3" l="1"/>
  <c r="G86" i="3" s="1"/>
  <c r="S17" i="3"/>
  <c r="I114" i="3"/>
  <c r="K116" i="3"/>
  <c r="K114" i="3"/>
  <c r="J114" i="3"/>
  <c r="J116" i="3"/>
  <c r="H114" i="3"/>
  <c r="G114" i="3"/>
  <c r="G97" i="3" l="1"/>
  <c r="G116" i="3" s="1"/>
  <c r="H116" i="3" l="1"/>
  <c r="S64" i="3" l="1"/>
  <c r="I113" i="3"/>
  <c r="I65" i="3"/>
  <c r="I86" i="3" s="1"/>
  <c r="I97" i="3" s="1"/>
  <c r="I116" i="3" s="1"/>
</calcChain>
</file>

<file path=xl/sharedStrings.xml><?xml version="1.0" encoding="utf-8"?>
<sst xmlns="http://schemas.openxmlformats.org/spreadsheetml/2006/main" count="507" uniqueCount="169">
  <si>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</si>
  <si>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</si>
  <si>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</si>
  <si>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</si>
  <si>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</si>
  <si>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</si>
  <si>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</si>
  <si>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</si>
  <si>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</si>
  <si>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</si>
  <si>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</si>
  <si>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</si>
  <si>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</si>
  <si>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</si>
  <si>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</si>
  <si>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</si>
  <si>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</si>
  <si>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</si>
  <si>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</si>
  <si>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</si>
  <si>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</si>
  <si>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</si>
  <si>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</si>
  <si>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</si>
  <si>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</si>
  <si>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</si>
  <si>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</si>
  <si>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</si>
  <si>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</si>
  <si>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</si>
  <si>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</si>
  <si>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x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</si>
  <si>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</si>
  <si>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</si>
  <si>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</si>
  <si>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</si>
  <si>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</si>
  <si>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</si>
  <si>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Asignavimų skirtumas (2022 m.- 2023 m.)</t>
  </si>
  <si>
    <t>Užtikrinti kompleksišką  ir subalansuotą savivaldybės raidą</t>
  </si>
  <si>
    <t>Kurti palankią  aplinką investicijoms ir gyvenimo gerovei</t>
  </si>
  <si>
    <t>V-002-01-01-01-01</t>
  </si>
  <si>
    <t>Parengtos projektinės dokumentacijos skaičius</t>
  </si>
  <si>
    <t>Projektinės veiklos organizavimas</t>
  </si>
  <si>
    <t>Įgyvendinamų projektų skaičius (2014-2020 m. periodo)</t>
  </si>
  <si>
    <t>Investicijų projektų, gavusių valstybės biudžeto dotaciją, skaičius (2014-2020 m. periodo)</t>
  </si>
  <si>
    <t>Įgyvendinamų projektų, numatytų 2022-2030 m. Telšių regiono plėtros plane, skaičius</t>
  </si>
  <si>
    <t>03</t>
  </si>
  <si>
    <t>R-002-01-01-01</t>
  </si>
  <si>
    <t>V-002-01-01-02-01</t>
  </si>
  <si>
    <t>V-002-01-01-02-02 (VB)</t>
  </si>
  <si>
    <t>04</t>
  </si>
  <si>
    <t>P-002-01-01-04-01</t>
  </si>
  <si>
    <t>Įgyvendinamų projektų skaičius (naujo finansavimo periodo)</t>
  </si>
  <si>
    <t>Investicijų ir kitų projektų vykdymas (naujo finansavimo periodo)</t>
  </si>
  <si>
    <t>Investicijų projektų, gavusių valstybės biudžeto dotaciją, skaičius (naujo finansavimo periodo)</t>
  </si>
  <si>
    <t>Sudaryti palankias sąlygas verslo plėtrai</t>
  </si>
  <si>
    <t>Bendradarbystės centro "Spiečius" veiklos organizavimas</t>
  </si>
  <si>
    <t>Smulkiojo ir vidutinio verslo subjektų rėmimas</t>
  </si>
  <si>
    <t>SVV subjektų, gavusių paramą, skaičius</t>
  </si>
  <si>
    <t>R-002-01-02-01</t>
  </si>
  <si>
    <t>V-002-01-02-01-01</t>
  </si>
  <si>
    <t>V-002-01-02-02-01</t>
  </si>
  <si>
    <t>Bendradarbystės centro „Spiečius“ narių skaičius</t>
  </si>
  <si>
    <t>asm.</t>
  </si>
  <si>
    <t>Skatinti bendruomeniškumą Plungės rajono savivaldybėje</t>
  </si>
  <si>
    <t>Bendruomeninės veiklos savivaldybėje stiprinimas</t>
  </si>
  <si>
    <t>2.1.2</t>
  </si>
  <si>
    <t>Plungės dekanato aptarnaujamų parapijų rėmimas</t>
  </si>
  <si>
    <t>R-002-01-03-01</t>
  </si>
  <si>
    <t>V-002-01-03-01-01</t>
  </si>
  <si>
    <t>V-002-01-03-03-01</t>
  </si>
  <si>
    <t>Paremtų religinių bendruomenių skaičius</t>
  </si>
  <si>
    <t>Bendruomenių skaičius, gavusių paramą vietos iniciatyvų įgyvendinimui</t>
  </si>
  <si>
    <t>Paremtų vietos inciatyvų skaičius</t>
  </si>
  <si>
    <t>Bendruomenių, dalyvavusių pažangos veikloje, skaičius</t>
  </si>
  <si>
    <t>Veikiančių SVV skaičius, tenkantis 1000 gyventojų</t>
  </si>
  <si>
    <t>Lėšų, pritrauktų iš išorinių finansavimo šaltinių, įgyvendinant investicinius ir kitus projektus, dalis</t>
  </si>
  <si>
    <t>002-01-01 Programos uždavinys (pažangos)</t>
  </si>
  <si>
    <t>002-01-01-01 Programos priemonė (tęstinė)</t>
  </si>
  <si>
    <t>002-01-01-02 Programos priemonė (tęstinė)</t>
  </si>
  <si>
    <t>002-01-01-04 Programos priemonė (pažangos)</t>
  </si>
  <si>
    <t>002-01-02-01 Programos priemonė (tęstinė)</t>
  </si>
  <si>
    <t>002-01-02-02 Programos priemonė (tęstinė)</t>
  </si>
  <si>
    <t>002-01-03-01 Programos priemonė (tęstinė)</t>
  </si>
  <si>
    <t>002-01-03-03 Programos priemonė (tęstinė)</t>
  </si>
  <si>
    <t>Investicijų  projektų, numatytų 2022-2030 m. Telšių regiono plėtros plane, vykdymas</t>
  </si>
  <si>
    <t>TE</t>
  </si>
  <si>
    <t>TI</t>
  </si>
  <si>
    <t>Įgyvendinamų tęstinių projektų skaičius (pereinamojo laikotarpio)</t>
  </si>
  <si>
    <t>Investicijų tęstinių projektų, gavusių valstybės biudžeto dotaciją, skaičius (pereinamojo laikotarpio)</t>
  </si>
  <si>
    <t>V-002-01-01-03-01</t>
  </si>
  <si>
    <t>V-002-01-01-03-02 (VB)</t>
  </si>
  <si>
    <t>P-002-01-01-05-01</t>
  </si>
  <si>
    <t>05</t>
  </si>
  <si>
    <t>TE - tęstinė veiklos priemonė, skirta 2014-2020 m. nacionalinei pažangos prgramai / ES fondų investicijų veiksmų programai įgyvendinti</t>
  </si>
  <si>
    <t>TI - tęstinė veiklos priemonė, pagal kurią planuojami tęstiniai investiciniai projektai (pereinamojo laikotarpio)</t>
  </si>
  <si>
    <t>* P - pažangos uždavinys, T - tęstinės veiklos uždavinys, RP - regiono pažangos priemonė (projektas), PP - pažangos priemonė (projektas), TP - tęstinės veiklos priemonė, NF - nefinansinė priemonė,</t>
  </si>
  <si>
    <t>RP</t>
  </si>
  <si>
    <t>002-01-01-03 Programos priemonė (tęstinė)</t>
  </si>
  <si>
    <t>002-01-01-05 Programos priemonė (pažangos)</t>
  </si>
  <si>
    <t>Užtikrinti darnų administracinės naštos mažinimo procesą</t>
  </si>
  <si>
    <t xml:space="preserve">Didinti bendradarbiavimą su institucijomis plečiant teikiamas elektronines paslaugas </t>
  </si>
  <si>
    <t>Sudarytų bendradarbiavimo tarp institucijų dėl teikiamų elektroninių paslaugų sutarčių ir/arba gautų prieigų skaičius</t>
  </si>
  <si>
    <t>Administracinės naštos mažinimo užtikrinimas</t>
  </si>
  <si>
    <t>Diegti naujas ir tobulinti veikiančias informacines sistemas</t>
  </si>
  <si>
    <t>1.4.1.</t>
  </si>
  <si>
    <t>Patobulintų veikiančių informacinių sistemų, kurios mažina administracinę naštą skaičius</t>
  </si>
  <si>
    <t>Valstybės biudžeto dotacijos lėšos</t>
  </si>
  <si>
    <t>2.1.7.</t>
  </si>
  <si>
    <t>1.1; 1.5.1; 1.7.3; 3.1.1; 3.3.2;  3.4.1; 4.1.1; 4.1.2; 4.2.5; 4.4.5</t>
  </si>
  <si>
    <t xml:space="preserve">1.2.4; 2.1.4; 4.1.3; 4.4.5; </t>
  </si>
  <si>
    <t>1.2.4; 1.2.5; 1.5.2; 1.5.3; 2.1.4; 4.4.3</t>
  </si>
  <si>
    <t>1.1; 1.2.4; 1.2.5; 1.5.1; 1.5.2; 1.5.3; 1.7.3; 2.1.4; 3.1.1; 3.3.2;  3.4.1; 4.1.1; 4.1.2; 4.1.3; 4.2.5; 4.4.3; 4.4.5</t>
  </si>
  <si>
    <t>NF</t>
  </si>
  <si>
    <t>002-01-03 Programos uždavinys (pažangos)</t>
  </si>
  <si>
    <t>002-02-01 Programos uždavinys (pažangos)</t>
  </si>
  <si>
    <t>002-02-01-01 Programos priemonė nefinansinė)</t>
  </si>
  <si>
    <t>002-02-01-02 Programos priemonė nefinansinė)</t>
  </si>
  <si>
    <t>Savivaldybės administracinės naštos mažinimo priemonių vykdymo plano įgyvendinimo lygis</t>
  </si>
  <si>
    <t>R-002-02-01-01</t>
  </si>
  <si>
    <t>P-002-02-01-01-01</t>
  </si>
  <si>
    <t>P-002-02-01-02-01</t>
  </si>
  <si>
    <t>1.5.2; 3.1.1 4.1.2; 4.4.5</t>
  </si>
  <si>
    <t>T</t>
  </si>
  <si>
    <t>Bendruomeninių organizacijų veiklos rėmimas</t>
  </si>
  <si>
    <t>002-01-02 Programos uždavinys (tęstinis)</t>
  </si>
  <si>
    <t>002-01-03-02 Programos priemonė (pažangos)</t>
  </si>
  <si>
    <t>Uždavinio/ priemonės požymis *</t>
  </si>
  <si>
    <t>P-002-01-03-02-01 (SB/ VB)</t>
  </si>
  <si>
    <t>Investicijų ir kitų projektų, skirtų 2014-2020 m. nacionalinei pažangos programai/ ES fondų investicijų programai, vykdymas</t>
  </si>
  <si>
    <t>Tęstinių investicijų ir kitų projektų vykdymas (pereinamojo laikotarpio)</t>
  </si>
  <si>
    <t>Stebėsenos rodiklio</t>
  </si>
  <si>
    <t>Siektinos stebėsenos rodiklių reikšmės</t>
  </si>
  <si>
    <t>Savivaldybės strateginio plėtros plano rodiklis</t>
  </si>
  <si>
    <t>Programos uždavinio kodas ir pavadinimas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</si>
  <si>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</si>
  <si>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</si>
  <si>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</si>
  <si>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P-002-01-01-05-02 (VB)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</si>
  <si>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Sukurtų paslaugų gavėjų vietų skaičius (vnt.); Šeimų, kurių socialinių paslaugų poreikiai buvo patenkinti (vnt.); Paslaugų poreikio tenkinimo dalis pagal paslaugų grupę (%); Vidutinis laukimo socialinio būsto nuomos sąrašuose laikas (metai); Asmenų ir šeimų, turinčių teisę į paramą būstui išsinuomoti, eilės dydis (vnt.); Gatvių su energija tausojančių apšvietimų dalis (%); Pramonės srityje veikiančių įmonių skaičius Plungės r. (vnt.);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Renovuotų ir naujai įrengtų sporto infrastruktūros objektų skaičius (vnt.);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</si>
  <si>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Sukurtų paslaugų gavėjų vietų skaičius (vnt.); Šeimų, kurių socialinių paslaugų poreikiai buvo patenkinti (vnt.); Gatvių su energija tausojančių apšvietimų dalis (%);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</si>
  <si>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Pramonės srityje veikiančių įmonių skaičius Plungės r. (vnt.); Renovuotų ir naujai įrengtų sporto infrastruktūros objektų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</si>
  <si>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Paslaugų poreikio tenkinimo dalis pagal paslaugų grupę (%); Vidutinis laukimo socialinio būsto nuomos sąrašuose laikas (metai); Asmenų ir šeimų, turinčių teisę į paramą būstui išsinuomoti, eilės dydis (vnt.); Pramonės srityje veikiančių įmonių skaičius Plungės r. (vnt.); Įgyvendintų iniciatyvų, reikalingų siekiant kurortinės vietovės statuso, skaičius (vnt.) </t>
  </si>
  <si>
    <t xml:space="preserve">Paslaugų poreikio tenkinimo dalis pagal paslaugų grupę (%); Viešosios paskirties pastatų, nemažesnės kaip B energinės klasės, dalis (%);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Vykdomų edukacinių / reprezentacinių paslaugų skaičius (vnt.); Lankytojų skaičius Mykolo Oginskio rūmų komplekse (vnt.) </t>
  </si>
  <si>
    <t xml:space="preserve">Verslo paramos sistemomis pasinaudojusių gyventojų skaičius (vnt.) </t>
  </si>
  <si>
    <t xml:space="preserve">Paremtų vietos iniciatyvų skaičius (vnt.); Pateiktų paraiškų skaičius (vnt.) </t>
  </si>
  <si>
    <t xml:space="preserve">Administracinių paslaugų skaitmenizavimo ir modernizavimo projektų skaičius (vnt.); Skaitmenizuotų (el. būdu teikiamų) administracinių paslaugų dalis (%) </t>
  </si>
  <si>
    <t>2022-ųjų m. asignavimai ir kitos lėšos (2022-12-31 datai)</t>
  </si>
  <si>
    <t>-</t>
  </si>
  <si>
    <r>
      <rPr>
        <b/>
        <u/>
        <sz val="12"/>
        <color rgb="FF000000"/>
        <rFont val="Times New Roman"/>
        <family val="1"/>
        <charset val="186"/>
      </rPr>
      <t>002 EKONOMINĖS IR PROJEKTINĖS VEIKLOS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</si>
  <si>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Plungės rajono savivaldybės</t>
  </si>
  <si>
    <t>PATVIRTINTAS</t>
  </si>
  <si>
    <t>Planuojami   2024-ųjų m. asignavimai ir kitos lėšos</t>
  </si>
  <si>
    <t>Planuojami  2025-ųjų m. asignavimai ir kitos lėšos</t>
  </si>
  <si>
    <t xml:space="preserve">                                                                                                          PATVIRTINTAS</t>
  </si>
  <si>
    <t xml:space="preserve">                                                                           Plungės rajono savivaldybės</t>
  </si>
  <si>
    <t xml:space="preserve">                                                                                                                                                                                                            Plungės rajono savivaldybės 2023–2025 metų </t>
  </si>
  <si>
    <t xml:space="preserve">                                                                                                                                                                       strateginio veiklos plano</t>
  </si>
  <si>
    <t xml:space="preserve">                                                                                                                                               2.2 priedas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</si>
  <si>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 xml:space="preserve">002 EKONOMINĖS IR PROJEKTINĖS VEIKLOS </t>
    </r>
    <r>
      <rPr>
        <b/>
        <sz val="12"/>
        <color indexed="8"/>
        <rFont val="Times New Roman"/>
        <family val="1"/>
        <charset val="186"/>
      </rPr>
      <t xml:space="preserve">PROGRAMOS UŽDAVINIAI, PRIEMONĖS, ASIGNAVIMAI IR KITOS LĖŠOS          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</si>
  <si>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sprendimu Nr. T1-</t>
  </si>
  <si>
    <t>strateginio veiklos plano</t>
  </si>
  <si>
    <t>1.2 priedas</t>
  </si>
  <si>
    <t xml:space="preserve"> Plungės rajono savivaldybės 2023–2025 metų </t>
  </si>
  <si>
    <t xml:space="preserve">                                                                                                          sprendimu Nr.T1-</t>
  </si>
  <si>
    <t>SB(VB)</t>
  </si>
  <si>
    <t xml:space="preserve">tarybos 2023 m.gruodžio 21 d. </t>
  </si>
  <si>
    <t xml:space="preserve">                                                                           tarybos 2023 m. gruodžio 21  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</si>
</sst>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409]#0.000"/>
    <numFmt numFmtId="165" formatCode="[$-10409]#0.00"/>
    <numFmt numFmtId="166" formatCode="0.000"/>
  </numFmts>
  <fonts count="29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E1F2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279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0" fontId="15" fillId="0" borderId="0" xfId="0" applyFont="1"/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4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7" xfId="0" applyFont="1" applyFill="1" applyBorder="1" applyAlignment="1" applyProtection="1">
      <alignment horizontal="center" vertical="center" wrapText="1" readingOrder="1"/>
      <protection locked="0"/>
    </xf>
    <xf numFmtId="0" fontId="9" fillId="3" borderId="7" xfId="0" applyFont="1" applyFill="1" applyBorder="1" applyAlignment="1" applyProtection="1">
      <alignment horizontal="left" vertical="center" wrapText="1" readingOrder="1"/>
      <protection locked="0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8" xfId="0" applyFont="1" applyFill="1" applyBorder="1" applyAlignment="1">
      <alignment wrapText="1"/>
    </xf>
    <xf numFmtId="0" fontId="1" fillId="3" borderId="8" xfId="0" applyFont="1" applyFill="1" applyBorder="1"/>
    <xf numFmtId="0" fontId="1" fillId="3" borderId="19" xfId="0" applyFont="1" applyFill="1" applyBorder="1" applyAlignment="1" applyProtection="1">
      <alignment vertical="center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1" fontId="6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49" fontId="4" fillId="3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0" fontId="1" fillId="0" borderId="5" xfId="0" applyFont="1" applyBorder="1" applyAlignment="1">
      <alignment wrapText="1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49" fontId="4" fillId="3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5" xfId="0" applyNumberFormat="1" applyFont="1" applyFill="1" applyBorder="1" applyAlignment="1">
      <alignment horizontal="center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2" fillId="0" borderId="0" xfId="0" applyFont="1" applyAlignment="1" applyProtection="1">
      <alignment horizontal="center" vertical="center" wrapText="1" readingOrder="1"/>
      <protection locked="0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9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0" fontId="1" fillId="0" borderId="9" xfId="0" applyFont="1" applyBorder="1"/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>
      <alignment wrapText="1"/>
    </xf>
    <xf numFmtId="0" fontId="1" fillId="9" borderId="5" xfId="0" applyFont="1" applyFill="1" applyBorder="1" applyAlignment="1">
      <alignment wrapText="1"/>
    </xf>
    <xf numFmtId="0" fontId="1" fillId="9" borderId="5" xfId="0" applyFont="1" applyFill="1" applyBorder="1"/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left" vertical="center" wrapText="1" readingOrder="1"/>
      <protection locked="0"/>
    </xf>
    <xf numFmtId="0" fontId="8" fillId="0" borderId="3" xfId="0" applyFont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21" fillId="0" borderId="5" xfId="0" applyFont="1" applyBorder="1" applyAlignment="1" applyProtection="1">
      <alignment horizontal="center" vertical="top" wrapText="1" readingOrder="1"/>
      <protection locked="0"/>
    </xf>
    <xf numFmtId="0" fontId="1" fillId="0" borderId="5" xfId="0" applyFont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 vertical="center"/>
    </xf>
    <xf numFmtId="166" fontId="6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166" fontId="6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right" vertical="center" wrapText="1" readingOrder="1"/>
      <protection locked="0"/>
    </xf>
    <xf numFmtId="166" fontId="1" fillId="3" borderId="5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6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/>
    </xf>
    <xf numFmtId="49" fontId="4" fillId="0" borderId="10" xfId="0" applyNumberFormat="1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center" vertical="center" wrapText="1" readingOrder="1"/>
      <protection locked="0"/>
    </xf>
    <xf numFmtId="49" fontId="12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readingOrder="1"/>
      <protection locked="0"/>
    </xf>
    <xf numFmtId="49" fontId="4" fillId="5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17" xfId="0" applyFont="1" applyBorder="1" applyAlignment="1" applyProtection="1">
      <alignment horizontal="left" vertical="center" wrapText="1" readingOrder="1"/>
      <protection locked="0"/>
    </xf>
    <xf numFmtId="0" fontId="12" fillId="2" borderId="2" xfId="0" applyFont="1" applyFill="1" applyBorder="1" applyAlignment="1" applyProtection="1">
      <alignment horizontal="center" vertical="center" wrapText="1" readingOrder="1"/>
      <protection locked="0"/>
    </xf>
    <xf numFmtId="166" fontId="6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8" xfId="0" applyFont="1" applyBorder="1" applyAlignment="1">
      <alignment horizontal="center" vertical="center"/>
    </xf>
    <xf numFmtId="166" fontId="1" fillId="5" borderId="5" xfId="0" applyNumberFormat="1" applyFont="1" applyFill="1" applyBorder="1" applyAlignment="1">
      <alignment horizontal="center"/>
    </xf>
    <xf numFmtId="0" fontId="1" fillId="5" borderId="5" xfId="0" applyFont="1" applyFill="1" applyBorder="1"/>
    <xf numFmtId="0" fontId="4" fillId="3" borderId="12" xfId="0" applyFont="1" applyFill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7" xfId="0" applyFont="1" applyFill="1" applyBorder="1" applyAlignment="1" applyProtection="1">
      <alignment vertical="center" wrapText="1" readingOrder="1"/>
      <protection locked="0"/>
    </xf>
    <xf numFmtId="166" fontId="12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wrapText="1"/>
    </xf>
    <xf numFmtId="0" fontId="4" fillId="0" borderId="17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9" fontId="23" fillId="9" borderId="5" xfId="2" applyFont="1" applyFill="1" applyBorder="1"/>
    <xf numFmtId="9" fontId="22" fillId="10" borderId="5" xfId="2" applyFont="1" applyFill="1" applyBorder="1" applyAlignment="1" applyProtection="1">
      <alignment horizontal="center" vertical="center" wrapText="1" readingOrder="1"/>
      <protection locked="0"/>
    </xf>
    <xf numFmtId="9" fontId="22" fillId="0" borderId="5" xfId="2" applyFont="1" applyFill="1" applyBorder="1" applyAlignment="1" applyProtection="1">
      <alignment horizontal="center" vertical="center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10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4" fillId="6" borderId="5" xfId="0" applyFont="1" applyFill="1" applyBorder="1" applyAlignment="1" applyProtection="1">
      <alignment horizontal="center" vertical="center" wrapText="1" readingOrder="1"/>
      <protection locked="0"/>
    </xf>
    <xf numFmtId="0" fontId="9" fillId="3" borderId="35" xfId="0" applyFont="1" applyFill="1" applyBorder="1" applyAlignment="1" applyProtection="1">
      <alignment horizontal="center" vertical="center" wrapText="1" readingOrder="1"/>
      <protection locked="0"/>
    </xf>
    <xf numFmtId="0" fontId="8" fillId="0" borderId="35" xfId="0" applyFont="1" applyBorder="1" applyAlignment="1" applyProtection="1">
      <alignment horizontal="center" vertical="center" wrapText="1" readingOrder="1"/>
      <protection locked="0"/>
    </xf>
    <xf numFmtId="0" fontId="9" fillId="3" borderId="6" xfId="0" applyFont="1" applyFill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1" fillId="0" borderId="10" xfId="0" applyFont="1" applyBorder="1" applyAlignment="1" applyProtection="1">
      <alignment horizontal="center" vertical="top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>
      <alignment horizontal="center"/>
    </xf>
    <xf numFmtId="165" fontId="4" fillId="9" borderId="0" xfId="0" applyNumberFormat="1" applyFont="1" applyFill="1" applyAlignment="1" applyProtection="1">
      <alignment horizontal="center" vertical="center" wrapText="1" readingOrder="1"/>
      <protection locked="0"/>
    </xf>
    <xf numFmtId="166" fontId="6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8" fillId="0" borderId="0" xfId="0" applyFont="1" applyAlignment="1">
      <alignment vertical="center"/>
    </xf>
    <xf numFmtId="166" fontId="12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27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17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11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6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164" fontId="1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7" xfId="0" applyFont="1" applyFill="1" applyBorder="1" applyAlignment="1" applyProtection="1">
      <alignment horizontal="center" vertical="center" wrapText="1" readingOrder="1"/>
      <protection locked="0"/>
    </xf>
    <xf numFmtId="0" fontId="8" fillId="3" borderId="7" xfId="0" applyFont="1" applyFill="1" applyBorder="1" applyAlignment="1" applyProtection="1">
      <alignment horizontal="left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26" fillId="0" borderId="19" xfId="0" applyFont="1" applyBorder="1" applyAlignment="1" applyProtection="1">
      <alignment horizontal="center" vertical="center" wrapText="1" readingOrder="1"/>
      <protection locked="0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0" fontId="20" fillId="0" borderId="26" xfId="0" applyFont="1" applyBorder="1" applyAlignment="1" applyProtection="1">
      <alignment horizontal="left" vertical="center" wrapText="1" readingOrder="1"/>
      <protection locked="0"/>
    </xf>
    <xf numFmtId="0" fontId="20" fillId="0" borderId="11" xfId="0" applyFont="1" applyBorder="1" applyAlignment="1" applyProtection="1">
      <alignment horizontal="left" vertical="center" wrapText="1" readingOrder="1"/>
      <protection locked="0"/>
    </xf>
    <xf numFmtId="0" fontId="20" fillId="0" borderId="19" xfId="0" applyFont="1" applyBorder="1" applyAlignment="1" applyProtection="1">
      <alignment horizontal="left" vertical="center" wrapText="1" readingOrder="1"/>
      <protection locked="0"/>
    </xf>
    <xf numFmtId="0" fontId="20" fillId="0" borderId="17" xfId="0" applyFont="1" applyBorder="1" applyAlignment="1" applyProtection="1">
      <alignment horizontal="left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6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49" fontId="4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1" xfId="0" applyFont="1" applyBorder="1" applyAlignment="1" applyProtection="1">
      <alignment horizontal="left" vertical="center" wrapText="1" readingOrder="1"/>
      <protection locked="0"/>
    </xf>
    <xf numFmtId="0" fontId="20" fillId="0" borderId="2" xfId="0" applyFont="1" applyBorder="1" applyAlignment="1" applyProtection="1">
      <alignment horizontal="left" vertical="center" wrapText="1" readingOrder="1"/>
      <protection locked="0"/>
    </xf>
    <xf numFmtId="0" fontId="16" fillId="0" borderId="25" xfId="0" applyFont="1" applyBorder="1" applyAlignment="1" applyProtection="1">
      <alignment horizontal="center" vertical="center" wrapText="1" readingOrder="1"/>
      <protection locked="0"/>
    </xf>
    <xf numFmtId="0" fontId="16" fillId="0" borderId="26" xfId="0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right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0" fontId="12" fillId="2" borderId="20" xfId="0" applyFont="1" applyFill="1" applyBorder="1" applyAlignment="1" applyProtection="1">
      <alignment horizontal="right" vertical="center" wrapText="1" readingOrder="1"/>
      <protection locked="0"/>
    </xf>
    <xf numFmtId="0" fontId="12" fillId="2" borderId="15" xfId="0" applyFont="1" applyFill="1" applyBorder="1" applyAlignment="1" applyProtection="1">
      <alignment horizontal="right" vertical="center" wrapText="1" readingOrder="1"/>
      <protection locked="0"/>
    </xf>
    <xf numFmtId="0" fontId="12" fillId="2" borderId="26" xfId="0" applyFont="1" applyFill="1" applyBorder="1" applyAlignment="1" applyProtection="1">
      <alignment horizontal="righ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3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26" xfId="0" applyFont="1" applyFill="1" applyBorder="1" applyAlignment="1" applyProtection="1">
      <alignment horizontal="left" vertical="center" wrapText="1" readingOrder="1"/>
      <protection locked="0"/>
    </xf>
    <xf numFmtId="1" fontId="15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49" fontId="4" fillId="3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3" borderId="2" xfId="0" applyNumberFormat="1" applyFont="1" applyFill="1" applyBorder="1" applyAlignment="1" applyProtection="1">
      <alignment horizontal="left" vertical="center" wrapText="1" readingOrder="1"/>
      <protection locked="0"/>
    </xf>
    <xf numFmtId="166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1" xfId="0" applyNumberFormat="1" applyFont="1" applyBorder="1" applyAlignment="1" applyProtection="1">
      <alignment horizontal="center" vertical="center" wrapText="1" readingOrder="1"/>
      <protection locked="0"/>
    </xf>
    <xf numFmtId="166" fontId="6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4" fillId="2" borderId="8" xfId="0" applyFont="1" applyFill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0" fontId="1" fillId="3" borderId="16" xfId="0" applyFont="1" applyFill="1" applyBorder="1" applyAlignment="1" applyProtection="1">
      <alignment horizontal="left" vertical="center" wrapText="1" readingOrder="1"/>
      <protection locked="0"/>
    </xf>
    <xf numFmtId="0" fontId="1" fillId="3" borderId="31" xfId="0" applyFont="1" applyFill="1" applyBorder="1" applyAlignment="1" applyProtection="1">
      <alignment horizontal="left" vertical="center" wrapText="1" readingOrder="1"/>
      <protection locked="0"/>
    </xf>
    <xf numFmtId="0" fontId="15" fillId="0" borderId="25" xfId="0" applyFont="1" applyBorder="1" applyAlignment="1" applyProtection="1">
      <alignment horizontal="center" vertical="center" wrapText="1" readingOrder="1"/>
      <protection locked="0"/>
    </xf>
    <xf numFmtId="0" fontId="15" fillId="0" borderId="26" xfId="0" applyFont="1" applyBorder="1" applyAlignment="1" applyProtection="1">
      <alignment horizontal="center" vertical="center" wrapText="1" readingOrder="1"/>
      <protection locked="0"/>
    </xf>
    <xf numFmtId="49" fontId="4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25" xfId="0" applyFont="1" applyBorder="1" applyAlignment="1" applyProtection="1">
      <alignment horizontal="right" vertical="center" wrapText="1" readingOrder="1"/>
      <protection locked="0"/>
    </xf>
    <xf numFmtId="0" fontId="12" fillId="0" borderId="26" xfId="0" applyFont="1" applyBorder="1" applyAlignment="1" applyProtection="1">
      <alignment horizontal="right" vertical="center" wrapText="1" readingOrder="1"/>
      <protection locked="0"/>
    </xf>
    <xf numFmtId="0" fontId="12" fillId="0" borderId="11" xfId="0" applyFont="1" applyBorder="1" applyAlignment="1" applyProtection="1">
      <alignment horizontal="right" vertical="center" wrapText="1" readingOrder="1"/>
      <protection locked="0"/>
    </xf>
    <xf numFmtId="0" fontId="6" fillId="3" borderId="5" xfId="0" applyFont="1" applyFill="1" applyBorder="1" applyAlignment="1">
      <alignment horizontal="right"/>
    </xf>
    <xf numFmtId="0" fontId="6" fillId="5" borderId="19" xfId="0" applyFont="1" applyFill="1" applyBorder="1" applyAlignment="1">
      <alignment horizontal="right"/>
    </xf>
    <xf numFmtId="0" fontId="6" fillId="5" borderId="17" xfId="0" applyFont="1" applyFill="1" applyBorder="1" applyAlignment="1">
      <alignment horizontal="right"/>
    </xf>
    <xf numFmtId="49" fontId="4" fillId="5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6" borderId="30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4" fillId="7" borderId="27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30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12" fillId="6" borderId="34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10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49" fontId="4" fillId="5" borderId="10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6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" xfId="0" applyNumberFormat="1" applyFont="1" applyFill="1" applyBorder="1" applyAlignment="1" applyProtection="1">
      <alignment horizontal="lef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0" xfId="0" applyFont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right" vertical="center" wrapText="1" readingOrder="1"/>
      <protection locked="0"/>
    </xf>
    <xf numFmtId="49" fontId="4" fillId="3" borderId="8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9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readingOrder="1"/>
      <protection locked="0"/>
    </xf>
    <xf numFmtId="0" fontId="18" fillId="0" borderId="0" xfId="0" applyFont="1" applyAlignment="1">
      <alignment horizontal="center" vertical="center"/>
    </xf>
    <xf numFmtId="49" fontId="11" fillId="3" borderId="23" xfId="0" applyNumberFormat="1" applyFont="1" applyFill="1" applyBorder="1" applyAlignment="1" applyProtection="1">
      <alignment horizontal="left" vertical="top" wrapText="1" readingOrder="1"/>
      <protection locked="0"/>
    </xf>
    <xf numFmtId="0" fontId="11" fillId="3" borderId="16" xfId="0" applyFont="1" applyFill="1" applyBorder="1" applyAlignment="1" applyProtection="1">
      <alignment horizontal="left" vertical="top" wrapText="1" readingOrder="1"/>
      <protection locked="0"/>
    </xf>
    <xf numFmtId="0" fontId="21" fillId="0" borderId="10" xfId="0" applyFont="1" applyBorder="1" applyAlignment="1" applyProtection="1">
      <alignment horizontal="left" vertical="top" wrapText="1" readingOrder="1"/>
      <protection locked="0"/>
    </xf>
    <xf numFmtId="0" fontId="21" fillId="0" borderId="1" xfId="0" applyFont="1" applyBorder="1" applyAlignment="1" applyProtection="1">
      <alignment horizontal="left" vertical="top" wrapText="1" readingOrder="1"/>
      <protection locked="0"/>
    </xf>
    <xf numFmtId="0" fontId="21" fillId="0" borderId="16" xfId="0" applyFont="1" applyBorder="1" applyAlignment="1" applyProtection="1">
      <alignment horizontal="left" vertical="top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11" fillId="3" borderId="10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1" fillId="3" borderId="23" xfId="0" applyFont="1" applyFill="1" applyBorder="1" applyAlignment="1" applyProtection="1">
      <alignment horizontal="left" vertical="top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25" fillId="3" borderId="8" xfId="0" applyFont="1" applyFill="1" applyBorder="1" applyAlignment="1">
      <alignment horizontal="center" wrapText="1"/>
    </xf>
    <xf numFmtId="0" fontId="25" fillId="3" borderId="12" xfId="0" applyFont="1" applyFill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12" xfId="0" applyFont="1" applyBorder="1" applyAlignment="1">
      <alignment horizontal="center" wrapText="1"/>
    </xf>
    <xf numFmtId="0" fontId="25" fillId="0" borderId="9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1F2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"/>
  <sheetViews>
    <sheetView tabSelected="1" zoomScale="90" zoomScaleNormal="90" zoomScaleSheetLayoutView="100" workbookViewId="0">
      <pane ySplit="11" topLeftCell="A33" activePane="bottomLeft" state="frozen"/>
      <selection pane="bottomLeft" activeCell="I20" sqref="I20"/>
    </sheetView>
  </sheetViews>
  <sheetFormatPr defaultColWidth="9.140625" defaultRowHeight="12.75" x14ac:dyDescent="0.2"/>
  <cols>
    <col min="1" max="2" width="11.5703125" style="6" customWidth="1"/>
    <col min="3" max="3" width="11.5703125" style="1" customWidth="1"/>
    <col min="4" max="4" width="19.28515625" style="1" customWidth="1"/>
    <col min="5" max="5" width="11.85546875" style="1" customWidth="1"/>
    <col min="6" max="6" width="12.42578125" style="1" customWidth="1"/>
    <col min="7" max="7" width="11.85546875" style="1" customWidth="1"/>
    <col min="8" max="8" width="13" style="1" hidden="1" customWidth="1"/>
    <col min="9" max="9" width="13" style="1" customWidth="1"/>
    <col min="10" max="10" width="11.85546875" style="1" customWidth="1"/>
    <col min="11" max="11" width="13.28515625" style="1" customWidth="1"/>
    <col min="12" max="12" width="37.28515625" style="1" customWidth="1"/>
    <col min="13" max="13" width="18.28515625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0.85546875" style="1" hidden="1" customWidth="1"/>
    <col min="20" max="20" width="10" style="1" customWidth="1"/>
    <col min="21" max="21" width="46.7109375" style="1" bestFit="1" customWidth="1"/>
    <col min="22" max="16384" width="9.140625" style="1"/>
  </cols>
  <sheetData>
    <row r="1" spans="1:20" x14ac:dyDescent="0.2">
      <c r="L1" s="1" t="s">
        <v>152</v>
      </c>
    </row>
    <row r="2" spans="1:20" x14ac:dyDescent="0.2">
      <c r="L2" s="1" t="s">
        <v>151</v>
      </c>
    </row>
    <row r="3" spans="1:20" x14ac:dyDescent="0.2">
      <c r="L3" s="1" t="s">
        <v>167</v>
      </c>
    </row>
    <row r="4" spans="1:20" x14ac:dyDescent="0.2">
      <c r="L4" s="1" t="s">
        <v>161</v>
      </c>
    </row>
    <row r="5" spans="1:20" x14ac:dyDescent="0.2">
      <c r="I5" s="140"/>
      <c r="J5" s="140"/>
      <c r="K5" s="140"/>
      <c r="L5" s="140" t="s">
        <v>164</v>
      </c>
    </row>
    <row r="6" spans="1:20" x14ac:dyDescent="0.2">
      <c r="I6" s="140"/>
      <c r="J6" s="140"/>
      <c r="K6" s="140"/>
      <c r="L6" s="156" t="s">
        <v>162</v>
      </c>
      <c r="M6" s="156"/>
    </row>
    <row r="7" spans="1:20" x14ac:dyDescent="0.2">
      <c r="I7" s="140"/>
      <c r="J7" s="140"/>
      <c r="K7" s="140"/>
      <c r="L7" s="156" t="s">
        <v>163</v>
      </c>
      <c r="M7" s="156"/>
    </row>
    <row r="8" spans="1:20" x14ac:dyDescent="0.2">
      <c r="I8" s="138"/>
      <c r="J8" s="138"/>
      <c r="K8" s="138"/>
      <c r="L8" s="138"/>
    </row>
    <row r="9" spans="1:20" ht="29.25" customHeight="1" x14ac:dyDescent="0.2">
      <c r="A9" s="157" t="s">
        <v>160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  <c r="S9" s="57"/>
    </row>
    <row r="10" spans="1:20" ht="32.25" customHeight="1" x14ac:dyDescent="0.2">
      <c r="A10" s="184" t="s">
        <v>11</v>
      </c>
      <c r="B10" s="184" t="s">
        <v>135</v>
      </c>
      <c r="C10" s="184" t="s">
        <v>12</v>
      </c>
      <c r="D10" s="184" t="s">
        <v>13</v>
      </c>
      <c r="E10" s="184" t="s">
        <v>5</v>
      </c>
      <c r="F10" s="184" t="s">
        <v>128</v>
      </c>
      <c r="G10" s="184" t="s">
        <v>148</v>
      </c>
      <c r="H10" s="184" t="s">
        <v>136</v>
      </c>
      <c r="I10" s="184" t="s">
        <v>137</v>
      </c>
      <c r="J10" s="184" t="s">
        <v>153</v>
      </c>
      <c r="K10" s="184" t="s">
        <v>154</v>
      </c>
      <c r="L10" s="184" t="s">
        <v>138</v>
      </c>
      <c r="M10" s="191" t="s">
        <v>9</v>
      </c>
      <c r="N10" s="191" t="s">
        <v>132</v>
      </c>
      <c r="O10" s="191"/>
      <c r="P10" s="191" t="s">
        <v>133</v>
      </c>
      <c r="Q10" s="191"/>
      <c r="R10" s="191"/>
      <c r="S10" s="158" t="s">
        <v>38</v>
      </c>
    </row>
    <row r="11" spans="1:20" ht="37.5" customHeight="1" x14ac:dyDescent="0.2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91"/>
      <c r="N11" s="27" t="s">
        <v>1</v>
      </c>
      <c r="O11" s="27" t="s">
        <v>14</v>
      </c>
      <c r="P11" s="128">
        <v>2023</v>
      </c>
      <c r="Q11" s="128">
        <v>2024</v>
      </c>
      <c r="R11" s="128">
        <v>2025</v>
      </c>
      <c r="S11" s="158"/>
    </row>
    <row r="12" spans="1:20" x14ac:dyDescent="0.2">
      <c r="A12" s="121">
        <v>1</v>
      </c>
      <c r="B12" s="121">
        <v>2</v>
      </c>
      <c r="C12" s="121">
        <v>3</v>
      </c>
      <c r="D12" s="121">
        <v>4</v>
      </c>
      <c r="E12" s="121">
        <v>5</v>
      </c>
      <c r="F12" s="121">
        <v>6</v>
      </c>
      <c r="G12" s="121">
        <v>7</v>
      </c>
      <c r="H12" s="121">
        <v>8</v>
      </c>
      <c r="I12" s="121">
        <v>9</v>
      </c>
      <c r="J12" s="121">
        <v>10</v>
      </c>
      <c r="K12" s="121">
        <v>11</v>
      </c>
      <c r="L12" s="121">
        <v>12</v>
      </c>
      <c r="M12" s="128"/>
      <c r="N12" s="27"/>
      <c r="O12" s="27"/>
      <c r="P12" s="128"/>
      <c r="Q12" s="128"/>
      <c r="R12" s="128"/>
      <c r="S12" s="122">
        <v>13</v>
      </c>
    </row>
    <row r="13" spans="1:20" ht="18" customHeight="1" x14ac:dyDescent="0.2">
      <c r="A13" s="28" t="s">
        <v>0</v>
      </c>
      <c r="B13" s="206" t="s">
        <v>39</v>
      </c>
      <c r="C13" s="206"/>
      <c r="D13" s="206"/>
      <c r="E13" s="206"/>
      <c r="F13" s="206"/>
      <c r="G13" s="206"/>
      <c r="H13" s="206"/>
      <c r="I13" s="206"/>
      <c r="J13" s="206"/>
      <c r="K13" s="206"/>
      <c r="L13" s="206"/>
      <c r="M13" s="206"/>
      <c r="N13" s="206"/>
      <c r="O13" s="206"/>
      <c r="P13" s="206"/>
      <c r="Q13" s="206"/>
      <c r="R13" s="207"/>
      <c r="S13" s="112"/>
    </row>
    <row r="14" spans="1:20" ht="78.75" customHeight="1" x14ac:dyDescent="0.2">
      <c r="A14" s="173" t="s">
        <v>0</v>
      </c>
      <c r="B14" s="29" t="s">
        <v>0</v>
      </c>
      <c r="C14" s="197" t="s">
        <v>40</v>
      </c>
      <c r="D14" s="197"/>
      <c r="E14" s="197"/>
      <c r="F14" s="45" t="s">
        <v>27</v>
      </c>
      <c r="G14" s="30"/>
      <c r="H14" s="30"/>
      <c r="I14" s="30"/>
      <c r="J14" s="30"/>
      <c r="K14" s="30"/>
      <c r="L14" s="45" t="s">
        <v>113</v>
      </c>
      <c r="M14" s="31" t="s">
        <v>48</v>
      </c>
      <c r="N14" s="31" t="s">
        <v>77</v>
      </c>
      <c r="O14" s="32" t="s">
        <v>16</v>
      </c>
      <c r="P14" s="135">
        <v>60</v>
      </c>
      <c r="Q14" s="135">
        <v>65</v>
      </c>
      <c r="R14" s="135">
        <v>65</v>
      </c>
      <c r="S14" s="112"/>
      <c r="T14" s="9"/>
    </row>
    <row r="15" spans="1:20" ht="17.25" customHeight="1" x14ac:dyDescent="0.2">
      <c r="A15" s="174"/>
      <c r="B15" s="208" t="s">
        <v>0</v>
      </c>
      <c r="C15" s="34" t="s">
        <v>0</v>
      </c>
      <c r="D15" s="195" t="s">
        <v>43</v>
      </c>
      <c r="E15" s="196"/>
      <c r="F15" s="35" t="s">
        <v>32</v>
      </c>
      <c r="G15" s="198"/>
      <c r="H15" s="199"/>
      <c r="I15" s="199"/>
      <c r="J15" s="199"/>
      <c r="K15" s="199"/>
      <c r="L15" s="37" t="s">
        <v>31</v>
      </c>
      <c r="M15" s="48" t="s">
        <v>41</v>
      </c>
      <c r="N15" s="48" t="s">
        <v>42</v>
      </c>
      <c r="O15" s="63" t="s">
        <v>17</v>
      </c>
      <c r="P15" s="76">
        <v>5</v>
      </c>
      <c r="Q15" s="76">
        <v>8</v>
      </c>
      <c r="R15" s="76">
        <v>10</v>
      </c>
      <c r="S15" s="112"/>
      <c r="T15" s="9"/>
    </row>
    <row r="16" spans="1:20" ht="15" customHeight="1" x14ac:dyDescent="0.2">
      <c r="A16" s="174"/>
      <c r="B16" s="209"/>
      <c r="C16" s="180" t="s">
        <v>0</v>
      </c>
      <c r="D16" s="134">
        <v>188714469</v>
      </c>
      <c r="E16" s="134" t="s">
        <v>19</v>
      </c>
      <c r="F16" s="36" t="s">
        <v>31</v>
      </c>
      <c r="G16" s="11">
        <v>36.9</v>
      </c>
      <c r="H16" s="11">
        <v>26.2</v>
      </c>
      <c r="I16" s="11">
        <v>11.7</v>
      </c>
      <c r="J16" s="11">
        <v>28.8</v>
      </c>
      <c r="K16" s="11">
        <v>31.7</v>
      </c>
      <c r="L16" s="37" t="s">
        <v>31</v>
      </c>
      <c r="M16" s="58"/>
      <c r="N16" s="59"/>
      <c r="O16" s="60"/>
      <c r="P16" s="61"/>
      <c r="Q16" s="61"/>
      <c r="R16" s="62"/>
      <c r="S16" s="112"/>
    </row>
    <row r="17" spans="1:19" ht="12.75" customHeight="1" x14ac:dyDescent="0.2">
      <c r="A17" s="174"/>
      <c r="B17" s="209"/>
      <c r="C17" s="180"/>
      <c r="D17" s="188" t="s">
        <v>34</v>
      </c>
      <c r="E17" s="189"/>
      <c r="F17" s="190"/>
      <c r="G17" s="38">
        <f>SUM(G16)</f>
        <v>36.9</v>
      </c>
      <c r="H17" s="38">
        <f t="shared" ref="H17:K17" si="0">SUM(H16)</f>
        <v>26.2</v>
      </c>
      <c r="I17" s="38">
        <f t="shared" si="0"/>
        <v>11.7</v>
      </c>
      <c r="J17" s="38">
        <f t="shared" si="0"/>
        <v>28.8</v>
      </c>
      <c r="K17" s="38">
        <f t="shared" si="0"/>
        <v>31.7</v>
      </c>
      <c r="L17" s="16" t="s">
        <v>31</v>
      </c>
      <c r="M17" s="39" t="s">
        <v>31</v>
      </c>
      <c r="N17" s="39" t="s">
        <v>31</v>
      </c>
      <c r="O17" s="39" t="s">
        <v>31</v>
      </c>
      <c r="P17" s="39" t="s">
        <v>31</v>
      </c>
      <c r="Q17" s="39" t="s">
        <v>31</v>
      </c>
      <c r="R17" s="39" t="s">
        <v>31</v>
      </c>
      <c r="S17" s="113">
        <f>(I17-G17)/G17</f>
        <v>-0.68292682926829273</v>
      </c>
    </row>
    <row r="18" spans="1:19" ht="30.75" customHeight="1" x14ac:dyDescent="0.2">
      <c r="A18" s="174"/>
      <c r="B18" s="209"/>
      <c r="C18" s="163" t="s">
        <v>15</v>
      </c>
      <c r="D18" s="159" t="s">
        <v>130</v>
      </c>
      <c r="E18" s="160"/>
      <c r="F18" s="165" t="s">
        <v>87</v>
      </c>
      <c r="G18" s="167"/>
      <c r="H18" s="168"/>
      <c r="I18" s="168"/>
      <c r="J18" s="168"/>
      <c r="K18" s="168"/>
      <c r="L18" s="171" t="s">
        <v>110</v>
      </c>
      <c r="M18" s="5" t="s">
        <v>49</v>
      </c>
      <c r="N18" s="48" t="s">
        <v>44</v>
      </c>
      <c r="O18" s="5" t="s">
        <v>17</v>
      </c>
      <c r="P18" s="76">
        <v>11</v>
      </c>
      <c r="Q18" s="76">
        <v>0</v>
      </c>
      <c r="R18" s="76">
        <v>0</v>
      </c>
      <c r="S18" s="112"/>
    </row>
    <row r="19" spans="1:19" ht="30.75" customHeight="1" x14ac:dyDescent="0.2">
      <c r="A19" s="174"/>
      <c r="B19" s="209"/>
      <c r="C19" s="164"/>
      <c r="D19" s="161"/>
      <c r="E19" s="162"/>
      <c r="F19" s="166"/>
      <c r="G19" s="169"/>
      <c r="H19" s="170"/>
      <c r="I19" s="170"/>
      <c r="J19" s="170"/>
      <c r="K19" s="170"/>
      <c r="L19" s="172"/>
      <c r="M19" s="109" t="s">
        <v>50</v>
      </c>
      <c r="N19" s="66" t="s">
        <v>45</v>
      </c>
      <c r="O19" s="64" t="s">
        <v>17</v>
      </c>
      <c r="P19" s="76">
        <v>5</v>
      </c>
      <c r="Q19" s="76">
        <v>0</v>
      </c>
      <c r="R19" s="86">
        <v>0</v>
      </c>
      <c r="S19" s="112"/>
    </row>
    <row r="20" spans="1:19" ht="12" customHeight="1" x14ac:dyDescent="0.2">
      <c r="A20" s="174"/>
      <c r="B20" s="209"/>
      <c r="C20" s="192" t="s">
        <v>15</v>
      </c>
      <c r="D20" s="134">
        <v>188714469</v>
      </c>
      <c r="E20" s="36" t="s">
        <v>19</v>
      </c>
      <c r="F20" s="88" t="s">
        <v>31</v>
      </c>
      <c r="G20" s="11">
        <v>1709.74</v>
      </c>
      <c r="H20" s="11">
        <v>400</v>
      </c>
      <c r="I20" s="11">
        <v>431.1</v>
      </c>
      <c r="J20" s="11">
        <v>0</v>
      </c>
      <c r="K20" s="11">
        <v>0</v>
      </c>
      <c r="L20" s="37" t="s">
        <v>31</v>
      </c>
      <c r="M20" s="58"/>
      <c r="N20" s="67"/>
      <c r="O20" s="68"/>
      <c r="P20" s="69"/>
      <c r="Q20" s="69"/>
      <c r="R20" s="68"/>
      <c r="S20" s="112"/>
    </row>
    <row r="21" spans="1:19" ht="12" customHeight="1" x14ac:dyDescent="0.2">
      <c r="A21" s="174"/>
      <c r="B21" s="209"/>
      <c r="C21" s="193"/>
      <c r="D21" s="134">
        <v>188714469</v>
      </c>
      <c r="E21" s="36" t="s">
        <v>21</v>
      </c>
      <c r="F21" s="88" t="s">
        <v>31</v>
      </c>
      <c r="G21" s="11">
        <v>1941.46</v>
      </c>
      <c r="H21" s="11">
        <v>50</v>
      </c>
      <c r="I21" s="11">
        <v>35.799999999999997</v>
      </c>
      <c r="J21" s="11">
        <v>0</v>
      </c>
      <c r="K21" s="11">
        <v>0</v>
      </c>
      <c r="L21" s="37" t="s">
        <v>31</v>
      </c>
      <c r="M21" s="58"/>
      <c r="N21" s="67"/>
      <c r="O21" s="68"/>
      <c r="P21" s="69"/>
      <c r="Q21" s="69"/>
      <c r="R21" s="68"/>
      <c r="S21" s="112"/>
    </row>
    <row r="22" spans="1:19" ht="12" customHeight="1" x14ac:dyDescent="0.2">
      <c r="A22" s="174"/>
      <c r="B22" s="209"/>
      <c r="C22" s="193"/>
      <c r="D22" s="134">
        <v>188714469</v>
      </c>
      <c r="E22" s="36" t="s">
        <v>29</v>
      </c>
      <c r="F22" s="88" t="s">
        <v>31</v>
      </c>
      <c r="G22" s="11">
        <v>2628.6</v>
      </c>
      <c r="H22" s="11">
        <v>1750</v>
      </c>
      <c r="I22" s="11">
        <v>1978.5</v>
      </c>
      <c r="J22" s="11">
        <v>0</v>
      </c>
      <c r="K22" s="11">
        <v>0</v>
      </c>
      <c r="L22" s="37" t="s">
        <v>31</v>
      </c>
      <c r="M22" s="58"/>
      <c r="N22" s="67"/>
      <c r="O22" s="68"/>
      <c r="P22" s="69"/>
      <c r="Q22" s="69"/>
      <c r="R22" s="68"/>
      <c r="S22" s="112"/>
    </row>
    <row r="23" spans="1:19" ht="12" customHeight="1" x14ac:dyDescent="0.2">
      <c r="A23" s="174"/>
      <c r="B23" s="209"/>
      <c r="C23" s="193"/>
      <c r="D23" s="134">
        <v>188714469</v>
      </c>
      <c r="E23" s="36" t="s">
        <v>27</v>
      </c>
      <c r="F23" s="88" t="s">
        <v>31</v>
      </c>
      <c r="G23" s="11">
        <v>332.5</v>
      </c>
      <c r="H23" s="11">
        <v>500</v>
      </c>
      <c r="I23" s="146">
        <v>969</v>
      </c>
      <c r="J23" s="11">
        <v>0</v>
      </c>
      <c r="K23" s="11">
        <v>0</v>
      </c>
      <c r="L23" s="37" t="s">
        <v>31</v>
      </c>
      <c r="M23" s="58"/>
      <c r="N23" s="67"/>
      <c r="O23" s="68"/>
      <c r="P23" s="69"/>
      <c r="Q23" s="69"/>
      <c r="R23" s="68"/>
      <c r="S23" s="112"/>
    </row>
    <row r="24" spans="1:19" ht="12" customHeight="1" x14ac:dyDescent="0.2">
      <c r="A24" s="174"/>
      <c r="B24" s="209"/>
      <c r="C24" s="193"/>
      <c r="D24" s="154">
        <v>188714469</v>
      </c>
      <c r="E24" s="65" t="s">
        <v>23</v>
      </c>
      <c r="F24" s="88" t="s">
        <v>31</v>
      </c>
      <c r="G24" s="11">
        <v>0</v>
      </c>
      <c r="H24" s="11"/>
      <c r="I24" s="146">
        <v>153.69999999999999</v>
      </c>
      <c r="J24" s="11">
        <v>0</v>
      </c>
      <c r="K24" s="11">
        <v>0</v>
      </c>
      <c r="L24" s="37"/>
      <c r="M24" s="58"/>
      <c r="N24" s="67"/>
      <c r="O24" s="68"/>
      <c r="P24" s="69"/>
      <c r="Q24" s="69"/>
      <c r="R24" s="68"/>
      <c r="S24" s="112"/>
    </row>
    <row r="25" spans="1:19" ht="12" customHeight="1" x14ac:dyDescent="0.2">
      <c r="A25" s="174"/>
      <c r="B25" s="209"/>
      <c r="C25" s="193"/>
      <c r="D25" s="134">
        <v>191131028</v>
      </c>
      <c r="E25" s="134" t="s">
        <v>19</v>
      </c>
      <c r="F25" s="88" t="s">
        <v>31</v>
      </c>
      <c r="G25" s="11">
        <v>0</v>
      </c>
      <c r="H25" s="11">
        <v>0</v>
      </c>
      <c r="I25" s="146"/>
      <c r="J25" s="11">
        <v>0</v>
      </c>
      <c r="K25" s="11">
        <v>0</v>
      </c>
      <c r="L25" s="37" t="s">
        <v>31</v>
      </c>
      <c r="M25" s="58"/>
      <c r="N25" s="67"/>
      <c r="O25" s="68"/>
      <c r="P25" s="69"/>
      <c r="Q25" s="69"/>
      <c r="R25" s="68"/>
      <c r="S25" s="112"/>
    </row>
    <row r="26" spans="1:19" ht="12" customHeight="1" x14ac:dyDescent="0.2">
      <c r="A26" s="174"/>
      <c r="B26" s="209"/>
      <c r="C26" s="193"/>
      <c r="D26" s="134">
        <v>291130450</v>
      </c>
      <c r="E26" s="134" t="s">
        <v>19</v>
      </c>
      <c r="F26" s="88" t="s">
        <v>31</v>
      </c>
      <c r="G26" s="11">
        <v>31.3</v>
      </c>
      <c r="H26" s="11">
        <v>0</v>
      </c>
      <c r="I26" s="146"/>
      <c r="J26" s="11">
        <v>0</v>
      </c>
      <c r="K26" s="11">
        <v>0</v>
      </c>
      <c r="L26" s="37" t="s">
        <v>31</v>
      </c>
      <c r="M26" s="58"/>
      <c r="N26" s="67"/>
      <c r="O26" s="68"/>
      <c r="P26" s="69"/>
      <c r="Q26" s="69"/>
      <c r="R26" s="68"/>
      <c r="S26" s="112"/>
    </row>
    <row r="27" spans="1:19" ht="12" customHeight="1" x14ac:dyDescent="0.2">
      <c r="A27" s="174"/>
      <c r="B27" s="209"/>
      <c r="C27" s="193"/>
      <c r="D27" s="134">
        <v>191123113</v>
      </c>
      <c r="E27" s="134" t="s">
        <v>19</v>
      </c>
      <c r="F27" s="88" t="s">
        <v>31</v>
      </c>
      <c r="G27" s="11">
        <v>0</v>
      </c>
      <c r="H27" s="11">
        <v>51</v>
      </c>
      <c r="I27" s="146">
        <v>47.5</v>
      </c>
      <c r="J27" s="11">
        <v>0</v>
      </c>
      <c r="K27" s="11">
        <v>0</v>
      </c>
      <c r="L27" s="37" t="s">
        <v>31</v>
      </c>
      <c r="M27" s="58"/>
      <c r="N27" s="67"/>
      <c r="O27" s="68"/>
      <c r="P27" s="69"/>
      <c r="Q27" s="69"/>
      <c r="R27" s="68"/>
      <c r="S27" s="112"/>
    </row>
    <row r="28" spans="1:19" ht="12" customHeight="1" x14ac:dyDescent="0.2">
      <c r="A28" s="174"/>
      <c r="B28" s="209"/>
      <c r="C28" s="193"/>
      <c r="D28" s="134">
        <v>191123113</v>
      </c>
      <c r="E28" s="36" t="s">
        <v>21</v>
      </c>
      <c r="F28" s="88" t="s">
        <v>31</v>
      </c>
      <c r="G28" s="11">
        <v>4.4000000000000004</v>
      </c>
      <c r="H28" s="11">
        <v>1.5</v>
      </c>
      <c r="I28" s="146">
        <v>10.113</v>
      </c>
      <c r="J28" s="11">
        <v>0</v>
      </c>
      <c r="K28" s="11">
        <v>0</v>
      </c>
      <c r="L28" s="37" t="s">
        <v>31</v>
      </c>
      <c r="M28" s="58"/>
      <c r="N28" s="67"/>
      <c r="O28" s="68"/>
      <c r="P28" s="69"/>
      <c r="Q28" s="69"/>
      <c r="R28" s="68"/>
      <c r="S28" s="112"/>
    </row>
    <row r="29" spans="1:19" ht="12" customHeight="1" x14ac:dyDescent="0.2">
      <c r="A29" s="174"/>
      <c r="B29" s="209"/>
      <c r="C29" s="193"/>
      <c r="D29" s="134">
        <v>191123113</v>
      </c>
      <c r="E29" s="36" t="s">
        <v>29</v>
      </c>
      <c r="F29" s="88" t="s">
        <v>31</v>
      </c>
      <c r="G29" s="11">
        <v>11.1</v>
      </c>
      <c r="H29" s="11">
        <v>81</v>
      </c>
      <c r="I29" s="11">
        <v>75.2</v>
      </c>
      <c r="J29" s="11">
        <v>0</v>
      </c>
      <c r="K29" s="11">
        <v>0</v>
      </c>
      <c r="L29" s="37" t="s">
        <v>31</v>
      </c>
      <c r="M29" s="58"/>
      <c r="N29" s="67"/>
      <c r="O29" s="68"/>
      <c r="P29" s="69"/>
      <c r="Q29" s="69"/>
      <c r="R29" s="68"/>
      <c r="S29" s="112"/>
    </row>
    <row r="30" spans="1:19" ht="12" customHeight="1" x14ac:dyDescent="0.2">
      <c r="A30" s="174"/>
      <c r="B30" s="209"/>
      <c r="C30" s="193"/>
      <c r="D30" s="134">
        <v>300580531</v>
      </c>
      <c r="E30" s="134" t="s">
        <v>19</v>
      </c>
      <c r="F30" s="88" t="s">
        <v>31</v>
      </c>
      <c r="G30" s="11">
        <v>0</v>
      </c>
      <c r="H30" s="11">
        <v>0</v>
      </c>
      <c r="I30" s="11"/>
      <c r="J30" s="11">
        <v>0</v>
      </c>
      <c r="K30" s="11">
        <v>0</v>
      </c>
      <c r="L30" s="37" t="s">
        <v>31</v>
      </c>
      <c r="M30" s="58"/>
      <c r="N30" s="67"/>
      <c r="O30" s="68"/>
      <c r="P30" s="69"/>
      <c r="Q30" s="69"/>
      <c r="R30" s="68"/>
      <c r="S30" s="112"/>
    </row>
    <row r="31" spans="1:19" ht="12" customHeight="1" x14ac:dyDescent="0.2">
      <c r="A31" s="174"/>
      <c r="B31" s="209"/>
      <c r="C31" s="193"/>
      <c r="D31" s="134">
        <v>190986017</v>
      </c>
      <c r="E31" s="134" t="s">
        <v>19</v>
      </c>
      <c r="F31" s="88" t="s">
        <v>31</v>
      </c>
      <c r="G31" s="11">
        <v>0</v>
      </c>
      <c r="H31" s="11">
        <v>0</v>
      </c>
      <c r="I31" s="11"/>
      <c r="J31" s="11">
        <v>0</v>
      </c>
      <c r="K31" s="11">
        <v>0</v>
      </c>
      <c r="L31" s="37" t="s">
        <v>31</v>
      </c>
      <c r="M31" s="58"/>
      <c r="N31" s="67"/>
      <c r="O31" s="68"/>
      <c r="P31" s="69"/>
      <c r="Q31" s="69"/>
      <c r="R31" s="68"/>
      <c r="S31" s="112"/>
    </row>
    <row r="32" spans="1:19" ht="12" customHeight="1" x14ac:dyDescent="0.2">
      <c r="A32" s="174"/>
      <c r="B32" s="209"/>
      <c r="C32" s="193"/>
      <c r="D32" s="134">
        <v>190986017</v>
      </c>
      <c r="E32" s="65" t="s">
        <v>29</v>
      </c>
      <c r="F32" s="88" t="s">
        <v>31</v>
      </c>
      <c r="G32" s="11">
        <v>0</v>
      </c>
      <c r="H32" s="11">
        <v>0</v>
      </c>
      <c r="I32" s="11"/>
      <c r="J32" s="11">
        <v>0</v>
      </c>
      <c r="K32" s="11">
        <v>0</v>
      </c>
      <c r="L32" s="37" t="s">
        <v>31</v>
      </c>
      <c r="M32" s="58"/>
      <c r="N32" s="67"/>
      <c r="O32" s="68"/>
      <c r="P32" s="69"/>
      <c r="Q32" s="69"/>
      <c r="R32" s="68"/>
      <c r="S32" s="112"/>
    </row>
    <row r="33" spans="1:19" ht="12" customHeight="1" x14ac:dyDescent="0.2">
      <c r="A33" s="174"/>
      <c r="B33" s="209"/>
      <c r="C33" s="193"/>
      <c r="D33" s="134">
        <v>302415311</v>
      </c>
      <c r="E33" s="65" t="s">
        <v>19</v>
      </c>
      <c r="F33" s="88" t="s">
        <v>31</v>
      </c>
      <c r="G33" s="11">
        <v>30.3</v>
      </c>
      <c r="H33" s="11">
        <v>0</v>
      </c>
      <c r="I33" s="11"/>
      <c r="J33" s="11">
        <v>0</v>
      </c>
      <c r="K33" s="11">
        <v>0</v>
      </c>
      <c r="L33" s="37" t="s">
        <v>31</v>
      </c>
      <c r="M33" s="58"/>
      <c r="N33" s="67"/>
      <c r="O33" s="68"/>
      <c r="P33" s="69"/>
      <c r="Q33" s="69"/>
      <c r="R33" s="68"/>
      <c r="S33" s="112"/>
    </row>
    <row r="34" spans="1:19" ht="12" customHeight="1" x14ac:dyDescent="0.2">
      <c r="A34" s="174"/>
      <c r="B34" s="209"/>
      <c r="C34" s="193"/>
      <c r="D34" s="134">
        <v>302415311</v>
      </c>
      <c r="E34" s="36" t="s">
        <v>21</v>
      </c>
      <c r="F34" s="88" t="s">
        <v>31</v>
      </c>
      <c r="G34" s="11">
        <v>12.7</v>
      </c>
      <c r="H34" s="11">
        <v>6</v>
      </c>
      <c r="I34" s="11">
        <v>5</v>
      </c>
      <c r="J34" s="11">
        <v>0</v>
      </c>
      <c r="K34" s="11">
        <v>0</v>
      </c>
      <c r="L34" s="37" t="s">
        <v>31</v>
      </c>
      <c r="M34" s="58"/>
      <c r="N34" s="67"/>
      <c r="O34" s="68"/>
      <c r="P34" s="69"/>
      <c r="Q34" s="69"/>
      <c r="R34" s="68"/>
      <c r="S34" s="112"/>
    </row>
    <row r="35" spans="1:19" ht="12" customHeight="1" x14ac:dyDescent="0.2">
      <c r="A35" s="174"/>
      <c r="B35" s="209"/>
      <c r="C35" s="193"/>
      <c r="D35" s="134">
        <v>302415311</v>
      </c>
      <c r="E35" s="134" t="s">
        <v>29</v>
      </c>
      <c r="F35" s="88" t="s">
        <v>31</v>
      </c>
      <c r="G35" s="11">
        <v>71</v>
      </c>
      <c r="H35" s="11">
        <v>35</v>
      </c>
      <c r="I35" s="11">
        <v>28</v>
      </c>
      <c r="J35" s="11">
        <v>0</v>
      </c>
      <c r="K35" s="11">
        <v>0</v>
      </c>
      <c r="L35" s="37" t="s">
        <v>31</v>
      </c>
      <c r="M35" s="58"/>
      <c r="N35" s="67"/>
      <c r="O35" s="68"/>
      <c r="P35" s="69"/>
      <c r="Q35" s="69"/>
      <c r="R35" s="68"/>
      <c r="S35" s="112"/>
    </row>
    <row r="36" spans="1:19" ht="12" customHeight="1" x14ac:dyDescent="0.2">
      <c r="A36" s="174"/>
      <c r="B36" s="209"/>
      <c r="C36" s="193"/>
      <c r="D36" s="134">
        <v>302776863</v>
      </c>
      <c r="E36" s="147" t="s">
        <v>27</v>
      </c>
      <c r="F36" s="88" t="s">
        <v>31</v>
      </c>
      <c r="G36" s="11">
        <v>0</v>
      </c>
      <c r="H36" s="11">
        <v>9.1</v>
      </c>
      <c r="I36" s="11">
        <v>0</v>
      </c>
      <c r="J36" s="11">
        <v>0</v>
      </c>
      <c r="K36" s="11">
        <v>0</v>
      </c>
      <c r="L36" s="37"/>
      <c r="M36" s="58"/>
      <c r="N36" s="67"/>
      <c r="O36" s="68"/>
      <c r="P36" s="69"/>
      <c r="Q36" s="69"/>
      <c r="R36" s="68"/>
      <c r="S36" s="112"/>
    </row>
    <row r="37" spans="1:19" ht="12" customHeight="1" x14ac:dyDescent="0.2">
      <c r="A37" s="174"/>
      <c r="B37" s="209"/>
      <c r="C37" s="193"/>
      <c r="D37" s="153">
        <v>271759610</v>
      </c>
      <c r="E37" s="153" t="s">
        <v>29</v>
      </c>
      <c r="F37" s="88" t="s">
        <v>31</v>
      </c>
      <c r="G37" s="11"/>
      <c r="H37" s="11"/>
      <c r="I37" s="11">
        <v>137</v>
      </c>
      <c r="J37" s="11"/>
      <c r="K37" s="11"/>
      <c r="L37" s="37"/>
      <c r="M37" s="58"/>
      <c r="N37" s="67"/>
      <c r="O37" s="68"/>
      <c r="P37" s="69"/>
      <c r="Q37" s="69"/>
      <c r="R37" s="68"/>
      <c r="S37" s="112"/>
    </row>
    <row r="38" spans="1:19" ht="12.75" customHeight="1" x14ac:dyDescent="0.2">
      <c r="A38" s="174"/>
      <c r="B38" s="209"/>
      <c r="C38" s="194"/>
      <c r="D38" s="181" t="s">
        <v>34</v>
      </c>
      <c r="E38" s="181"/>
      <c r="F38" s="181"/>
      <c r="G38" s="38">
        <f>SUM(G20:G36)</f>
        <v>6773.0999999999995</v>
      </c>
      <c r="H38" s="38">
        <f>SUM(H20:H36)</f>
        <v>2883.6</v>
      </c>
      <c r="I38" s="38">
        <f>SUM(I20:I37)</f>
        <v>3870.9129999999996</v>
      </c>
      <c r="J38" s="38">
        <f>SUM(J20:J36)</f>
        <v>0</v>
      </c>
      <c r="K38" s="38">
        <f>SUM(K20:K36)</f>
        <v>0</v>
      </c>
      <c r="L38" s="16" t="s">
        <v>31</v>
      </c>
      <c r="M38" s="39" t="s">
        <v>31</v>
      </c>
      <c r="N38" s="39" t="s">
        <v>31</v>
      </c>
      <c r="O38" s="39" t="s">
        <v>31</v>
      </c>
      <c r="P38" s="39" t="s">
        <v>31</v>
      </c>
      <c r="Q38" s="39" t="s">
        <v>31</v>
      </c>
      <c r="R38" s="39" t="s">
        <v>31</v>
      </c>
      <c r="S38" s="113">
        <f>(I38-G38)/G38</f>
        <v>-0.42848725103719126</v>
      </c>
    </row>
    <row r="39" spans="1:19" ht="30" customHeight="1" x14ac:dyDescent="0.2">
      <c r="A39" s="174"/>
      <c r="B39" s="70"/>
      <c r="C39" s="163" t="s">
        <v>47</v>
      </c>
      <c r="D39" s="159" t="s">
        <v>131</v>
      </c>
      <c r="E39" s="160"/>
      <c r="F39" s="165" t="s">
        <v>88</v>
      </c>
      <c r="G39" s="167"/>
      <c r="H39" s="168"/>
      <c r="I39" s="168"/>
      <c r="J39" s="168"/>
      <c r="K39" s="168"/>
      <c r="L39" s="171" t="s">
        <v>111</v>
      </c>
      <c r="M39" s="5" t="s">
        <v>91</v>
      </c>
      <c r="N39" s="48" t="s">
        <v>89</v>
      </c>
      <c r="O39" s="5" t="s">
        <v>17</v>
      </c>
      <c r="P39" s="5">
        <v>6</v>
      </c>
      <c r="Q39" s="5">
        <v>3</v>
      </c>
      <c r="R39" s="5">
        <v>2</v>
      </c>
      <c r="S39" s="112"/>
    </row>
    <row r="40" spans="1:19" ht="30" customHeight="1" x14ac:dyDescent="0.2">
      <c r="A40" s="174"/>
      <c r="B40" s="70"/>
      <c r="C40" s="164"/>
      <c r="D40" s="161"/>
      <c r="E40" s="162"/>
      <c r="F40" s="166"/>
      <c r="G40" s="169"/>
      <c r="H40" s="170"/>
      <c r="I40" s="170"/>
      <c r="J40" s="170"/>
      <c r="K40" s="170"/>
      <c r="L40" s="172"/>
      <c r="M40" s="109" t="s">
        <v>92</v>
      </c>
      <c r="N40" s="66" t="s">
        <v>90</v>
      </c>
      <c r="O40" s="64" t="s">
        <v>17</v>
      </c>
      <c r="P40" s="5">
        <v>6</v>
      </c>
      <c r="Q40" s="5">
        <v>3</v>
      </c>
      <c r="R40" s="64">
        <v>2</v>
      </c>
      <c r="S40" s="112"/>
    </row>
    <row r="41" spans="1:19" ht="12" customHeight="1" x14ac:dyDescent="0.2">
      <c r="A41" s="174"/>
      <c r="B41" s="70"/>
      <c r="C41" s="193" t="s">
        <v>47</v>
      </c>
      <c r="D41" s="134">
        <v>188714469</v>
      </c>
      <c r="E41" s="36" t="s">
        <v>21</v>
      </c>
      <c r="F41" s="37" t="s">
        <v>31</v>
      </c>
      <c r="G41" s="11">
        <v>0</v>
      </c>
      <c r="H41" s="11">
        <v>1490</v>
      </c>
      <c r="I41" s="11">
        <v>1902</v>
      </c>
      <c r="J41" s="11">
        <v>1000</v>
      </c>
      <c r="K41" s="11">
        <v>1100</v>
      </c>
      <c r="L41" s="37" t="s">
        <v>31</v>
      </c>
      <c r="M41" s="58"/>
      <c r="N41" s="67"/>
      <c r="O41" s="68"/>
      <c r="P41" s="69"/>
      <c r="Q41" s="69"/>
      <c r="R41" s="68"/>
      <c r="S41" s="112"/>
    </row>
    <row r="42" spans="1:19" ht="12" customHeight="1" x14ac:dyDescent="0.2">
      <c r="A42" s="174"/>
      <c r="B42" s="70"/>
      <c r="C42" s="193"/>
      <c r="D42" s="134">
        <v>188714469</v>
      </c>
      <c r="E42" s="36" t="s">
        <v>27</v>
      </c>
      <c r="F42" s="37" t="s">
        <v>31</v>
      </c>
      <c r="G42" s="11">
        <v>1187.0999999999999</v>
      </c>
      <c r="H42" s="11">
        <v>1522.4</v>
      </c>
      <c r="I42" s="11">
        <v>770.4</v>
      </c>
      <c r="J42" s="11">
        <v>2000</v>
      </c>
      <c r="K42" s="11">
        <v>2000</v>
      </c>
      <c r="L42" s="37" t="s">
        <v>31</v>
      </c>
      <c r="M42" s="58"/>
      <c r="N42" s="67"/>
      <c r="O42" s="68"/>
      <c r="P42" s="69"/>
      <c r="Q42" s="69"/>
      <c r="R42" s="68"/>
      <c r="S42" s="112"/>
    </row>
    <row r="43" spans="1:19" ht="12" customHeight="1" x14ac:dyDescent="0.2">
      <c r="A43" s="174"/>
      <c r="B43" s="70"/>
      <c r="C43" s="193"/>
      <c r="D43" s="134">
        <v>188714469</v>
      </c>
      <c r="E43" s="36" t="s">
        <v>19</v>
      </c>
      <c r="F43" s="37" t="s">
        <v>31</v>
      </c>
      <c r="G43" s="11">
        <v>0</v>
      </c>
      <c r="H43" s="11"/>
      <c r="I43" s="146">
        <v>23.5</v>
      </c>
      <c r="J43" s="11"/>
      <c r="K43" s="11"/>
      <c r="L43" s="37"/>
      <c r="M43" s="58"/>
      <c r="N43" s="67"/>
      <c r="O43" s="68"/>
      <c r="P43" s="69"/>
      <c r="Q43" s="69"/>
      <c r="R43" s="68"/>
      <c r="S43" s="112"/>
    </row>
    <row r="44" spans="1:19" ht="12" customHeight="1" x14ac:dyDescent="0.2">
      <c r="A44" s="174"/>
      <c r="B44" s="70"/>
      <c r="C44" s="193"/>
      <c r="D44" s="134">
        <v>302776863</v>
      </c>
      <c r="E44" s="36" t="s">
        <v>27</v>
      </c>
      <c r="F44" s="37" t="s">
        <v>31</v>
      </c>
      <c r="G44" s="11"/>
      <c r="H44" s="11">
        <v>200</v>
      </c>
      <c r="I44" s="11">
        <v>240</v>
      </c>
      <c r="J44" s="11"/>
      <c r="K44" s="146"/>
      <c r="L44" s="37"/>
      <c r="M44" s="58"/>
      <c r="N44" s="67"/>
      <c r="O44" s="68"/>
      <c r="P44" s="69"/>
      <c r="Q44" s="69"/>
      <c r="R44" s="68"/>
      <c r="S44" s="112"/>
    </row>
    <row r="45" spans="1:19" ht="12.75" customHeight="1" x14ac:dyDescent="0.2">
      <c r="A45" s="174"/>
      <c r="B45" s="70"/>
      <c r="C45" s="194"/>
      <c r="D45" s="181" t="s">
        <v>34</v>
      </c>
      <c r="E45" s="181"/>
      <c r="F45" s="181"/>
      <c r="G45" s="38">
        <f>SUM(G41:G44)</f>
        <v>1187.0999999999999</v>
      </c>
      <c r="H45" s="38">
        <f>SUM(H41:H44)</f>
        <v>3212.4</v>
      </c>
      <c r="I45" s="38">
        <f>SUM(I41:I44)</f>
        <v>2935.9</v>
      </c>
      <c r="J45" s="38">
        <f>SUM(J41:J42)</f>
        <v>3000</v>
      </c>
      <c r="K45" s="38">
        <f>SUM(K41:K42)</f>
        <v>3100</v>
      </c>
      <c r="L45" s="16" t="s">
        <v>31</v>
      </c>
      <c r="M45" s="39" t="s">
        <v>31</v>
      </c>
      <c r="N45" s="39" t="s">
        <v>31</v>
      </c>
      <c r="O45" s="39" t="s">
        <v>31</v>
      </c>
      <c r="P45" s="39" t="s">
        <v>31</v>
      </c>
      <c r="Q45" s="39" t="s">
        <v>31</v>
      </c>
      <c r="R45" s="39" t="s">
        <v>31</v>
      </c>
      <c r="S45" s="113">
        <f>(I45-G45)/G45</f>
        <v>1.4731699098643756</v>
      </c>
    </row>
    <row r="46" spans="1:19" ht="43.5" customHeight="1" x14ac:dyDescent="0.2">
      <c r="A46" s="174"/>
      <c r="B46" s="70"/>
      <c r="C46" s="130" t="s">
        <v>51</v>
      </c>
      <c r="D46" s="176" t="s">
        <v>86</v>
      </c>
      <c r="E46" s="177"/>
      <c r="F46" s="132" t="s">
        <v>98</v>
      </c>
      <c r="G46" s="167"/>
      <c r="H46" s="168"/>
      <c r="I46" s="168"/>
      <c r="J46" s="168"/>
      <c r="K46" s="168"/>
      <c r="L46" s="133" t="s">
        <v>112</v>
      </c>
      <c r="M46" s="5" t="s">
        <v>52</v>
      </c>
      <c r="N46" s="48" t="s">
        <v>46</v>
      </c>
      <c r="O46" s="5" t="s">
        <v>17</v>
      </c>
      <c r="P46" s="5">
        <v>0</v>
      </c>
      <c r="Q46" s="5">
        <v>8</v>
      </c>
      <c r="R46" s="5">
        <v>8</v>
      </c>
      <c r="S46" s="112"/>
    </row>
    <row r="47" spans="1:19" ht="12" customHeight="1" x14ac:dyDescent="0.2">
      <c r="A47" s="174"/>
      <c r="B47" s="70"/>
      <c r="C47" s="192" t="s">
        <v>51</v>
      </c>
      <c r="D47" s="134">
        <v>188714469</v>
      </c>
      <c r="E47" s="65" t="s">
        <v>20</v>
      </c>
      <c r="F47" s="37" t="s">
        <v>31</v>
      </c>
      <c r="G47" s="11">
        <v>0</v>
      </c>
      <c r="H47" s="11">
        <v>0</v>
      </c>
      <c r="I47" s="11"/>
      <c r="J47" s="11">
        <v>120</v>
      </c>
      <c r="K47" s="11">
        <v>220</v>
      </c>
      <c r="L47" s="37" t="s">
        <v>31</v>
      </c>
      <c r="M47" s="58"/>
      <c r="N47" s="67"/>
      <c r="O47" s="68"/>
      <c r="P47" s="69"/>
      <c r="Q47" s="69"/>
      <c r="R47" s="68"/>
      <c r="S47" s="112"/>
    </row>
    <row r="48" spans="1:19" ht="12" customHeight="1" x14ac:dyDescent="0.2">
      <c r="A48" s="174"/>
      <c r="B48" s="70"/>
      <c r="C48" s="193"/>
      <c r="D48" s="134">
        <v>188714469</v>
      </c>
      <c r="E48" s="36" t="s">
        <v>30</v>
      </c>
      <c r="F48" s="37" t="s">
        <v>31</v>
      </c>
      <c r="G48" s="11">
        <v>0</v>
      </c>
      <c r="H48" s="11">
        <v>0</v>
      </c>
      <c r="I48" s="11"/>
      <c r="J48" s="11">
        <v>1100</v>
      </c>
      <c r="K48" s="11">
        <v>1460</v>
      </c>
      <c r="L48" s="37" t="s">
        <v>31</v>
      </c>
      <c r="M48" s="58"/>
      <c r="N48" s="67"/>
      <c r="O48" s="68"/>
      <c r="P48" s="69"/>
      <c r="Q48" s="69"/>
      <c r="R48" s="68"/>
      <c r="S48" s="112"/>
    </row>
    <row r="49" spans="1:19" ht="12.75" customHeight="1" x14ac:dyDescent="0.2">
      <c r="A49" s="174"/>
      <c r="B49" s="70"/>
      <c r="C49" s="194"/>
      <c r="D49" s="181" t="s">
        <v>34</v>
      </c>
      <c r="E49" s="181"/>
      <c r="F49" s="181"/>
      <c r="G49" s="38">
        <f>SUM(G47:G48)</f>
        <v>0</v>
      </c>
      <c r="H49" s="38">
        <f t="shared" ref="H49" si="1">SUM(H47:H48)</f>
        <v>0</v>
      </c>
      <c r="I49" s="38">
        <f t="shared" ref="I49" si="2">SUM(I47:I48)</f>
        <v>0</v>
      </c>
      <c r="J49" s="38">
        <f t="shared" ref="J49" si="3">SUM(J47:J48)</f>
        <v>1220</v>
      </c>
      <c r="K49" s="38">
        <f t="shared" ref="K49" si="4">SUM(K47:K48)</f>
        <v>1680</v>
      </c>
      <c r="L49" s="16" t="s">
        <v>31</v>
      </c>
      <c r="M49" s="39" t="s">
        <v>31</v>
      </c>
      <c r="N49" s="39" t="s">
        <v>31</v>
      </c>
      <c r="O49" s="39" t="s">
        <v>31</v>
      </c>
      <c r="P49" s="39" t="s">
        <v>31</v>
      </c>
      <c r="Q49" s="39" t="s">
        <v>31</v>
      </c>
      <c r="R49" s="39" t="s">
        <v>31</v>
      </c>
      <c r="S49" s="114" t="e">
        <f>(I49-G49)/G49</f>
        <v>#DIV/0!</v>
      </c>
    </row>
    <row r="50" spans="1:19" ht="26.25" customHeight="1" x14ac:dyDescent="0.2">
      <c r="A50" s="174"/>
      <c r="B50" s="70"/>
      <c r="C50" s="163" t="s">
        <v>94</v>
      </c>
      <c r="D50" s="159" t="s">
        <v>54</v>
      </c>
      <c r="E50" s="160"/>
      <c r="F50" s="165" t="s">
        <v>33</v>
      </c>
      <c r="G50" s="167"/>
      <c r="H50" s="168"/>
      <c r="I50" s="168"/>
      <c r="J50" s="168"/>
      <c r="K50" s="168"/>
      <c r="L50" s="171" t="s">
        <v>123</v>
      </c>
      <c r="M50" s="5" t="s">
        <v>93</v>
      </c>
      <c r="N50" s="48" t="s">
        <v>53</v>
      </c>
      <c r="O50" s="5" t="s">
        <v>17</v>
      </c>
      <c r="P50" s="5">
        <v>13</v>
      </c>
      <c r="Q50" s="5">
        <v>13</v>
      </c>
      <c r="R50" s="5">
        <v>11</v>
      </c>
      <c r="S50" s="112"/>
    </row>
    <row r="51" spans="1:19" ht="28.5" customHeight="1" x14ac:dyDescent="0.2">
      <c r="A51" s="174"/>
      <c r="B51" s="70"/>
      <c r="C51" s="164"/>
      <c r="D51" s="161"/>
      <c r="E51" s="162"/>
      <c r="F51" s="166"/>
      <c r="G51" s="169"/>
      <c r="H51" s="170"/>
      <c r="I51" s="170"/>
      <c r="J51" s="170"/>
      <c r="K51" s="170"/>
      <c r="L51" s="172"/>
      <c r="M51" s="5" t="s">
        <v>139</v>
      </c>
      <c r="N51" s="66" t="s">
        <v>55</v>
      </c>
      <c r="O51" s="64" t="s">
        <v>17</v>
      </c>
      <c r="P51" s="5">
        <v>13</v>
      </c>
      <c r="Q51" s="5">
        <v>13</v>
      </c>
      <c r="R51" s="5">
        <v>11</v>
      </c>
      <c r="S51" s="112"/>
    </row>
    <row r="52" spans="1:19" ht="12" customHeight="1" x14ac:dyDescent="0.2">
      <c r="A52" s="174"/>
      <c r="B52" s="70"/>
      <c r="C52" s="192" t="s">
        <v>94</v>
      </c>
      <c r="D52" s="134">
        <v>188714469</v>
      </c>
      <c r="E52" s="65" t="s">
        <v>19</v>
      </c>
      <c r="F52" s="37" t="s">
        <v>31</v>
      </c>
      <c r="G52" s="11">
        <v>136.1</v>
      </c>
      <c r="H52" s="11">
        <v>84.2</v>
      </c>
      <c r="I52" s="145">
        <v>117.2</v>
      </c>
      <c r="J52" s="11">
        <v>120</v>
      </c>
      <c r="K52" s="11">
        <v>132</v>
      </c>
      <c r="L52" s="37" t="s">
        <v>31</v>
      </c>
      <c r="M52" s="58"/>
      <c r="N52" s="67"/>
      <c r="O52" s="68"/>
      <c r="P52" s="69"/>
      <c r="Q52" s="69"/>
      <c r="R52" s="68"/>
      <c r="S52" s="112"/>
    </row>
    <row r="53" spans="1:19" ht="12" customHeight="1" x14ac:dyDescent="0.2">
      <c r="A53" s="174"/>
      <c r="B53" s="70"/>
      <c r="C53" s="193"/>
      <c r="D53" s="134">
        <v>188714469</v>
      </c>
      <c r="E53" s="36" t="s">
        <v>21</v>
      </c>
      <c r="F53" s="37" t="s">
        <v>31</v>
      </c>
      <c r="G53" s="11">
        <v>0</v>
      </c>
      <c r="H53" s="11">
        <v>40</v>
      </c>
      <c r="I53" s="11">
        <v>358.88200000000001</v>
      </c>
      <c r="J53" s="11">
        <v>526.29999999999995</v>
      </c>
      <c r="K53" s="11">
        <v>550</v>
      </c>
      <c r="L53" s="37" t="s">
        <v>31</v>
      </c>
      <c r="M53" s="58"/>
      <c r="N53" s="67"/>
      <c r="O53" s="68"/>
      <c r="P53" s="69"/>
      <c r="Q53" s="69"/>
      <c r="R53" s="68"/>
      <c r="S53" s="112"/>
    </row>
    <row r="54" spans="1:19" ht="12" customHeight="1" x14ac:dyDescent="0.2">
      <c r="A54" s="174"/>
      <c r="B54" s="70"/>
      <c r="C54" s="193"/>
      <c r="D54" s="134">
        <v>188714469</v>
      </c>
      <c r="E54" s="65" t="s">
        <v>27</v>
      </c>
      <c r="F54" s="37" t="s">
        <v>31</v>
      </c>
      <c r="G54" s="11"/>
      <c r="H54" s="11">
        <v>60</v>
      </c>
      <c r="I54" s="11">
        <v>51.7</v>
      </c>
      <c r="J54" s="11"/>
      <c r="K54" s="11"/>
      <c r="L54" s="37"/>
      <c r="M54" s="58"/>
      <c r="N54" s="67"/>
      <c r="O54" s="68"/>
      <c r="P54" s="69"/>
      <c r="Q54" s="69"/>
      <c r="R54" s="68"/>
      <c r="S54" s="112"/>
    </row>
    <row r="55" spans="1:19" ht="12" customHeight="1" x14ac:dyDescent="0.2">
      <c r="A55" s="174"/>
      <c r="B55" s="70"/>
      <c r="C55" s="193"/>
      <c r="D55" s="134">
        <v>190986017</v>
      </c>
      <c r="E55" s="134" t="s">
        <v>19</v>
      </c>
      <c r="F55" s="37" t="s">
        <v>31</v>
      </c>
      <c r="G55" s="11">
        <v>37.700000000000003</v>
      </c>
      <c r="H55" s="11">
        <v>100.1</v>
      </c>
      <c r="I55" s="11">
        <v>100.1</v>
      </c>
      <c r="J55" s="11">
        <v>0</v>
      </c>
      <c r="K55" s="11">
        <v>0</v>
      </c>
      <c r="L55" s="37" t="s">
        <v>31</v>
      </c>
      <c r="M55" s="58"/>
      <c r="N55" s="67"/>
      <c r="O55" s="68"/>
      <c r="P55" s="69"/>
      <c r="Q55" s="69"/>
      <c r="R55" s="68"/>
      <c r="S55" s="112"/>
    </row>
    <row r="56" spans="1:19" ht="12" customHeight="1" x14ac:dyDescent="0.2">
      <c r="A56" s="174"/>
      <c r="B56" s="70"/>
      <c r="C56" s="193"/>
      <c r="D56" s="147">
        <v>188714469</v>
      </c>
      <c r="E56" s="144" t="s">
        <v>29</v>
      </c>
      <c r="F56" s="88" t="s">
        <v>31</v>
      </c>
      <c r="G56" s="11">
        <v>0</v>
      </c>
      <c r="H56" s="145">
        <v>1642.7</v>
      </c>
      <c r="I56" s="11">
        <v>628.20000000000005</v>
      </c>
      <c r="J56" s="11">
        <v>0</v>
      </c>
      <c r="K56" s="11">
        <v>0</v>
      </c>
      <c r="L56" s="37" t="s">
        <v>31</v>
      </c>
      <c r="M56" s="58"/>
      <c r="N56" s="67"/>
      <c r="O56" s="68"/>
      <c r="P56" s="69"/>
      <c r="Q56" s="69"/>
      <c r="R56" s="68"/>
      <c r="S56" s="112"/>
    </row>
    <row r="57" spans="1:19" ht="12" customHeight="1" x14ac:dyDescent="0.2">
      <c r="A57" s="174"/>
      <c r="B57" s="70"/>
      <c r="C57" s="193"/>
      <c r="D57" s="134">
        <v>190986017</v>
      </c>
      <c r="E57" s="134" t="s">
        <v>27</v>
      </c>
      <c r="F57" s="37" t="s">
        <v>31</v>
      </c>
      <c r="G57" s="11">
        <v>0</v>
      </c>
      <c r="H57" s="11">
        <v>684</v>
      </c>
      <c r="I57" s="11">
        <v>150</v>
      </c>
      <c r="J57" s="11">
        <v>0</v>
      </c>
      <c r="K57" s="11">
        <v>0</v>
      </c>
      <c r="L57" s="37" t="s">
        <v>31</v>
      </c>
      <c r="M57" s="58"/>
      <c r="N57" s="67"/>
      <c r="O57" s="68"/>
      <c r="P57" s="69"/>
      <c r="Q57" s="69"/>
      <c r="R57" s="68"/>
      <c r="S57" s="112"/>
    </row>
    <row r="58" spans="1:19" ht="12" customHeight="1" x14ac:dyDescent="0.2">
      <c r="A58" s="174"/>
      <c r="B58" s="70"/>
      <c r="C58" s="193"/>
      <c r="D58" s="134">
        <v>300580531</v>
      </c>
      <c r="E58" s="134" t="s">
        <v>19</v>
      </c>
      <c r="F58" s="37" t="s">
        <v>31</v>
      </c>
      <c r="G58" s="11">
        <v>2</v>
      </c>
      <c r="H58" s="11">
        <v>2.6</v>
      </c>
      <c r="I58" s="11">
        <v>2.6</v>
      </c>
      <c r="J58" s="11">
        <v>0</v>
      </c>
      <c r="K58" s="11">
        <v>0</v>
      </c>
      <c r="L58" s="37" t="s">
        <v>31</v>
      </c>
      <c r="M58" s="58"/>
      <c r="N58" s="67"/>
      <c r="O58" s="68"/>
      <c r="P58" s="69"/>
      <c r="Q58" s="69"/>
      <c r="R58" s="68"/>
      <c r="S58" s="112"/>
    </row>
    <row r="59" spans="1:19" ht="12" customHeight="1" x14ac:dyDescent="0.2">
      <c r="A59" s="174"/>
      <c r="B59" s="70"/>
      <c r="C59" s="193"/>
      <c r="D59" s="134">
        <v>191131028</v>
      </c>
      <c r="E59" s="134" t="s">
        <v>19</v>
      </c>
      <c r="F59" s="37" t="s">
        <v>31</v>
      </c>
      <c r="G59" s="11">
        <v>1.6</v>
      </c>
      <c r="H59" s="11">
        <v>1.4</v>
      </c>
      <c r="I59" s="11">
        <v>1.4</v>
      </c>
      <c r="J59" s="11">
        <v>0</v>
      </c>
      <c r="K59" s="11">
        <v>0</v>
      </c>
      <c r="L59" s="37" t="s">
        <v>31</v>
      </c>
      <c r="M59" s="58"/>
      <c r="N59" s="67"/>
      <c r="O59" s="68"/>
      <c r="P59" s="69"/>
      <c r="Q59" s="69"/>
      <c r="R59" s="68"/>
      <c r="S59" s="112"/>
    </row>
    <row r="60" spans="1:19" ht="12" customHeight="1" x14ac:dyDescent="0.2">
      <c r="A60" s="174"/>
      <c r="B60" s="70"/>
      <c r="C60" s="193"/>
      <c r="D60" s="153">
        <v>190986017</v>
      </c>
      <c r="E60" s="36" t="s">
        <v>21</v>
      </c>
      <c r="F60" s="37" t="s">
        <v>31</v>
      </c>
      <c r="G60" s="11"/>
      <c r="H60" s="11"/>
      <c r="I60" s="11">
        <v>289.887</v>
      </c>
      <c r="J60" s="11"/>
      <c r="K60" s="11"/>
      <c r="L60" s="37"/>
      <c r="M60" s="58"/>
      <c r="N60" s="67"/>
      <c r="O60" s="68"/>
      <c r="P60" s="69"/>
      <c r="Q60" s="69"/>
      <c r="R60" s="68"/>
      <c r="S60" s="112"/>
    </row>
    <row r="61" spans="1:19" ht="12" customHeight="1" x14ac:dyDescent="0.2">
      <c r="A61" s="174"/>
      <c r="B61" s="70"/>
      <c r="C61" s="193"/>
      <c r="D61" s="153">
        <v>190986017</v>
      </c>
      <c r="E61" s="153" t="s">
        <v>29</v>
      </c>
      <c r="F61" s="37" t="s">
        <v>31</v>
      </c>
      <c r="G61" s="11"/>
      <c r="H61" s="11"/>
      <c r="I61" s="11">
        <v>1642.6949999999999</v>
      </c>
      <c r="J61" s="11"/>
      <c r="K61" s="11"/>
      <c r="L61" s="37"/>
      <c r="M61" s="58"/>
      <c r="N61" s="67"/>
      <c r="O61" s="68"/>
      <c r="P61" s="69"/>
      <c r="Q61" s="69"/>
      <c r="R61" s="68"/>
      <c r="S61" s="112"/>
    </row>
    <row r="62" spans="1:19" ht="12" customHeight="1" x14ac:dyDescent="0.2">
      <c r="A62" s="174"/>
      <c r="B62" s="70"/>
      <c r="C62" s="193"/>
      <c r="D62" s="155">
        <v>171697549</v>
      </c>
      <c r="E62" s="155" t="s">
        <v>166</v>
      </c>
      <c r="F62" s="37" t="s">
        <v>31</v>
      </c>
      <c r="G62" s="11"/>
      <c r="H62" s="11"/>
      <c r="I62" s="11">
        <v>4.5</v>
      </c>
      <c r="J62" s="11"/>
      <c r="K62" s="11"/>
      <c r="L62" s="37"/>
      <c r="M62" s="58"/>
      <c r="N62" s="67"/>
      <c r="O62" s="68"/>
      <c r="P62" s="69"/>
      <c r="Q62" s="69"/>
      <c r="R62" s="68"/>
      <c r="S62" s="112"/>
    </row>
    <row r="63" spans="1:19" ht="12" customHeight="1" x14ac:dyDescent="0.2">
      <c r="A63" s="174"/>
      <c r="B63" s="70"/>
      <c r="C63" s="193"/>
      <c r="D63" s="155">
        <v>171697549</v>
      </c>
      <c r="E63" s="155" t="s">
        <v>29</v>
      </c>
      <c r="F63" s="37" t="s">
        <v>31</v>
      </c>
      <c r="G63" s="11"/>
      <c r="H63" s="11"/>
      <c r="I63" s="11">
        <v>25.1</v>
      </c>
      <c r="J63" s="11"/>
      <c r="K63" s="11"/>
      <c r="L63" s="37"/>
      <c r="M63" s="58"/>
      <c r="N63" s="67"/>
      <c r="O63" s="68"/>
      <c r="P63" s="69"/>
      <c r="Q63" s="69"/>
      <c r="R63" s="68"/>
      <c r="S63" s="112"/>
    </row>
    <row r="64" spans="1:19" ht="12.75" customHeight="1" x14ac:dyDescent="0.2">
      <c r="A64" s="174"/>
      <c r="B64" s="70"/>
      <c r="C64" s="194"/>
      <c r="D64" s="181" t="s">
        <v>34</v>
      </c>
      <c r="E64" s="181"/>
      <c r="F64" s="181"/>
      <c r="G64" s="137">
        <f>SUM(G52:G59)</f>
        <v>177.4</v>
      </c>
      <c r="H64" s="38">
        <f t="shared" ref="H64:K64" si="5">SUM(H52:H59)</f>
        <v>2615</v>
      </c>
      <c r="I64" s="38">
        <f>SUM(I52:I63)</f>
        <v>3372.2639999999997</v>
      </c>
      <c r="J64" s="38">
        <f t="shared" si="5"/>
        <v>646.29999999999995</v>
      </c>
      <c r="K64" s="38">
        <f t="shared" si="5"/>
        <v>682</v>
      </c>
      <c r="L64" s="16" t="s">
        <v>31</v>
      </c>
      <c r="M64" s="39" t="s">
        <v>31</v>
      </c>
      <c r="N64" s="39" t="s">
        <v>31</v>
      </c>
      <c r="O64" s="39" t="s">
        <v>31</v>
      </c>
      <c r="P64" s="39" t="s">
        <v>31</v>
      </c>
      <c r="Q64" s="39" t="s">
        <v>31</v>
      </c>
      <c r="R64" s="39" t="s">
        <v>31</v>
      </c>
      <c r="S64" s="113">
        <f>(I64-G64)/G64</f>
        <v>18.009379932356254</v>
      </c>
    </row>
    <row r="65" spans="1:19" ht="12.75" customHeight="1" x14ac:dyDescent="0.2">
      <c r="A65" s="174"/>
      <c r="B65" s="40" t="s">
        <v>0</v>
      </c>
      <c r="C65" s="185" t="s">
        <v>2</v>
      </c>
      <c r="D65" s="186"/>
      <c r="E65" s="186"/>
      <c r="F65" s="187"/>
      <c r="G65" s="41">
        <f>G17+G38+G49+G64+G45</f>
        <v>8174.4999999999982</v>
      </c>
      <c r="H65" s="41">
        <f>H17+H38+H49+H64+H45</f>
        <v>8737.1999999999989</v>
      </c>
      <c r="I65" s="41">
        <f>I17+I38+I49+I64+I45</f>
        <v>10190.776999999998</v>
      </c>
      <c r="J65" s="41">
        <f>J17+J38+J49+J64+J45</f>
        <v>4895.1000000000004</v>
      </c>
      <c r="K65" s="41">
        <f>K17+K38+K49+K64+K45</f>
        <v>5493.7</v>
      </c>
      <c r="L65" s="42" t="s">
        <v>31</v>
      </c>
      <c r="M65" s="43" t="s">
        <v>31</v>
      </c>
      <c r="N65" s="43" t="s">
        <v>31</v>
      </c>
      <c r="O65" s="43" t="s">
        <v>31</v>
      </c>
      <c r="P65" s="43" t="s">
        <v>31</v>
      </c>
      <c r="Q65" s="43" t="s">
        <v>31</v>
      </c>
      <c r="R65" s="43" t="s">
        <v>31</v>
      </c>
      <c r="S65" s="112"/>
    </row>
    <row r="66" spans="1:19" ht="16.5" customHeight="1" x14ac:dyDescent="0.2">
      <c r="A66" s="174"/>
      <c r="B66" s="44" t="s">
        <v>15</v>
      </c>
      <c r="C66" s="212" t="s">
        <v>56</v>
      </c>
      <c r="D66" s="213"/>
      <c r="E66" s="213"/>
      <c r="F66" s="45" t="s">
        <v>124</v>
      </c>
      <c r="G66" s="33"/>
      <c r="H66" s="33"/>
      <c r="I66" s="33"/>
      <c r="J66" s="33"/>
      <c r="K66" s="33"/>
      <c r="L66" s="45" t="s">
        <v>67</v>
      </c>
      <c r="M66" s="46" t="s">
        <v>60</v>
      </c>
      <c r="N66" s="46" t="s">
        <v>76</v>
      </c>
      <c r="O66" s="47" t="s">
        <v>17</v>
      </c>
      <c r="P66" s="77">
        <v>27.5</v>
      </c>
      <c r="Q66" s="77">
        <v>28</v>
      </c>
      <c r="R66" s="77">
        <v>28.5</v>
      </c>
      <c r="S66" s="112"/>
    </row>
    <row r="67" spans="1:19" ht="30" customHeight="1" x14ac:dyDescent="0.2">
      <c r="A67" s="174"/>
      <c r="B67" s="182" t="s">
        <v>15</v>
      </c>
      <c r="C67" s="34" t="s">
        <v>0</v>
      </c>
      <c r="D67" s="176" t="s">
        <v>58</v>
      </c>
      <c r="E67" s="177"/>
      <c r="F67" s="71" t="s">
        <v>32</v>
      </c>
      <c r="G67" s="178"/>
      <c r="H67" s="179"/>
      <c r="I67" s="179"/>
      <c r="J67" s="179"/>
      <c r="K67" s="179"/>
      <c r="L67" s="10" t="s">
        <v>31</v>
      </c>
      <c r="M67" s="48" t="s">
        <v>61</v>
      </c>
      <c r="N67" s="49" t="s">
        <v>59</v>
      </c>
      <c r="O67" s="5" t="s">
        <v>17</v>
      </c>
      <c r="P67" s="76">
        <v>10</v>
      </c>
      <c r="Q67" s="76">
        <v>12</v>
      </c>
      <c r="R67" s="76">
        <v>14</v>
      </c>
      <c r="S67" s="112"/>
    </row>
    <row r="68" spans="1:19" x14ac:dyDescent="0.2">
      <c r="A68" s="174"/>
      <c r="B68" s="183"/>
      <c r="C68" s="180" t="s">
        <v>0</v>
      </c>
      <c r="D68" s="134">
        <v>188714469</v>
      </c>
      <c r="E68" s="72" t="s">
        <v>19</v>
      </c>
      <c r="F68" s="36" t="s">
        <v>31</v>
      </c>
      <c r="G68" s="11">
        <v>22</v>
      </c>
      <c r="H68" s="11">
        <v>10</v>
      </c>
      <c r="I68" s="11">
        <v>14.6</v>
      </c>
      <c r="J68" s="11">
        <v>10</v>
      </c>
      <c r="K68" s="11">
        <v>10</v>
      </c>
      <c r="L68" s="37" t="s">
        <v>31</v>
      </c>
      <c r="M68" s="58"/>
      <c r="N68" s="59"/>
      <c r="O68" s="60"/>
      <c r="P68" s="61"/>
      <c r="Q68" s="61"/>
      <c r="R68" s="62"/>
      <c r="S68" s="112"/>
    </row>
    <row r="69" spans="1:19" ht="12.75" customHeight="1" x14ac:dyDescent="0.2">
      <c r="A69" s="174"/>
      <c r="B69" s="183"/>
      <c r="C69" s="180"/>
      <c r="D69" s="188" t="s">
        <v>34</v>
      </c>
      <c r="E69" s="188"/>
      <c r="F69" s="181"/>
      <c r="G69" s="18">
        <f>SUM(G68:G68)</f>
        <v>22</v>
      </c>
      <c r="H69" s="18">
        <f t="shared" ref="H69:K69" si="6">SUM(H68:H68)</f>
        <v>10</v>
      </c>
      <c r="I69" s="18">
        <f t="shared" si="6"/>
        <v>14.6</v>
      </c>
      <c r="J69" s="18">
        <f t="shared" si="6"/>
        <v>10</v>
      </c>
      <c r="K69" s="18">
        <f t="shared" si="6"/>
        <v>10</v>
      </c>
      <c r="L69" s="16" t="s">
        <v>31</v>
      </c>
      <c r="M69" s="39" t="s">
        <v>31</v>
      </c>
      <c r="N69" s="39" t="s">
        <v>31</v>
      </c>
      <c r="O69" s="39" t="s">
        <v>31</v>
      </c>
      <c r="P69" s="39" t="s">
        <v>31</v>
      </c>
      <c r="Q69" s="39" t="s">
        <v>31</v>
      </c>
      <c r="R69" s="39" t="s">
        <v>31</v>
      </c>
      <c r="S69" s="113">
        <f>(I69-G69)/G69</f>
        <v>-0.33636363636363636</v>
      </c>
    </row>
    <row r="70" spans="1:19" ht="30" customHeight="1" x14ac:dyDescent="0.2">
      <c r="A70" s="174"/>
      <c r="B70" s="183"/>
      <c r="C70" s="130" t="s">
        <v>15</v>
      </c>
      <c r="D70" s="176" t="s">
        <v>57</v>
      </c>
      <c r="E70" s="177"/>
      <c r="F70" s="71" t="s">
        <v>32</v>
      </c>
      <c r="G70" s="178"/>
      <c r="H70" s="179"/>
      <c r="I70" s="179"/>
      <c r="J70" s="179"/>
      <c r="K70" s="179"/>
      <c r="L70" s="10" t="s">
        <v>31</v>
      </c>
      <c r="M70" s="48" t="s">
        <v>62</v>
      </c>
      <c r="N70" s="49" t="s">
        <v>63</v>
      </c>
      <c r="O70" s="5" t="s">
        <v>64</v>
      </c>
      <c r="P70" s="76">
        <v>15</v>
      </c>
      <c r="Q70" s="76">
        <v>16</v>
      </c>
      <c r="R70" s="76">
        <v>17</v>
      </c>
      <c r="S70" s="112"/>
    </row>
    <row r="71" spans="1:19" x14ac:dyDescent="0.2">
      <c r="A71" s="174"/>
      <c r="B71" s="183"/>
      <c r="C71" s="180" t="s">
        <v>15</v>
      </c>
      <c r="D71" s="134">
        <v>188714469</v>
      </c>
      <c r="E71" s="72" t="s">
        <v>19</v>
      </c>
      <c r="F71" s="36" t="s">
        <v>31</v>
      </c>
      <c r="G71" s="11">
        <v>35</v>
      </c>
      <c r="H71" s="11">
        <v>35</v>
      </c>
      <c r="I71" s="11">
        <v>35</v>
      </c>
      <c r="J71" s="11">
        <v>35</v>
      </c>
      <c r="K71" s="11">
        <v>35</v>
      </c>
      <c r="L71" s="37" t="s">
        <v>31</v>
      </c>
      <c r="M71" s="58"/>
      <c r="N71" s="59"/>
      <c r="O71" s="60"/>
      <c r="P71" s="61"/>
      <c r="Q71" s="61"/>
      <c r="R71" s="62"/>
      <c r="S71" s="112"/>
    </row>
    <row r="72" spans="1:19" ht="12.75" customHeight="1" x14ac:dyDescent="0.2">
      <c r="A72" s="174"/>
      <c r="B72" s="216"/>
      <c r="C72" s="180"/>
      <c r="D72" s="181" t="s">
        <v>34</v>
      </c>
      <c r="E72" s="181"/>
      <c r="F72" s="181"/>
      <c r="G72" s="18">
        <f>SUM(G71:G71)</f>
        <v>35</v>
      </c>
      <c r="H72" s="18">
        <f t="shared" ref="H72:K72" si="7">SUM(H71:H71)</f>
        <v>35</v>
      </c>
      <c r="I72" s="18">
        <f t="shared" si="7"/>
        <v>35</v>
      </c>
      <c r="J72" s="18">
        <f t="shared" si="7"/>
        <v>35</v>
      </c>
      <c r="K72" s="18">
        <f t="shared" si="7"/>
        <v>35</v>
      </c>
      <c r="L72" s="16" t="s">
        <v>31</v>
      </c>
      <c r="M72" s="39" t="s">
        <v>31</v>
      </c>
      <c r="N72" s="39" t="s">
        <v>31</v>
      </c>
      <c r="O72" s="39" t="s">
        <v>31</v>
      </c>
      <c r="P72" s="39" t="s">
        <v>31</v>
      </c>
      <c r="Q72" s="39" t="s">
        <v>31</v>
      </c>
      <c r="R72" s="39" t="s">
        <v>31</v>
      </c>
      <c r="S72" s="114">
        <f>(I72-G72)/G72</f>
        <v>0</v>
      </c>
    </row>
    <row r="73" spans="1:19" ht="12.75" customHeight="1" x14ac:dyDescent="0.2">
      <c r="A73" s="174"/>
      <c r="B73" s="50" t="s">
        <v>15</v>
      </c>
      <c r="C73" s="185" t="s">
        <v>2</v>
      </c>
      <c r="D73" s="186"/>
      <c r="E73" s="186"/>
      <c r="F73" s="186"/>
      <c r="G73" s="41">
        <f>G69+G72</f>
        <v>57</v>
      </c>
      <c r="H73" s="41">
        <f t="shared" ref="H73:K73" si="8">H69+H72</f>
        <v>45</v>
      </c>
      <c r="I73" s="41">
        <f t="shared" si="8"/>
        <v>49.6</v>
      </c>
      <c r="J73" s="41">
        <f t="shared" si="8"/>
        <v>45</v>
      </c>
      <c r="K73" s="41">
        <f t="shared" si="8"/>
        <v>45</v>
      </c>
      <c r="L73" s="42" t="s">
        <v>31</v>
      </c>
      <c r="M73" s="43" t="s">
        <v>31</v>
      </c>
      <c r="N73" s="43" t="s">
        <v>31</v>
      </c>
      <c r="O73" s="43" t="s">
        <v>31</v>
      </c>
      <c r="P73" s="43" t="s">
        <v>31</v>
      </c>
      <c r="Q73" s="43" t="s">
        <v>31</v>
      </c>
      <c r="R73" s="43" t="s">
        <v>31</v>
      </c>
      <c r="S73" s="112"/>
    </row>
    <row r="74" spans="1:19" ht="25.5" customHeight="1" x14ac:dyDescent="0.2">
      <c r="A74" s="174"/>
      <c r="B74" s="44" t="s">
        <v>47</v>
      </c>
      <c r="C74" s="212" t="s">
        <v>65</v>
      </c>
      <c r="D74" s="213"/>
      <c r="E74" s="213"/>
      <c r="F74" s="45" t="s">
        <v>27</v>
      </c>
      <c r="G74" s="33"/>
      <c r="H74" s="33"/>
      <c r="I74" s="33"/>
      <c r="J74" s="33"/>
      <c r="K74" s="33"/>
      <c r="L74" s="45" t="s">
        <v>109</v>
      </c>
      <c r="M74" s="46" t="s">
        <v>69</v>
      </c>
      <c r="N74" s="46" t="s">
        <v>73</v>
      </c>
      <c r="O74" s="47" t="s">
        <v>17</v>
      </c>
      <c r="P74" s="77">
        <v>2</v>
      </c>
      <c r="Q74" s="77">
        <v>2</v>
      </c>
      <c r="R74" s="77">
        <v>2</v>
      </c>
      <c r="S74" s="112"/>
    </row>
    <row r="75" spans="1:19" ht="30" customHeight="1" x14ac:dyDescent="0.2">
      <c r="A75" s="174"/>
      <c r="B75" s="182" t="s">
        <v>47</v>
      </c>
      <c r="C75" s="34" t="s">
        <v>0</v>
      </c>
      <c r="D75" s="159" t="s">
        <v>125</v>
      </c>
      <c r="E75" s="160"/>
      <c r="F75" s="87" t="s">
        <v>32</v>
      </c>
      <c r="G75" s="214"/>
      <c r="H75" s="215"/>
      <c r="I75" s="215"/>
      <c r="J75" s="215"/>
      <c r="K75" s="215"/>
      <c r="L75" s="10" t="s">
        <v>31</v>
      </c>
      <c r="M75" s="48" t="s">
        <v>70</v>
      </c>
      <c r="N75" s="49" t="s">
        <v>74</v>
      </c>
      <c r="O75" s="5" t="s">
        <v>17</v>
      </c>
      <c r="P75" s="76">
        <v>2</v>
      </c>
      <c r="Q75" s="76">
        <v>2</v>
      </c>
      <c r="R75" s="76">
        <v>2</v>
      </c>
      <c r="S75" s="112"/>
    </row>
    <row r="76" spans="1:19" x14ac:dyDescent="0.2">
      <c r="A76" s="174"/>
      <c r="B76" s="183"/>
      <c r="C76" s="180" t="s">
        <v>0</v>
      </c>
      <c r="D76" s="88">
        <v>188714469</v>
      </c>
      <c r="E76" s="49" t="s">
        <v>19</v>
      </c>
      <c r="F76" s="36" t="s">
        <v>31</v>
      </c>
      <c r="G76" s="11">
        <v>74.3</v>
      </c>
      <c r="H76" s="11">
        <v>27</v>
      </c>
      <c r="I76" s="11">
        <v>27</v>
      </c>
      <c r="J76" s="11">
        <f>H76+H76*0.1</f>
        <v>29.7</v>
      </c>
      <c r="K76" s="11">
        <v>32.6</v>
      </c>
      <c r="L76" s="37" t="s">
        <v>31</v>
      </c>
      <c r="M76" s="58"/>
      <c r="N76" s="59"/>
      <c r="O76" s="60"/>
      <c r="P76" s="69"/>
      <c r="Q76" s="69"/>
      <c r="R76" s="68"/>
      <c r="S76" s="112"/>
    </row>
    <row r="77" spans="1:19" ht="12.75" customHeight="1" x14ac:dyDescent="0.2">
      <c r="A77" s="174"/>
      <c r="B77" s="183"/>
      <c r="C77" s="180"/>
      <c r="D77" s="188" t="s">
        <v>34</v>
      </c>
      <c r="E77" s="188"/>
      <c r="F77" s="181"/>
      <c r="G77" s="18">
        <f>SUM(G76:G76)</f>
        <v>74.3</v>
      </c>
      <c r="H77" s="18">
        <f t="shared" ref="H77" si="9">SUM(H76:H76)</f>
        <v>27</v>
      </c>
      <c r="I77" s="18">
        <f t="shared" ref="I77" si="10">SUM(I76:I76)</f>
        <v>27</v>
      </c>
      <c r="J77" s="18">
        <f t="shared" ref="J77" si="11">SUM(J76:J76)</f>
        <v>29.7</v>
      </c>
      <c r="K77" s="18">
        <f t="shared" ref="K77" si="12">SUM(K76:K76)</f>
        <v>32.6</v>
      </c>
      <c r="L77" s="16" t="s">
        <v>31</v>
      </c>
      <c r="M77" s="39" t="s">
        <v>31</v>
      </c>
      <c r="N77" s="39" t="s">
        <v>31</v>
      </c>
      <c r="O77" s="39" t="s">
        <v>31</v>
      </c>
      <c r="P77" s="39" t="s">
        <v>31</v>
      </c>
      <c r="Q77" s="39" t="s">
        <v>31</v>
      </c>
      <c r="R77" s="39" t="s">
        <v>31</v>
      </c>
      <c r="S77" s="113">
        <f>(I77-G77)/G77</f>
        <v>-0.63660834454912518</v>
      </c>
    </row>
    <row r="78" spans="1:19" ht="25.5" x14ac:dyDescent="0.2">
      <c r="A78" s="174"/>
      <c r="B78" s="183"/>
      <c r="C78" s="130" t="s">
        <v>15</v>
      </c>
      <c r="D78" s="176" t="s">
        <v>66</v>
      </c>
      <c r="E78" s="177"/>
      <c r="F78" s="71" t="s">
        <v>33</v>
      </c>
      <c r="G78" s="214"/>
      <c r="H78" s="215"/>
      <c r="I78" s="215"/>
      <c r="J78" s="215"/>
      <c r="K78" s="215"/>
      <c r="L78" s="10" t="s">
        <v>109</v>
      </c>
      <c r="M78" s="48" t="s">
        <v>129</v>
      </c>
      <c r="N78" s="49" t="s">
        <v>75</v>
      </c>
      <c r="O78" s="5" t="s">
        <v>17</v>
      </c>
      <c r="P78" s="76">
        <v>15</v>
      </c>
      <c r="Q78" s="76">
        <v>15</v>
      </c>
      <c r="R78" s="76">
        <v>15</v>
      </c>
      <c r="S78" s="112"/>
    </row>
    <row r="79" spans="1:19" x14ac:dyDescent="0.2">
      <c r="A79" s="174"/>
      <c r="B79" s="183"/>
      <c r="C79" s="180" t="s">
        <v>15</v>
      </c>
      <c r="D79" s="134">
        <v>188714469</v>
      </c>
      <c r="E79" s="72" t="s">
        <v>19</v>
      </c>
      <c r="F79" s="36" t="s">
        <v>31</v>
      </c>
      <c r="G79" s="11">
        <v>0</v>
      </c>
      <c r="H79" s="11">
        <v>121.1</v>
      </c>
      <c r="I79" s="11">
        <v>116.1</v>
      </c>
      <c r="J79" s="11">
        <v>133.19999999999999</v>
      </c>
      <c r="K79" s="11">
        <v>146.5</v>
      </c>
      <c r="L79" s="37" t="s">
        <v>31</v>
      </c>
      <c r="M79" s="58"/>
      <c r="N79" s="59"/>
      <c r="O79" s="60"/>
      <c r="P79" s="61"/>
      <c r="Q79" s="61"/>
      <c r="R79" s="62"/>
      <c r="S79" s="112"/>
    </row>
    <row r="80" spans="1:19" x14ac:dyDescent="0.2">
      <c r="A80" s="174"/>
      <c r="B80" s="183"/>
      <c r="C80" s="180"/>
      <c r="D80" s="134">
        <v>188714469</v>
      </c>
      <c r="E80" s="72" t="s">
        <v>21</v>
      </c>
      <c r="F80" s="36" t="s">
        <v>31</v>
      </c>
      <c r="G80" s="11">
        <v>23.754999999999999</v>
      </c>
      <c r="H80" s="11">
        <v>26.1</v>
      </c>
      <c r="I80" s="11">
        <v>23.155999999999999</v>
      </c>
      <c r="J80" s="11">
        <v>28.7</v>
      </c>
      <c r="K80" s="11">
        <v>31.5</v>
      </c>
      <c r="L80" s="37" t="s">
        <v>31</v>
      </c>
      <c r="M80" s="58"/>
      <c r="N80" s="59"/>
      <c r="O80" s="60"/>
      <c r="P80" s="136"/>
      <c r="Q80" s="136"/>
      <c r="R80" s="62"/>
      <c r="S80" s="112"/>
    </row>
    <row r="81" spans="1:19" ht="12.75" customHeight="1" x14ac:dyDescent="0.2">
      <c r="A81" s="174"/>
      <c r="B81" s="183"/>
      <c r="C81" s="180"/>
      <c r="D81" s="181" t="s">
        <v>34</v>
      </c>
      <c r="E81" s="181"/>
      <c r="F81" s="181"/>
      <c r="G81" s="18">
        <f>SUM(G79:G80)</f>
        <v>23.754999999999999</v>
      </c>
      <c r="H81" s="18">
        <f t="shared" ref="H81:K81" si="13">SUM(H79:H80)</f>
        <v>147.19999999999999</v>
      </c>
      <c r="I81" s="18">
        <f t="shared" si="13"/>
        <v>139.256</v>
      </c>
      <c r="J81" s="18">
        <f t="shared" si="13"/>
        <v>161.89999999999998</v>
      </c>
      <c r="K81" s="18">
        <f t="shared" si="13"/>
        <v>178</v>
      </c>
      <c r="L81" s="16" t="s">
        <v>31</v>
      </c>
      <c r="M81" s="39" t="s">
        <v>31</v>
      </c>
      <c r="N81" s="39" t="s">
        <v>31</v>
      </c>
      <c r="O81" s="39" t="s">
        <v>31</v>
      </c>
      <c r="P81" s="39" t="s">
        <v>31</v>
      </c>
      <c r="Q81" s="39" t="s">
        <v>31</v>
      </c>
      <c r="R81" s="39" t="s">
        <v>31</v>
      </c>
      <c r="S81" s="113">
        <f>(I81-G81)/G81</f>
        <v>4.8621763839191754</v>
      </c>
    </row>
    <row r="82" spans="1:19" ht="30" customHeight="1" x14ac:dyDescent="0.2">
      <c r="A82" s="174"/>
      <c r="B82" s="183"/>
      <c r="C82" s="129" t="s">
        <v>47</v>
      </c>
      <c r="D82" s="176" t="s">
        <v>68</v>
      </c>
      <c r="E82" s="177"/>
      <c r="F82" s="71" t="s">
        <v>32</v>
      </c>
      <c r="G82" s="178"/>
      <c r="H82" s="179"/>
      <c r="I82" s="179"/>
      <c r="J82" s="179"/>
      <c r="K82" s="179"/>
      <c r="L82" s="10" t="s">
        <v>31</v>
      </c>
      <c r="M82" s="48" t="s">
        <v>71</v>
      </c>
      <c r="N82" s="49" t="s">
        <v>72</v>
      </c>
      <c r="O82" s="5" t="s">
        <v>17</v>
      </c>
      <c r="P82" s="5">
        <v>1</v>
      </c>
      <c r="Q82" s="5">
        <v>1</v>
      </c>
      <c r="R82" s="5">
        <v>1</v>
      </c>
      <c r="S82" s="112"/>
    </row>
    <row r="83" spans="1:19" x14ac:dyDescent="0.2">
      <c r="A83" s="174"/>
      <c r="B83" s="183"/>
      <c r="C83" s="180" t="s">
        <v>47</v>
      </c>
      <c r="D83" s="134">
        <v>188714469</v>
      </c>
      <c r="E83" s="72" t="s">
        <v>19</v>
      </c>
      <c r="F83" s="36" t="s">
        <v>31</v>
      </c>
      <c r="G83" s="11">
        <v>20</v>
      </c>
      <c r="H83" s="11">
        <v>20</v>
      </c>
      <c r="I83" s="11">
        <v>118.1</v>
      </c>
      <c r="J83" s="11">
        <v>22</v>
      </c>
      <c r="K83" s="11">
        <v>24.2</v>
      </c>
      <c r="L83" s="37" t="s">
        <v>31</v>
      </c>
      <c r="M83" s="58"/>
      <c r="N83" s="59"/>
      <c r="O83" s="60"/>
      <c r="P83" s="61"/>
      <c r="Q83" s="61"/>
      <c r="R83" s="62"/>
      <c r="S83" s="112"/>
    </row>
    <row r="84" spans="1:19" ht="12.75" customHeight="1" x14ac:dyDescent="0.2">
      <c r="A84" s="174"/>
      <c r="B84" s="183"/>
      <c r="C84" s="180"/>
      <c r="D84" s="181" t="s">
        <v>34</v>
      </c>
      <c r="E84" s="181"/>
      <c r="F84" s="181"/>
      <c r="G84" s="18">
        <f>SUM(G83:G83)</f>
        <v>20</v>
      </c>
      <c r="H84" s="18">
        <f t="shared" ref="H84" si="14">SUM(H83:H83)</f>
        <v>20</v>
      </c>
      <c r="I84" s="18">
        <f t="shared" ref="I84" si="15">SUM(I83:I83)</f>
        <v>118.1</v>
      </c>
      <c r="J84" s="18">
        <f t="shared" ref="J84" si="16">SUM(J83:J83)</f>
        <v>22</v>
      </c>
      <c r="K84" s="18">
        <f t="shared" ref="K84" si="17">SUM(K83:K83)</f>
        <v>24.2</v>
      </c>
      <c r="L84" s="16" t="s">
        <v>31</v>
      </c>
      <c r="M84" s="39" t="s">
        <v>31</v>
      </c>
      <c r="N84" s="39" t="s">
        <v>31</v>
      </c>
      <c r="O84" s="39" t="s">
        <v>31</v>
      </c>
      <c r="P84" s="39" t="s">
        <v>31</v>
      </c>
      <c r="Q84" s="39" t="s">
        <v>31</v>
      </c>
      <c r="R84" s="39" t="s">
        <v>31</v>
      </c>
      <c r="S84" s="114">
        <f>(I84-G84)/G84</f>
        <v>4.9049999999999994</v>
      </c>
    </row>
    <row r="85" spans="1:19" ht="12.75" customHeight="1" x14ac:dyDescent="0.2">
      <c r="A85" s="175"/>
      <c r="B85" s="93" t="s">
        <v>47</v>
      </c>
      <c r="C85" s="186" t="s">
        <v>2</v>
      </c>
      <c r="D85" s="186"/>
      <c r="E85" s="186"/>
      <c r="F85" s="186"/>
      <c r="G85" s="41">
        <f>G77+G81+G84</f>
        <v>118.05499999999999</v>
      </c>
      <c r="H85" s="41">
        <f t="shared" ref="H85:K85" si="18">H77+H81+H84</f>
        <v>194.2</v>
      </c>
      <c r="I85" s="41">
        <f t="shared" si="18"/>
        <v>284.35599999999999</v>
      </c>
      <c r="J85" s="41">
        <f t="shared" si="18"/>
        <v>213.59999999999997</v>
      </c>
      <c r="K85" s="41">
        <f t="shared" si="18"/>
        <v>234.79999999999998</v>
      </c>
      <c r="L85" s="42" t="s">
        <v>31</v>
      </c>
      <c r="M85" s="43" t="s">
        <v>31</v>
      </c>
      <c r="N85" s="43" t="s">
        <v>31</v>
      </c>
      <c r="O85" s="43" t="s">
        <v>31</v>
      </c>
      <c r="P85" s="43" t="s">
        <v>31</v>
      </c>
      <c r="Q85" s="43" t="s">
        <v>31</v>
      </c>
      <c r="R85" s="43" t="s">
        <v>31</v>
      </c>
      <c r="S85" s="112"/>
    </row>
    <row r="86" spans="1:19" ht="12.75" customHeight="1" x14ac:dyDescent="0.2">
      <c r="A86" s="51" t="s">
        <v>0</v>
      </c>
      <c r="B86" s="210" t="s">
        <v>10</v>
      </c>
      <c r="C86" s="211"/>
      <c r="D86" s="211"/>
      <c r="E86" s="211"/>
      <c r="F86" s="211"/>
      <c r="G86" s="79">
        <f>G65+G73+G85</f>
        <v>8349.5549999999985</v>
      </c>
      <c r="H86" s="79">
        <f t="shared" ref="H86:K86" si="19">H65+H73+H85</f>
        <v>8976.4</v>
      </c>
      <c r="I86" s="79">
        <f t="shared" si="19"/>
        <v>10524.732999999998</v>
      </c>
      <c r="J86" s="79">
        <f t="shared" si="19"/>
        <v>5153.7000000000007</v>
      </c>
      <c r="K86" s="79">
        <f t="shared" si="19"/>
        <v>5773.5</v>
      </c>
      <c r="L86" s="52" t="s">
        <v>31</v>
      </c>
      <c r="M86" s="53" t="s">
        <v>31</v>
      </c>
      <c r="N86" s="53" t="s">
        <v>31</v>
      </c>
      <c r="O86" s="53" t="s">
        <v>31</v>
      </c>
      <c r="P86" s="53" t="s">
        <v>31</v>
      </c>
      <c r="Q86" s="53" t="s">
        <v>31</v>
      </c>
      <c r="R86" s="53" t="s">
        <v>31</v>
      </c>
      <c r="S86" s="112"/>
    </row>
    <row r="87" spans="1:19" ht="12.75" customHeight="1" x14ac:dyDescent="0.2">
      <c r="A87" s="223" t="s">
        <v>15</v>
      </c>
      <c r="B87" s="246" t="s">
        <v>101</v>
      </c>
      <c r="C87" s="247"/>
      <c r="D87" s="247"/>
      <c r="E87" s="247"/>
      <c r="F87" s="248"/>
      <c r="G87" s="248"/>
      <c r="H87" s="248"/>
      <c r="I87" s="248"/>
      <c r="J87" s="248"/>
      <c r="K87" s="248"/>
      <c r="L87" s="248"/>
      <c r="M87" s="248"/>
      <c r="N87" s="248"/>
      <c r="O87" s="248"/>
      <c r="P87" s="248"/>
      <c r="Q87" s="248"/>
      <c r="R87" s="249"/>
      <c r="S87" s="112"/>
    </row>
    <row r="88" spans="1:19" ht="27" customHeight="1" x14ac:dyDescent="0.2">
      <c r="A88" s="224"/>
      <c r="B88" s="96" t="s">
        <v>0</v>
      </c>
      <c r="C88" s="200" t="s">
        <v>104</v>
      </c>
      <c r="D88" s="200"/>
      <c r="E88" s="201"/>
      <c r="F88" s="98" t="s">
        <v>27</v>
      </c>
      <c r="G88" s="204"/>
      <c r="H88" s="205"/>
      <c r="I88" s="205"/>
      <c r="J88" s="205"/>
      <c r="K88" s="205"/>
      <c r="L88" s="104" t="s">
        <v>106</v>
      </c>
      <c r="M88" s="46" t="s">
        <v>120</v>
      </c>
      <c r="N88" s="108" t="s">
        <v>119</v>
      </c>
      <c r="O88" s="82" t="s">
        <v>16</v>
      </c>
      <c r="P88" s="78">
        <v>90</v>
      </c>
      <c r="Q88" s="78">
        <v>90</v>
      </c>
      <c r="R88" s="78">
        <v>90</v>
      </c>
      <c r="S88" s="112"/>
    </row>
    <row r="89" spans="1:19" ht="38.25" customHeight="1" x14ac:dyDescent="0.2">
      <c r="A89" s="224"/>
      <c r="B89" s="253" t="s">
        <v>0</v>
      </c>
      <c r="C89" s="131" t="s">
        <v>0</v>
      </c>
      <c r="D89" s="161" t="s">
        <v>102</v>
      </c>
      <c r="E89" s="162"/>
      <c r="F89" s="91" t="s">
        <v>114</v>
      </c>
      <c r="G89" s="202"/>
      <c r="H89" s="203"/>
      <c r="I89" s="203"/>
      <c r="J89" s="203"/>
      <c r="K89" s="203"/>
      <c r="L89" s="37" t="s">
        <v>106</v>
      </c>
      <c r="M89" s="89" t="s">
        <v>121</v>
      </c>
      <c r="N89" s="80" t="s">
        <v>103</v>
      </c>
      <c r="O89" s="81" t="s">
        <v>17</v>
      </c>
      <c r="P89" s="81">
        <v>2</v>
      </c>
      <c r="Q89" s="81">
        <v>2</v>
      </c>
      <c r="R89" s="81">
        <v>2</v>
      </c>
      <c r="S89" s="112"/>
    </row>
    <row r="90" spans="1:19" ht="12.75" customHeight="1" x14ac:dyDescent="0.2">
      <c r="A90" s="224"/>
      <c r="B90" s="254"/>
      <c r="C90" s="90" t="s">
        <v>0</v>
      </c>
      <c r="D90" s="110">
        <v>188714469</v>
      </c>
      <c r="E90" s="97" t="s">
        <v>19</v>
      </c>
      <c r="F90" s="37" t="s">
        <v>31</v>
      </c>
      <c r="G90" s="11">
        <v>0</v>
      </c>
      <c r="H90" s="11">
        <v>0</v>
      </c>
      <c r="I90" s="11"/>
      <c r="J90" s="11">
        <v>0</v>
      </c>
      <c r="K90" s="11">
        <v>0</v>
      </c>
      <c r="L90" s="16" t="s">
        <v>31</v>
      </c>
      <c r="M90" s="39" t="s">
        <v>31</v>
      </c>
      <c r="N90" s="39"/>
      <c r="O90" s="39"/>
      <c r="P90" s="39"/>
      <c r="Q90" s="39"/>
      <c r="R90" s="39"/>
      <c r="S90" s="112"/>
    </row>
    <row r="91" spans="1:19" ht="12.75" customHeight="1" x14ac:dyDescent="0.2">
      <c r="A91" s="224"/>
      <c r="B91" s="254"/>
      <c r="C91" s="250" t="s">
        <v>34</v>
      </c>
      <c r="D91" s="251"/>
      <c r="E91" s="218"/>
      <c r="F91" s="252"/>
      <c r="G91" s="83">
        <v>0</v>
      </c>
      <c r="H91" s="83">
        <v>0</v>
      </c>
      <c r="I91" s="83">
        <v>0</v>
      </c>
      <c r="J91" s="83">
        <v>0</v>
      </c>
      <c r="K91" s="83">
        <v>0</v>
      </c>
      <c r="L91" s="16" t="s">
        <v>31</v>
      </c>
      <c r="M91" s="39" t="s">
        <v>31</v>
      </c>
      <c r="N91" s="39"/>
      <c r="O91" s="39"/>
      <c r="P91" s="39"/>
      <c r="Q91" s="39"/>
      <c r="R91" s="39"/>
      <c r="S91" s="114" t="s">
        <v>149</v>
      </c>
    </row>
    <row r="92" spans="1:19" ht="27.75" customHeight="1" x14ac:dyDescent="0.2">
      <c r="A92" s="224"/>
      <c r="B92" s="254"/>
      <c r="C92" s="92" t="s">
        <v>15</v>
      </c>
      <c r="D92" s="176" t="s">
        <v>105</v>
      </c>
      <c r="E92" s="177"/>
      <c r="F92" s="91" t="s">
        <v>114</v>
      </c>
      <c r="G92" s="202"/>
      <c r="H92" s="203"/>
      <c r="I92" s="203"/>
      <c r="J92" s="203"/>
      <c r="K92" s="203"/>
      <c r="L92" s="37" t="s">
        <v>106</v>
      </c>
      <c r="M92" s="89" t="s">
        <v>122</v>
      </c>
      <c r="N92" s="80" t="s">
        <v>107</v>
      </c>
      <c r="O92" s="81" t="s">
        <v>17</v>
      </c>
      <c r="P92" s="81">
        <v>1</v>
      </c>
      <c r="Q92" s="81">
        <v>1</v>
      </c>
      <c r="R92" s="81">
        <v>1</v>
      </c>
      <c r="S92" s="112"/>
    </row>
    <row r="93" spans="1:19" ht="12.75" customHeight="1" x14ac:dyDescent="0.2">
      <c r="A93" s="224"/>
      <c r="B93" s="254"/>
      <c r="C93" s="84" t="s">
        <v>15</v>
      </c>
      <c r="D93" s="111">
        <v>188714469</v>
      </c>
      <c r="E93" s="72" t="s">
        <v>19</v>
      </c>
      <c r="F93" s="37" t="s">
        <v>31</v>
      </c>
      <c r="G93" s="11">
        <v>0</v>
      </c>
      <c r="H93" s="11">
        <v>0</v>
      </c>
      <c r="I93" s="11"/>
      <c r="J93" s="11">
        <v>0</v>
      </c>
      <c r="K93" s="11">
        <v>0</v>
      </c>
      <c r="L93" s="37" t="s">
        <v>31</v>
      </c>
      <c r="M93" s="39" t="s">
        <v>31</v>
      </c>
      <c r="N93" s="39"/>
      <c r="O93" s="39"/>
      <c r="P93" s="39"/>
      <c r="Q93" s="39"/>
      <c r="R93" s="39"/>
      <c r="S93" s="112"/>
    </row>
    <row r="94" spans="1:19" ht="12.75" customHeight="1" x14ac:dyDescent="0.2">
      <c r="A94" s="224"/>
      <c r="B94" s="255"/>
      <c r="C94" s="217" t="s">
        <v>34</v>
      </c>
      <c r="D94" s="218"/>
      <c r="E94" s="218"/>
      <c r="F94" s="219"/>
      <c r="G94" s="99">
        <f>G93</f>
        <v>0</v>
      </c>
      <c r="H94" s="99">
        <f>H93</f>
        <v>0</v>
      </c>
      <c r="I94" s="99">
        <f>I93</f>
        <v>0</v>
      </c>
      <c r="J94" s="99">
        <f>J93</f>
        <v>0</v>
      </c>
      <c r="K94" s="100">
        <f>K93</f>
        <v>0</v>
      </c>
      <c r="L94" s="37" t="s">
        <v>31</v>
      </c>
      <c r="M94" s="39" t="s">
        <v>31</v>
      </c>
      <c r="N94" s="101"/>
      <c r="O94" s="101"/>
      <c r="P94" s="101"/>
      <c r="Q94" s="101"/>
      <c r="R94" s="101"/>
      <c r="S94" s="114" t="s">
        <v>149</v>
      </c>
    </row>
    <row r="95" spans="1:19" ht="12.75" customHeight="1" x14ac:dyDescent="0.2">
      <c r="A95" s="225"/>
      <c r="B95" s="94" t="s">
        <v>0</v>
      </c>
      <c r="C95" s="220" t="s">
        <v>2</v>
      </c>
      <c r="D95" s="220"/>
      <c r="E95" s="220"/>
      <c r="F95" s="220"/>
      <c r="G95" s="85">
        <f>G91+G94</f>
        <v>0</v>
      </c>
      <c r="H95" s="85">
        <f t="shared" ref="H95:K95" si="20">H91+H94</f>
        <v>0</v>
      </c>
      <c r="I95" s="85">
        <f t="shared" si="20"/>
        <v>0</v>
      </c>
      <c r="J95" s="85">
        <f t="shared" si="20"/>
        <v>0</v>
      </c>
      <c r="K95" s="85">
        <f t="shared" si="20"/>
        <v>0</v>
      </c>
      <c r="L95" s="42" t="s">
        <v>31</v>
      </c>
      <c r="M95" s="43" t="s">
        <v>31</v>
      </c>
      <c r="N95" s="47"/>
      <c r="O95" s="47"/>
      <c r="P95" s="47"/>
      <c r="Q95" s="47"/>
      <c r="R95" s="47"/>
      <c r="S95" s="112"/>
    </row>
    <row r="96" spans="1:19" ht="12.75" customHeight="1" x14ac:dyDescent="0.2">
      <c r="A96" s="95" t="s">
        <v>15</v>
      </c>
      <c r="B96" s="221" t="s">
        <v>10</v>
      </c>
      <c r="C96" s="221"/>
      <c r="D96" s="221"/>
      <c r="E96" s="221"/>
      <c r="F96" s="222"/>
      <c r="G96" s="102">
        <f>G95</f>
        <v>0</v>
      </c>
      <c r="H96" s="102">
        <f t="shared" ref="H96:K96" si="21">H95</f>
        <v>0</v>
      </c>
      <c r="I96" s="102">
        <f t="shared" si="21"/>
        <v>0</v>
      </c>
      <c r="J96" s="102">
        <f t="shared" si="21"/>
        <v>0</v>
      </c>
      <c r="K96" s="102">
        <f t="shared" si="21"/>
        <v>0</v>
      </c>
      <c r="L96" s="52" t="s">
        <v>31</v>
      </c>
      <c r="M96" s="53" t="s">
        <v>31</v>
      </c>
      <c r="N96" s="103"/>
      <c r="O96" s="103"/>
      <c r="P96" s="103"/>
      <c r="Q96" s="103"/>
      <c r="R96" s="103"/>
      <c r="S96" s="112"/>
    </row>
    <row r="97" spans="1:19" x14ac:dyDescent="0.2">
      <c r="A97" s="244" t="s">
        <v>3</v>
      </c>
      <c r="B97" s="245"/>
      <c r="C97" s="245"/>
      <c r="D97" s="245"/>
      <c r="E97" s="245"/>
      <c r="F97" s="245"/>
      <c r="G97" s="54">
        <f t="shared" ref="G97" si="22">G86</f>
        <v>8349.5549999999985</v>
      </c>
      <c r="H97" s="54">
        <f t="shared" ref="H97:K97" si="23">H86</f>
        <v>8976.4</v>
      </c>
      <c r="I97" s="54">
        <f t="shared" si="23"/>
        <v>10524.732999999998</v>
      </c>
      <c r="J97" s="54">
        <f t="shared" si="23"/>
        <v>5153.7000000000007</v>
      </c>
      <c r="K97" s="54">
        <f t="shared" si="23"/>
        <v>5773.5</v>
      </c>
      <c r="L97" s="15" t="s">
        <v>31</v>
      </c>
      <c r="M97" s="55" t="s">
        <v>31</v>
      </c>
      <c r="N97" s="55" t="s">
        <v>31</v>
      </c>
      <c r="O97" s="55" t="s">
        <v>31</v>
      </c>
      <c r="P97" s="55" t="s">
        <v>31</v>
      </c>
      <c r="Q97" s="55" t="s">
        <v>31</v>
      </c>
      <c r="R97" s="55" t="s">
        <v>31</v>
      </c>
      <c r="S97" s="112"/>
    </row>
    <row r="98" spans="1:19" x14ac:dyDescent="0.2">
      <c r="A98" s="56" t="s">
        <v>97</v>
      </c>
    </row>
    <row r="99" spans="1:19" ht="17.25" customHeight="1" x14ac:dyDescent="0.2">
      <c r="A99" s="56" t="s">
        <v>95</v>
      </c>
    </row>
    <row r="100" spans="1:19" x14ac:dyDescent="0.2">
      <c r="A100" s="56" t="s">
        <v>96</v>
      </c>
    </row>
    <row r="101" spans="1:19" x14ac:dyDescent="0.2">
      <c r="A101" s="56"/>
    </row>
    <row r="102" spans="1:19" ht="13.5" hidden="1" thickBot="1" x14ac:dyDescent="0.25">
      <c r="A102" s="243" t="s">
        <v>4</v>
      </c>
      <c r="B102" s="243"/>
      <c r="C102" s="243"/>
      <c r="D102" s="243"/>
      <c r="E102" s="243"/>
      <c r="F102" s="243"/>
      <c r="G102" s="243"/>
      <c r="H102" s="243"/>
      <c r="I102" s="243"/>
      <c r="J102" s="243"/>
      <c r="K102" s="243"/>
    </row>
    <row r="103" spans="1:19" ht="25.5" hidden="1" x14ac:dyDescent="0.2">
      <c r="A103" s="231" t="s">
        <v>5</v>
      </c>
      <c r="B103" s="232"/>
      <c r="C103" s="232"/>
      <c r="D103" s="12" t="s">
        <v>18</v>
      </c>
      <c r="E103" s="229" t="s">
        <v>19</v>
      </c>
      <c r="F103" s="229"/>
      <c r="G103" s="14">
        <f>G16+G20+G25+G26+G27+G30+G31+G33+G52+G68+G71+G76+G79+G83+G36+G55+G58+G59+G93+G90</f>
        <v>2136.9399999999996</v>
      </c>
      <c r="H103" s="14">
        <f>H16+H20+H25+H26+H27+H30+H31+H33+H52+H68+H71+H76+H79+H83+H36+H55+H58+H59+H93+H90</f>
        <v>887.7</v>
      </c>
      <c r="I103" s="148">
        <f>I16+I20+I25+I26+I27+I30+I31+I33+I43+I52+I68+I71+I76+I79+I83+I55+I58+I59+I93+I90</f>
        <v>1045.9000000000001</v>
      </c>
      <c r="J103" s="14">
        <f>J16+J20+J25+J26+J27+J30+J31+J33+J52+J68+J71+J76+J79+J83+J36+J55+J58+J59+J93+J90</f>
        <v>378.7</v>
      </c>
      <c r="K103" s="14">
        <f>K16+K20+K25+K26+K27+K30+K31+K33+K52+K68+K71+K76+K79+K83+K36+K55+K58+K59+K93+K90</f>
        <v>411.99999999999994</v>
      </c>
    </row>
    <row r="104" spans="1:19" ht="38.25" hidden="1" x14ac:dyDescent="0.2">
      <c r="A104" s="233"/>
      <c r="B104" s="234"/>
      <c r="C104" s="234"/>
      <c r="D104" s="13" t="s">
        <v>35</v>
      </c>
      <c r="E104" s="228" t="s">
        <v>20</v>
      </c>
      <c r="F104" s="228"/>
      <c r="G104" s="18">
        <f>G47</f>
        <v>0</v>
      </c>
      <c r="H104" s="18">
        <f t="shared" ref="H104:K104" si="24">H47</f>
        <v>0</v>
      </c>
      <c r="I104" s="149">
        <f t="shared" si="24"/>
        <v>0</v>
      </c>
      <c r="J104" s="141">
        <f t="shared" si="24"/>
        <v>120</v>
      </c>
      <c r="K104" s="141">
        <f t="shared" si="24"/>
        <v>220</v>
      </c>
    </row>
    <row r="105" spans="1:19" ht="25.5" hidden="1" x14ac:dyDescent="0.2">
      <c r="A105" s="233"/>
      <c r="B105" s="234"/>
      <c r="C105" s="234"/>
      <c r="D105" s="13" t="s">
        <v>108</v>
      </c>
      <c r="E105" s="228" t="s">
        <v>21</v>
      </c>
      <c r="F105" s="228"/>
      <c r="G105" s="18">
        <f>G21+G28+G34+G53+G41+G80</f>
        <v>1982.3150000000003</v>
      </c>
      <c r="H105" s="18">
        <f>H21+H28+H34+H53+H41+H80</f>
        <v>1613.6</v>
      </c>
      <c r="I105" s="149">
        <f>I21+I28+I34+I53+I41+I60+I62+I80</f>
        <v>2629.3380000000002</v>
      </c>
      <c r="J105" s="18">
        <f>J21+J28+J34+J53+J41+J80</f>
        <v>1555</v>
      </c>
      <c r="K105" s="18">
        <f>K21+K28+K34+K53+K41+K80</f>
        <v>1681.5</v>
      </c>
    </row>
    <row r="106" spans="1:19" ht="25.5" hidden="1" x14ac:dyDescent="0.2">
      <c r="A106" s="233"/>
      <c r="B106" s="234"/>
      <c r="C106" s="234"/>
      <c r="D106" s="13" t="s">
        <v>22</v>
      </c>
      <c r="E106" s="228" t="s">
        <v>23</v>
      </c>
      <c r="F106" s="228"/>
      <c r="G106" s="18"/>
      <c r="H106" s="18"/>
      <c r="I106" s="150">
        <f>I24</f>
        <v>153.69999999999999</v>
      </c>
      <c r="J106" s="17"/>
      <c r="K106" s="17"/>
    </row>
    <row r="107" spans="1:19" ht="51" hidden="1" x14ac:dyDescent="0.2">
      <c r="A107" s="233"/>
      <c r="B107" s="234"/>
      <c r="C107" s="234"/>
      <c r="D107" s="13" t="s">
        <v>24</v>
      </c>
      <c r="E107" s="228" t="s">
        <v>25</v>
      </c>
      <c r="F107" s="228"/>
      <c r="G107" s="18"/>
      <c r="H107" s="18"/>
      <c r="I107" s="149"/>
      <c r="J107" s="18"/>
      <c r="K107" s="18"/>
    </row>
    <row r="108" spans="1:19" hidden="1" x14ac:dyDescent="0.2">
      <c r="A108" s="233"/>
      <c r="B108" s="234"/>
      <c r="C108" s="234"/>
      <c r="D108" s="13" t="s">
        <v>26</v>
      </c>
      <c r="E108" s="228" t="s">
        <v>27</v>
      </c>
      <c r="F108" s="228"/>
      <c r="G108" s="18">
        <f>G23+G57+G42</f>
        <v>1519.6</v>
      </c>
      <c r="H108" s="18">
        <f>H23+H57+H42+H44+H54</f>
        <v>2966.4</v>
      </c>
      <c r="I108" s="149">
        <f>I23+I36+I57+I42+I44+I54</f>
        <v>2181.1</v>
      </c>
      <c r="J108" s="18">
        <f>J23+J57+J42</f>
        <v>2000</v>
      </c>
      <c r="K108" s="18">
        <f>K23+K57+K42</f>
        <v>2000</v>
      </c>
    </row>
    <row r="109" spans="1:19" ht="25.5" hidden="1" x14ac:dyDescent="0.2">
      <c r="A109" s="233"/>
      <c r="B109" s="234"/>
      <c r="C109" s="234"/>
      <c r="D109" s="13" t="s">
        <v>28</v>
      </c>
      <c r="E109" s="228" t="s">
        <v>29</v>
      </c>
      <c r="F109" s="228"/>
      <c r="G109" s="18">
        <f>G22+G29+G35+G32+G56</f>
        <v>2710.7</v>
      </c>
      <c r="H109" s="18">
        <f>H22+H29+H35+H32+H56</f>
        <v>3508.7</v>
      </c>
      <c r="I109" s="149">
        <f>I22+I29+I35+I32+I37+I56+I61+I63</f>
        <v>4514.6949999999997</v>
      </c>
      <c r="J109" s="18">
        <f>J22+J29+J35+J32+J56</f>
        <v>0</v>
      </c>
      <c r="K109" s="18">
        <f>K22+K29+K35+K32+K56</f>
        <v>0</v>
      </c>
    </row>
    <row r="110" spans="1:19" ht="39" hidden="1" thickBot="1" x14ac:dyDescent="0.25">
      <c r="A110" s="235"/>
      <c r="B110" s="236"/>
      <c r="C110" s="236"/>
      <c r="D110" s="106" t="s">
        <v>36</v>
      </c>
      <c r="E110" s="230" t="s">
        <v>30</v>
      </c>
      <c r="F110" s="230"/>
      <c r="G110" s="107">
        <f>G48</f>
        <v>0</v>
      </c>
      <c r="H110" s="107">
        <f>H48</f>
        <v>0</v>
      </c>
      <c r="I110" s="107">
        <f>I48</f>
        <v>0</v>
      </c>
      <c r="J110" s="142">
        <f>J48</f>
        <v>1100</v>
      </c>
      <c r="K110" s="142">
        <f>K48</f>
        <v>1460</v>
      </c>
    </row>
    <row r="111" spans="1:19" ht="13.5" hidden="1" thickBot="1" x14ac:dyDescent="0.25">
      <c r="A111" s="237" t="s">
        <v>3</v>
      </c>
      <c r="B111" s="238"/>
      <c r="C111" s="238"/>
      <c r="D111" s="238"/>
      <c r="E111" s="238"/>
      <c r="F111" s="238"/>
      <c r="G111" s="105">
        <f t="shared" ref="G111:K111" si="25">SUM(G103:G110)</f>
        <v>8349.5550000000003</v>
      </c>
      <c r="H111" s="105">
        <f t="shared" si="25"/>
        <v>8976.4000000000015</v>
      </c>
      <c r="I111" s="105">
        <f t="shared" si="25"/>
        <v>10524.733</v>
      </c>
      <c r="J111" s="105">
        <f t="shared" si="25"/>
        <v>5153.7</v>
      </c>
      <c r="K111" s="105">
        <f t="shared" si="25"/>
        <v>5773.5</v>
      </c>
    </row>
    <row r="112" spans="1:19" hidden="1" x14ac:dyDescent="0.2">
      <c r="A112" s="239" t="s">
        <v>8</v>
      </c>
      <c r="B112" s="240"/>
      <c r="C112" s="240"/>
      <c r="D112" s="240"/>
      <c r="E112" s="240"/>
      <c r="F112" s="240"/>
      <c r="G112" s="19">
        <f>G49</f>
        <v>0</v>
      </c>
      <c r="H112" s="19">
        <f>H49</f>
        <v>0</v>
      </c>
      <c r="I112" s="19">
        <f>I49</f>
        <v>0</v>
      </c>
      <c r="J112" s="143">
        <f>J49</f>
        <v>1220</v>
      </c>
      <c r="K112" s="143">
        <f>K49</f>
        <v>1680</v>
      </c>
    </row>
    <row r="113" spans="1:11" hidden="1" x14ac:dyDescent="0.2">
      <c r="A113" s="241" t="s">
        <v>6</v>
      </c>
      <c r="B113" s="242"/>
      <c r="C113" s="242"/>
      <c r="D113" s="242"/>
      <c r="E113" s="242"/>
      <c r="F113" s="242"/>
      <c r="G113" s="20">
        <f>G81+G64+G49+G94+G91</f>
        <v>201.155</v>
      </c>
      <c r="H113" s="20">
        <f t="shared" ref="H113:K113" si="26">H81+H64+H49+H94+H91</f>
        <v>2762.2</v>
      </c>
      <c r="I113" s="20">
        <f t="shared" si="26"/>
        <v>3511.5199999999995</v>
      </c>
      <c r="J113" s="20">
        <f t="shared" si="26"/>
        <v>2028.1999999999998</v>
      </c>
      <c r="K113" s="20">
        <f t="shared" si="26"/>
        <v>2540</v>
      </c>
    </row>
    <row r="114" spans="1:11" ht="13.5" hidden="1" thickBot="1" x14ac:dyDescent="0.25">
      <c r="A114" s="226" t="s">
        <v>7</v>
      </c>
      <c r="B114" s="227"/>
      <c r="C114" s="227"/>
      <c r="D114" s="227"/>
      <c r="E114" s="227"/>
      <c r="F114" s="227"/>
      <c r="G114" s="21">
        <f>G17+G38+G45+G69+G72+G77+G84</f>
        <v>8148.3999999999987</v>
      </c>
      <c r="H114" s="21">
        <f>H17+H38+H45+H69+H72+H77+H84</f>
        <v>6214.2</v>
      </c>
      <c r="I114" s="21">
        <f>I17+I38+I45+I69+I72+I77+I84</f>
        <v>7013.2129999999997</v>
      </c>
      <c r="J114" s="21">
        <f>J17+J38+J45+J69+J72+J77+J84</f>
        <v>3125.5</v>
      </c>
      <c r="K114" s="21">
        <f>K17+K38+K45+K69+K72+K77+K84</f>
        <v>3233.4999999999995</v>
      </c>
    </row>
    <row r="115" spans="1:11" hidden="1" x14ac:dyDescent="0.2">
      <c r="F115" s="22"/>
      <c r="G115" s="22"/>
      <c r="H115" s="6"/>
      <c r="I115" s="6"/>
      <c r="J115" s="6"/>
      <c r="K115" s="6"/>
    </row>
    <row r="116" spans="1:11" ht="10.5" hidden="1" customHeight="1" x14ac:dyDescent="0.2">
      <c r="D116" s="1" t="s">
        <v>37</v>
      </c>
      <c r="F116" s="22"/>
      <c r="G116" s="23">
        <f t="shared" ref="G116:K116" si="27">G111-G97</f>
        <v>0</v>
      </c>
      <c r="H116" s="23">
        <f t="shared" si="27"/>
        <v>0</v>
      </c>
      <c r="I116" s="23">
        <f t="shared" si="27"/>
        <v>0</v>
      </c>
      <c r="J116" s="23">
        <f t="shared" si="27"/>
        <v>0</v>
      </c>
      <c r="K116" s="23">
        <f t="shared" si="27"/>
        <v>0</v>
      </c>
    </row>
    <row r="117" spans="1:11" hidden="1" x14ac:dyDescent="0.2"/>
    <row r="118" spans="1:11" hidden="1" x14ac:dyDescent="0.2"/>
    <row r="119" spans="1:11" hidden="1" x14ac:dyDescent="0.2"/>
    <row r="120" spans="1:11" hidden="1" x14ac:dyDescent="0.2"/>
    <row r="121" spans="1:11" hidden="1" x14ac:dyDescent="0.2"/>
  </sheetData>
  <mergeCells count="108">
    <mergeCell ref="C94:F94"/>
    <mergeCell ref="C95:F95"/>
    <mergeCell ref="B96:F96"/>
    <mergeCell ref="A87:A95"/>
    <mergeCell ref="A114:F114"/>
    <mergeCell ref="E106:F106"/>
    <mergeCell ref="E105:F105"/>
    <mergeCell ref="E104:F104"/>
    <mergeCell ref="E103:F103"/>
    <mergeCell ref="E110:F110"/>
    <mergeCell ref="E109:F109"/>
    <mergeCell ref="E108:F108"/>
    <mergeCell ref="E107:F107"/>
    <mergeCell ref="A103:C110"/>
    <mergeCell ref="A111:F111"/>
    <mergeCell ref="A112:F112"/>
    <mergeCell ref="A113:F113"/>
    <mergeCell ref="A102:K102"/>
    <mergeCell ref="A97:F97"/>
    <mergeCell ref="B87:R87"/>
    <mergeCell ref="C91:F91"/>
    <mergeCell ref="D89:E89"/>
    <mergeCell ref="D92:E92"/>
    <mergeCell ref="B89:B94"/>
    <mergeCell ref="G92:K92"/>
    <mergeCell ref="C71:C72"/>
    <mergeCell ref="D72:F72"/>
    <mergeCell ref="B86:F86"/>
    <mergeCell ref="H10:H11"/>
    <mergeCell ref="C39:C40"/>
    <mergeCell ref="D39:E40"/>
    <mergeCell ref="G46:K46"/>
    <mergeCell ref="C73:F73"/>
    <mergeCell ref="D67:E67"/>
    <mergeCell ref="C66:E66"/>
    <mergeCell ref="D69:F69"/>
    <mergeCell ref="D70:E70"/>
    <mergeCell ref="G70:K70"/>
    <mergeCell ref="C85:F85"/>
    <mergeCell ref="G75:K75"/>
    <mergeCell ref="C79:C81"/>
    <mergeCell ref="D81:F81"/>
    <mergeCell ref="B67:B72"/>
    <mergeCell ref="C74:E74"/>
    <mergeCell ref="C76:C77"/>
    <mergeCell ref="D77:F77"/>
    <mergeCell ref="D78:E78"/>
    <mergeCell ref="G78:K78"/>
    <mergeCell ref="C88:E88"/>
    <mergeCell ref="G89:K89"/>
    <mergeCell ref="G88:K88"/>
    <mergeCell ref="G67:K67"/>
    <mergeCell ref="C10:C11"/>
    <mergeCell ref="I10:I11"/>
    <mergeCell ref="G10:G11"/>
    <mergeCell ref="F39:F40"/>
    <mergeCell ref="G39:K40"/>
    <mergeCell ref="C50:C51"/>
    <mergeCell ref="B13:R13"/>
    <mergeCell ref="N10:O10"/>
    <mergeCell ref="B15:B38"/>
    <mergeCell ref="D46:E46"/>
    <mergeCell ref="L50:L51"/>
    <mergeCell ref="C52:C64"/>
    <mergeCell ref="D64:F64"/>
    <mergeCell ref="C41:C45"/>
    <mergeCell ref="D45:F45"/>
    <mergeCell ref="D50:E51"/>
    <mergeCell ref="P10:R10"/>
    <mergeCell ref="L39:L40"/>
    <mergeCell ref="F50:F51"/>
    <mergeCell ref="C47:C49"/>
    <mergeCell ref="D49:F49"/>
    <mergeCell ref="G50:K51"/>
    <mergeCell ref="L10:L11"/>
    <mergeCell ref="M10:M11"/>
    <mergeCell ref="F10:F11"/>
    <mergeCell ref="C16:C17"/>
    <mergeCell ref="E10:E11"/>
    <mergeCell ref="C20:C38"/>
    <mergeCell ref="D38:F38"/>
    <mergeCell ref="D15:E15"/>
    <mergeCell ref="C14:E14"/>
    <mergeCell ref="G15:K15"/>
    <mergeCell ref="L6:M6"/>
    <mergeCell ref="L7:M7"/>
    <mergeCell ref="A9:R9"/>
    <mergeCell ref="S10:S11"/>
    <mergeCell ref="D18:E19"/>
    <mergeCell ref="C18:C19"/>
    <mergeCell ref="F18:F19"/>
    <mergeCell ref="G18:K19"/>
    <mergeCell ref="L18:L19"/>
    <mergeCell ref="A14:A85"/>
    <mergeCell ref="D82:E82"/>
    <mergeCell ref="G82:K82"/>
    <mergeCell ref="C83:C84"/>
    <mergeCell ref="D84:F84"/>
    <mergeCell ref="B75:B84"/>
    <mergeCell ref="D75:E75"/>
    <mergeCell ref="J10:J11"/>
    <mergeCell ref="K10:K11"/>
    <mergeCell ref="C68:C69"/>
    <mergeCell ref="B10:B11"/>
    <mergeCell ref="A10:A11"/>
    <mergeCell ref="C65:F65"/>
    <mergeCell ref="D17:F17"/>
    <mergeCell ref="D10:D11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67" fitToHeight="0" orientation="landscape" r:id="rId1"/>
  <rowBreaks count="3" manualBreakCount="3">
    <brk id="43" max="17" man="1"/>
    <brk id="86" max="17" man="1"/>
    <brk id="100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opLeftCell="C1" zoomScaleNormal="100" workbookViewId="0">
      <selection activeCell="G10" sqref="G10:G11"/>
    </sheetView>
  </sheetViews>
  <sheetFormatPr defaultColWidth="9.140625" defaultRowHeight="12.75" x14ac:dyDescent="0.2"/>
  <cols>
    <col min="1" max="1" width="54.42578125" style="6" customWidth="1"/>
    <col min="2" max="2" width="76.85546875" style="1" customWidth="1"/>
    <col min="3" max="5" width="10.42578125" style="1" customWidth="1"/>
    <col min="6" max="6" width="11" style="1" customWidth="1"/>
    <col min="7" max="7" width="81.28515625" style="1" customWidth="1"/>
    <col min="8" max="16384" width="9.140625" style="1"/>
  </cols>
  <sheetData>
    <row r="1" spans="1:14" x14ac:dyDescent="0.2">
      <c r="G1" s="139" t="s">
        <v>155</v>
      </c>
    </row>
    <row r="2" spans="1:14" x14ac:dyDescent="0.2">
      <c r="G2" s="6" t="s">
        <v>156</v>
      </c>
    </row>
    <row r="3" spans="1:14" x14ac:dyDescent="0.2">
      <c r="G3" s="6" t="s">
        <v>168</v>
      </c>
    </row>
    <row r="4" spans="1:14" x14ac:dyDescent="0.2">
      <c r="G4" s="139" t="s">
        <v>165</v>
      </c>
    </row>
    <row r="5" spans="1:14" x14ac:dyDescent="0.2">
      <c r="C5" s="256" t="s">
        <v>157</v>
      </c>
      <c r="D5" s="256"/>
      <c r="E5" s="256"/>
      <c r="F5" s="256"/>
      <c r="G5" s="256"/>
    </row>
    <row r="6" spans="1:14" x14ac:dyDescent="0.2">
      <c r="A6" s="126"/>
      <c r="B6" s="2"/>
      <c r="C6" s="256" t="s">
        <v>158</v>
      </c>
      <c r="D6" s="256"/>
      <c r="E6" s="256"/>
      <c r="F6" s="256"/>
      <c r="G6" s="256"/>
    </row>
    <row r="7" spans="1:14" x14ac:dyDescent="0.2">
      <c r="A7" s="126"/>
      <c r="B7" s="2"/>
      <c r="C7" s="256" t="s">
        <v>159</v>
      </c>
      <c r="D7" s="256"/>
      <c r="E7" s="256"/>
      <c r="F7" s="256"/>
      <c r="G7" s="256"/>
    </row>
    <row r="8" spans="1:14" x14ac:dyDescent="0.2">
      <c r="A8" s="126"/>
      <c r="B8" s="2"/>
      <c r="C8" s="2"/>
      <c r="D8" s="2"/>
      <c r="E8" s="2"/>
      <c r="F8" s="3"/>
    </row>
    <row r="9" spans="1:14" ht="34.5" customHeight="1" x14ac:dyDescent="0.2">
      <c r="A9" s="157" t="s">
        <v>150</v>
      </c>
      <c r="B9" s="157"/>
      <c r="C9" s="157"/>
      <c r="D9" s="157"/>
      <c r="E9" s="157"/>
      <c r="F9" s="157"/>
      <c r="G9" s="157"/>
      <c r="H9" s="4"/>
      <c r="I9" s="4"/>
      <c r="J9" s="4"/>
      <c r="K9" s="4"/>
      <c r="L9" s="4"/>
      <c r="M9" s="4"/>
      <c r="N9" s="4"/>
    </row>
    <row r="10" spans="1:14" ht="34.5" customHeight="1" x14ac:dyDescent="0.2">
      <c r="A10" s="262" t="s">
        <v>9</v>
      </c>
      <c r="B10" s="262" t="s">
        <v>132</v>
      </c>
      <c r="C10" s="262"/>
      <c r="D10" s="262" t="s">
        <v>133</v>
      </c>
      <c r="E10" s="262"/>
      <c r="F10" s="266"/>
      <c r="G10" s="262" t="s">
        <v>134</v>
      </c>
    </row>
    <row r="11" spans="1:14" ht="30.75" customHeight="1" x14ac:dyDescent="0.2">
      <c r="A11" s="262"/>
      <c r="B11" s="117" t="s">
        <v>1</v>
      </c>
      <c r="C11" s="117" t="s">
        <v>14</v>
      </c>
      <c r="D11" s="115">
        <v>2023</v>
      </c>
      <c r="E11" s="115">
        <v>2024</v>
      </c>
      <c r="F11" s="116">
        <v>2025</v>
      </c>
      <c r="G11" s="262"/>
    </row>
    <row r="12" spans="1:14" ht="15" x14ac:dyDescent="0.25">
      <c r="A12" s="118">
        <v>1</v>
      </c>
      <c r="B12" s="119">
        <v>2</v>
      </c>
      <c r="C12" s="119">
        <v>3</v>
      </c>
      <c r="D12" s="119">
        <v>4</v>
      </c>
      <c r="E12" s="119">
        <v>5</v>
      </c>
      <c r="F12" s="120">
        <v>6</v>
      </c>
      <c r="G12" s="118">
        <v>7</v>
      </c>
    </row>
    <row r="13" spans="1:14" ht="113.25" customHeight="1" x14ac:dyDescent="0.2">
      <c r="A13" s="24" t="s">
        <v>78</v>
      </c>
      <c r="B13" s="263" t="str">
        <f>'002 pr. asignavimai'!C14</f>
        <v>Kurti palankią  aplinką investicijoms ir gyvenimo gerovei</v>
      </c>
      <c r="C13" s="264"/>
      <c r="D13" s="264"/>
      <c r="E13" s="264"/>
      <c r="F13" s="264"/>
      <c r="G13" s="267" t="s">
        <v>140</v>
      </c>
    </row>
    <row r="14" spans="1:14" ht="79.5" customHeight="1" x14ac:dyDescent="0.2">
      <c r="A14" s="7" t="str">
        <f>'002 pr. asignavimai'!M14</f>
        <v>R-002-01-01-01</v>
      </c>
      <c r="B14" s="8" t="str">
        <f>'002 pr. asignavimai'!N14</f>
        <v>Lėšų, pritrauktų iš išorinių finansavimo šaltinių, įgyvendinant investicinius ir kitus projektus, dalis</v>
      </c>
      <c r="C14" s="7" t="str">
        <f>'002 pr. asignavimai'!O14</f>
        <v>proc.</v>
      </c>
      <c r="D14" s="7">
        <f>'002 pr. asignavimai'!P14</f>
        <v>60</v>
      </c>
      <c r="E14" s="7">
        <f>'002 pr. asignavimai'!Q14</f>
        <v>65</v>
      </c>
      <c r="F14" s="123">
        <f>'002 pr. asignavimai'!R14</f>
        <v>65</v>
      </c>
      <c r="G14" s="268"/>
    </row>
    <row r="15" spans="1:14" ht="15" x14ac:dyDescent="0.2">
      <c r="A15" s="127" t="s">
        <v>79</v>
      </c>
      <c r="B15" s="261" t="str">
        <f>'002 pr. asignavimai'!D15</f>
        <v>Projektinės veiklos organizavimas</v>
      </c>
      <c r="C15" s="261"/>
      <c r="D15" s="261"/>
      <c r="E15" s="261"/>
      <c r="F15" s="261"/>
      <c r="G15" s="269" t="s">
        <v>31</v>
      </c>
    </row>
    <row r="16" spans="1:14" ht="15" x14ac:dyDescent="0.2">
      <c r="A16" s="73" t="str">
        <f>'002 pr. asignavimai'!M15</f>
        <v>V-002-01-01-01-01</v>
      </c>
      <c r="B16" s="74" t="str">
        <f>'002 pr. asignavimai'!N15</f>
        <v>Parengtos projektinės dokumentacijos skaičius</v>
      </c>
      <c r="C16" s="73" t="str">
        <f>'002 pr. asignavimai'!O15</f>
        <v>vnt.</v>
      </c>
      <c r="D16" s="73">
        <f>'002 pr. asignavimai'!P15</f>
        <v>5</v>
      </c>
      <c r="E16" s="73">
        <f>'002 pr. asignavimai'!Q15</f>
        <v>8</v>
      </c>
      <c r="F16" s="124">
        <f>'002 pr. asignavimai'!R15</f>
        <v>10</v>
      </c>
      <c r="G16" s="270"/>
    </row>
    <row r="17" spans="1:7" ht="57" customHeight="1" x14ac:dyDescent="0.2">
      <c r="A17" s="127" t="s">
        <v>80</v>
      </c>
      <c r="B17" s="261" t="str">
        <f>'002 pr. asignavimai'!D18</f>
        <v>Investicijų ir kitų projektų, skirtų 2014-2020 m. nacionalinei pažangos programai/ ES fondų investicijų programai, vykdymas</v>
      </c>
      <c r="C17" s="261"/>
      <c r="D17" s="261"/>
      <c r="E17" s="261"/>
      <c r="F17" s="261"/>
      <c r="G17" s="269" t="s">
        <v>141</v>
      </c>
    </row>
    <row r="18" spans="1:7" ht="33.75" customHeight="1" x14ac:dyDescent="0.2">
      <c r="A18" s="73" t="str">
        <f>'002 pr. asignavimai'!M18</f>
        <v>V-002-01-01-02-01</v>
      </c>
      <c r="B18" s="74" t="str">
        <f>'002 pr. asignavimai'!N18</f>
        <v>Įgyvendinamų projektų skaičius (2014-2020 m. periodo)</v>
      </c>
      <c r="C18" s="73" t="str">
        <f>'002 pr. asignavimai'!O18</f>
        <v>vnt.</v>
      </c>
      <c r="D18" s="73">
        <f>'002 pr. asignavimai'!P18</f>
        <v>11</v>
      </c>
      <c r="E18" s="73">
        <f>'002 pr. asignavimai'!Q18</f>
        <v>0</v>
      </c>
      <c r="F18" s="124">
        <f>'002 pr. asignavimai'!R18</f>
        <v>0</v>
      </c>
      <c r="G18" s="271"/>
    </row>
    <row r="19" spans="1:7" ht="33.75" customHeight="1" x14ac:dyDescent="0.2">
      <c r="A19" s="73" t="str">
        <f>'002 pr. asignavimai'!M19</f>
        <v>V-002-01-01-02-02 (VB)</v>
      </c>
      <c r="B19" s="74" t="str">
        <f>'002 pr. asignavimai'!N19</f>
        <v>Investicijų projektų, gavusių valstybės biudžeto dotaciją, skaičius (2014-2020 m. periodo)</v>
      </c>
      <c r="C19" s="73" t="str">
        <f>'002 pr. asignavimai'!O19</f>
        <v>vnt.</v>
      </c>
      <c r="D19" s="73">
        <f>'002 pr. asignavimai'!P19</f>
        <v>5</v>
      </c>
      <c r="E19" s="73">
        <f>'002 pr. asignavimai'!Q19</f>
        <v>0</v>
      </c>
      <c r="F19" s="124">
        <f>'002 pr. asignavimai'!R19</f>
        <v>0</v>
      </c>
      <c r="G19" s="270"/>
    </row>
    <row r="20" spans="1:7" ht="15" x14ac:dyDescent="0.2">
      <c r="A20" s="127" t="s">
        <v>99</v>
      </c>
      <c r="B20" s="261" t="str">
        <f>'002 pr. asignavimai'!D39</f>
        <v>Tęstinių investicijų ir kitų projektų vykdymas (pereinamojo laikotarpio)</v>
      </c>
      <c r="C20" s="261"/>
      <c r="D20" s="261"/>
      <c r="E20" s="261"/>
      <c r="F20" s="261"/>
      <c r="G20" s="269" t="s">
        <v>142</v>
      </c>
    </row>
    <row r="21" spans="1:7" ht="15" x14ac:dyDescent="0.2">
      <c r="A21" s="73" t="str">
        <f>'002 pr. asignavimai'!M39</f>
        <v>V-002-01-01-03-01</v>
      </c>
      <c r="B21" s="74" t="str">
        <f>'002 pr. asignavimai'!N39</f>
        <v>Įgyvendinamų tęstinių projektų skaičius (pereinamojo laikotarpio)</v>
      </c>
      <c r="C21" s="73" t="str">
        <f>'002 pr. asignavimai'!O39</f>
        <v>vnt.</v>
      </c>
      <c r="D21" s="73">
        <f>'002 pr. asignavimai'!P39</f>
        <v>6</v>
      </c>
      <c r="E21" s="73">
        <f>'002 pr. asignavimai'!Q39</f>
        <v>3</v>
      </c>
      <c r="F21" s="124">
        <f>'002 pr. asignavimai'!R39</f>
        <v>2</v>
      </c>
      <c r="G21" s="271"/>
    </row>
    <row r="22" spans="1:7" ht="30" x14ac:dyDescent="0.2">
      <c r="A22" s="73" t="str">
        <f>'002 pr. asignavimai'!M40</f>
        <v>V-002-01-01-03-02 (VB)</v>
      </c>
      <c r="B22" s="74" t="str">
        <f>'002 pr. asignavimai'!N40</f>
        <v>Investicijų tęstinių projektų, gavusių valstybės biudžeto dotaciją, skaičius (pereinamojo laikotarpio)</v>
      </c>
      <c r="C22" s="73" t="str">
        <f>'002 pr. asignavimai'!O40</f>
        <v>vnt.</v>
      </c>
      <c r="D22" s="73">
        <f>'002 pr. asignavimai'!P40</f>
        <v>6</v>
      </c>
      <c r="E22" s="73">
        <f>'002 pr. asignavimai'!Q40</f>
        <v>3</v>
      </c>
      <c r="F22" s="124">
        <f>'002 pr. asignavimai'!R40</f>
        <v>2</v>
      </c>
      <c r="G22" s="270"/>
    </row>
    <row r="23" spans="1:7" ht="42" customHeight="1" x14ac:dyDescent="0.2">
      <c r="A23" s="127" t="s">
        <v>81</v>
      </c>
      <c r="B23" s="261" t="str">
        <f>'002 pr. asignavimai'!D46</f>
        <v>Investicijų  projektų, numatytų 2022-2030 m. Telšių regiono plėtros plane, vykdymas</v>
      </c>
      <c r="C23" s="261"/>
      <c r="D23" s="261"/>
      <c r="E23" s="261"/>
      <c r="F23" s="261"/>
      <c r="G23" s="269" t="s">
        <v>143</v>
      </c>
    </row>
    <row r="24" spans="1:7" ht="27.75" customHeight="1" x14ac:dyDescent="0.2">
      <c r="A24" s="73" t="str">
        <f>'002 pr. asignavimai'!M46</f>
        <v>P-002-01-01-04-01</v>
      </c>
      <c r="B24" s="74" t="str">
        <f>'002 pr. asignavimai'!N46</f>
        <v>Įgyvendinamų projektų, numatytų 2022-2030 m. Telšių regiono plėtros plane, skaičius</v>
      </c>
      <c r="C24" s="73" t="str">
        <f>'002 pr. asignavimai'!O46</f>
        <v>vnt.</v>
      </c>
      <c r="D24" s="73">
        <f>'002 pr. asignavimai'!P46</f>
        <v>0</v>
      </c>
      <c r="E24" s="73">
        <f>'002 pr. asignavimai'!Q46</f>
        <v>8</v>
      </c>
      <c r="F24" s="124">
        <f>'002 pr. asignavimai'!R46</f>
        <v>8</v>
      </c>
      <c r="G24" s="270"/>
    </row>
    <row r="25" spans="1:7" ht="27" customHeight="1" x14ac:dyDescent="0.2">
      <c r="A25" s="127" t="s">
        <v>100</v>
      </c>
      <c r="B25" s="261" t="str">
        <f>'002 pr. asignavimai'!D50</f>
        <v>Investicijų ir kitų projektų vykdymas (naujo finansavimo periodo)</v>
      </c>
      <c r="C25" s="261"/>
      <c r="D25" s="261"/>
      <c r="E25" s="261"/>
      <c r="F25" s="261"/>
      <c r="G25" s="269" t="s">
        <v>144</v>
      </c>
    </row>
    <row r="26" spans="1:7" ht="15" x14ac:dyDescent="0.2">
      <c r="A26" s="73" t="str">
        <f>'002 pr. asignavimai'!M50</f>
        <v>P-002-01-01-05-01</v>
      </c>
      <c r="B26" s="74" t="str">
        <f>'002 pr. asignavimai'!N50</f>
        <v>Įgyvendinamų projektų skaičius (naujo finansavimo periodo)</v>
      </c>
      <c r="C26" s="73" t="str">
        <f>'002 pr. asignavimai'!O50</f>
        <v>vnt.</v>
      </c>
      <c r="D26" s="73">
        <f>'002 pr. asignavimai'!P50</f>
        <v>13</v>
      </c>
      <c r="E26" s="73">
        <f>'002 pr. asignavimai'!Q50</f>
        <v>13</v>
      </c>
      <c r="F26" s="124">
        <f>'002 pr. asignavimai'!R50</f>
        <v>11</v>
      </c>
      <c r="G26" s="271"/>
    </row>
    <row r="27" spans="1:7" ht="30" x14ac:dyDescent="0.2">
      <c r="A27" s="73" t="str">
        <f>'002 pr. asignavimai'!M51</f>
        <v>P-002-01-01-05-02 (VB)</v>
      </c>
      <c r="B27" s="74" t="str">
        <f>'002 pr. asignavimai'!N51</f>
        <v>Investicijų projektų, gavusių valstybės biudžeto dotaciją, skaičius (naujo finansavimo periodo)</v>
      </c>
      <c r="C27" s="73" t="str">
        <f>'002 pr. asignavimai'!O51</f>
        <v>vnt.</v>
      </c>
      <c r="D27" s="73">
        <v>14</v>
      </c>
      <c r="E27" s="73">
        <f>'002 pr. asignavimai'!Q51</f>
        <v>13</v>
      </c>
      <c r="F27" s="124">
        <f>'002 pr. asignavimai'!R51</f>
        <v>11</v>
      </c>
      <c r="G27" s="270"/>
    </row>
    <row r="28" spans="1:7" ht="15" x14ac:dyDescent="0.2">
      <c r="A28" s="24" t="s">
        <v>126</v>
      </c>
      <c r="B28" s="265" t="str">
        <f>'002 pr. asignavimai'!C66</f>
        <v>Sudaryti palankias sąlygas verslo plėtrai</v>
      </c>
      <c r="C28" s="258"/>
      <c r="D28" s="258"/>
      <c r="E28" s="258"/>
      <c r="F28" s="258"/>
      <c r="G28" s="272" t="s">
        <v>145</v>
      </c>
    </row>
    <row r="29" spans="1:7" ht="15" x14ac:dyDescent="0.2">
      <c r="A29" s="25" t="str">
        <f>'002 pr. asignavimai'!M66</f>
        <v>R-002-01-02-01</v>
      </c>
      <c r="B29" s="26" t="str">
        <f>'002 pr. asignavimai'!N66</f>
        <v>Veikiančių SVV skaičius, tenkantis 1000 gyventojų</v>
      </c>
      <c r="C29" s="25" t="str">
        <f>'002 pr. asignavimai'!O66</f>
        <v>vnt.</v>
      </c>
      <c r="D29" s="25">
        <f>'002 pr. asignavimai'!P66</f>
        <v>27.5</v>
      </c>
      <c r="E29" s="25">
        <f>'002 pr. asignavimai'!Q66</f>
        <v>28</v>
      </c>
      <c r="F29" s="125">
        <f>'002 pr. asignavimai'!R66</f>
        <v>28.5</v>
      </c>
      <c r="G29" s="273"/>
    </row>
    <row r="30" spans="1:7" ht="15" x14ac:dyDescent="0.2">
      <c r="A30" s="75" t="s">
        <v>82</v>
      </c>
      <c r="B30" s="259" t="str">
        <f>'002 pr. asignavimai'!D67</f>
        <v>Smulkiojo ir vidutinio verslo subjektų rėmimas</v>
      </c>
      <c r="C30" s="260"/>
      <c r="D30" s="260"/>
      <c r="E30" s="260"/>
      <c r="F30" s="260"/>
      <c r="G30" s="274" t="s">
        <v>31</v>
      </c>
    </row>
    <row r="31" spans="1:7" ht="15" x14ac:dyDescent="0.2">
      <c r="A31" s="73" t="str">
        <f>'002 pr. asignavimai'!M67</f>
        <v>V-002-01-02-01-01</v>
      </c>
      <c r="B31" s="74" t="str">
        <f>'002 pr. asignavimai'!N67</f>
        <v>SVV subjektų, gavusių paramą, skaičius</v>
      </c>
      <c r="C31" s="73" t="str">
        <f>'002 pr. asignavimai'!O67</f>
        <v>vnt.</v>
      </c>
      <c r="D31" s="73">
        <f>'002 pr. asignavimai'!P67</f>
        <v>10</v>
      </c>
      <c r="E31" s="73">
        <f>'002 pr. asignavimai'!Q67</f>
        <v>12</v>
      </c>
      <c r="F31" s="124">
        <f>'002 pr. asignavimai'!R67</f>
        <v>14</v>
      </c>
      <c r="G31" s="275"/>
    </row>
    <row r="32" spans="1:7" ht="15" x14ac:dyDescent="0.2">
      <c r="A32" s="75" t="s">
        <v>83</v>
      </c>
      <c r="B32" s="259" t="str">
        <f>'002 pr. asignavimai'!D70</f>
        <v>Bendradarbystės centro "Spiečius" veiklos organizavimas</v>
      </c>
      <c r="C32" s="260"/>
      <c r="D32" s="260"/>
      <c r="E32" s="260"/>
      <c r="F32" s="260"/>
      <c r="G32" s="274" t="s">
        <v>31</v>
      </c>
    </row>
    <row r="33" spans="1:7" ht="15" x14ac:dyDescent="0.2">
      <c r="A33" s="73" t="str">
        <f>'002 pr. asignavimai'!M70</f>
        <v>V-002-01-02-02-01</v>
      </c>
      <c r="B33" s="74" t="str">
        <f>'002 pr. asignavimai'!N70</f>
        <v>Bendradarbystės centro „Spiečius“ narių skaičius</v>
      </c>
      <c r="C33" s="73" t="str">
        <f>'002 pr. asignavimai'!O70</f>
        <v>asm.</v>
      </c>
      <c r="D33" s="73">
        <f>'002 pr. asignavimai'!P70</f>
        <v>15</v>
      </c>
      <c r="E33" s="73">
        <f>'002 pr. asignavimai'!Q70</f>
        <v>16</v>
      </c>
      <c r="F33" s="124">
        <f>'002 pr. asignavimai'!R70</f>
        <v>17</v>
      </c>
      <c r="G33" s="275"/>
    </row>
    <row r="34" spans="1:7" ht="15" x14ac:dyDescent="0.2">
      <c r="A34" s="24" t="s">
        <v>115</v>
      </c>
      <c r="B34" s="265" t="str">
        <f>'002 pr. asignavimai'!C74</f>
        <v>Skatinti bendruomeniškumą Plungės rajono savivaldybėje</v>
      </c>
      <c r="C34" s="258"/>
      <c r="D34" s="258"/>
      <c r="E34" s="258"/>
      <c r="F34" s="258"/>
      <c r="G34" s="272" t="s">
        <v>146</v>
      </c>
    </row>
    <row r="35" spans="1:7" ht="15" x14ac:dyDescent="0.2">
      <c r="A35" s="151" t="str">
        <f>'002 pr. asignavimai'!M74</f>
        <v>R-002-01-03-01</v>
      </c>
      <c r="B35" s="152" t="str">
        <f>'002 pr. asignavimai'!N74</f>
        <v>Bendruomenių skaičius, gavusių paramą vietos iniciatyvų įgyvendinimui</v>
      </c>
      <c r="C35" s="25" t="str">
        <f>'002 pr. asignavimai'!O74</f>
        <v>vnt.</v>
      </c>
      <c r="D35" s="25">
        <f>'002 pr. asignavimai'!P74</f>
        <v>2</v>
      </c>
      <c r="E35" s="25">
        <f>'002 pr. asignavimai'!Q74</f>
        <v>2</v>
      </c>
      <c r="F35" s="125">
        <f>'002 pr. asignavimai'!R74</f>
        <v>2</v>
      </c>
      <c r="G35" s="273"/>
    </row>
    <row r="36" spans="1:7" ht="15" x14ac:dyDescent="0.2">
      <c r="A36" s="75" t="s">
        <v>84</v>
      </c>
      <c r="B36" s="259" t="str">
        <f>'002 pr. asignavimai'!D75</f>
        <v>Bendruomeninių organizacijų veiklos rėmimas</v>
      </c>
      <c r="C36" s="260"/>
      <c r="D36" s="260"/>
      <c r="E36" s="260"/>
      <c r="F36" s="260"/>
      <c r="G36" s="274" t="s">
        <v>31</v>
      </c>
    </row>
    <row r="37" spans="1:7" ht="15" x14ac:dyDescent="0.2">
      <c r="A37" s="73" t="str">
        <f>'002 pr. asignavimai'!M75</f>
        <v>V-002-01-03-01-01</v>
      </c>
      <c r="B37" s="74" t="str">
        <f>'002 pr. asignavimai'!N75</f>
        <v>Paremtų vietos inciatyvų skaičius</v>
      </c>
      <c r="C37" s="73" t="str">
        <f>'002 pr. asignavimai'!O75</f>
        <v>vnt.</v>
      </c>
      <c r="D37" s="73">
        <f>'002 pr. asignavimai'!P75</f>
        <v>2</v>
      </c>
      <c r="E37" s="73">
        <f>'002 pr. asignavimai'!Q75</f>
        <v>2</v>
      </c>
      <c r="F37" s="124">
        <f>'002 pr. asignavimai'!R75</f>
        <v>2</v>
      </c>
      <c r="G37" s="275"/>
    </row>
    <row r="38" spans="1:7" ht="14.25" customHeight="1" x14ac:dyDescent="0.2">
      <c r="A38" s="75" t="s">
        <v>127</v>
      </c>
      <c r="B38" s="259" t="str">
        <f>'002 pr. asignavimai'!D78</f>
        <v>Bendruomeninės veiklos savivaldybėje stiprinimas</v>
      </c>
      <c r="C38" s="260"/>
      <c r="D38" s="260"/>
      <c r="E38" s="260"/>
      <c r="F38" s="260"/>
      <c r="G38" s="274" t="s">
        <v>146</v>
      </c>
    </row>
    <row r="39" spans="1:7" ht="15" x14ac:dyDescent="0.2">
      <c r="A39" s="73" t="str">
        <f>'002 pr. asignavimai'!M78</f>
        <v>P-002-01-03-02-01 (SB/ VB)</v>
      </c>
      <c r="B39" s="74" t="str">
        <f>'002 pr. asignavimai'!N78</f>
        <v>Bendruomenių, dalyvavusių pažangos veikloje, skaičius</v>
      </c>
      <c r="C39" s="73" t="str">
        <f>'002 pr. asignavimai'!O78</f>
        <v>vnt.</v>
      </c>
      <c r="D39" s="73">
        <f>'002 pr. asignavimai'!P78</f>
        <v>15</v>
      </c>
      <c r="E39" s="73">
        <f>'002 pr. asignavimai'!Q78</f>
        <v>15</v>
      </c>
      <c r="F39" s="124">
        <f>'002 pr. asignavimai'!R78</f>
        <v>15</v>
      </c>
      <c r="G39" s="275"/>
    </row>
    <row r="40" spans="1:7" ht="15" x14ac:dyDescent="0.2">
      <c r="A40" s="75" t="s">
        <v>85</v>
      </c>
      <c r="B40" s="259" t="str">
        <f>'002 pr. asignavimai'!D82</f>
        <v>Plungės dekanato aptarnaujamų parapijų rėmimas</v>
      </c>
      <c r="C40" s="260"/>
      <c r="D40" s="260"/>
      <c r="E40" s="260"/>
      <c r="F40" s="260"/>
      <c r="G40" s="274" t="s">
        <v>31</v>
      </c>
    </row>
    <row r="41" spans="1:7" ht="15" x14ac:dyDescent="0.2">
      <c r="A41" s="73" t="str">
        <f>'002 pr. asignavimai'!M82</f>
        <v>V-002-01-03-03-01</v>
      </c>
      <c r="B41" s="74" t="str">
        <f>'002 pr. asignavimai'!N82</f>
        <v>Paremtų religinių bendruomenių skaičius</v>
      </c>
      <c r="C41" s="73" t="str">
        <f>'002 pr. asignavimai'!O82</f>
        <v>vnt.</v>
      </c>
      <c r="D41" s="73">
        <v>2</v>
      </c>
      <c r="E41" s="73">
        <f>'002 pr. asignavimai'!Q82</f>
        <v>1</v>
      </c>
      <c r="F41" s="124">
        <f>'002 pr. asignavimai'!R82</f>
        <v>1</v>
      </c>
      <c r="G41" s="275"/>
    </row>
    <row r="42" spans="1:7" ht="15" x14ac:dyDescent="0.2">
      <c r="A42" s="24" t="s">
        <v>116</v>
      </c>
      <c r="B42" s="257" t="str">
        <f>'002 pr. asignavimai'!C88</f>
        <v>Administracinės naštos mažinimo užtikrinimas</v>
      </c>
      <c r="C42" s="258"/>
      <c r="D42" s="258"/>
      <c r="E42" s="258"/>
      <c r="F42" s="258"/>
      <c r="G42" s="278" t="s">
        <v>147</v>
      </c>
    </row>
    <row r="43" spans="1:7" ht="30" x14ac:dyDescent="0.2">
      <c r="A43" s="25" t="str">
        <f>'002 pr. asignavimai'!M88</f>
        <v>R-002-02-01-01</v>
      </c>
      <c r="B43" s="25" t="str">
        <f>'002 pr. asignavimai'!N88</f>
        <v>Savivaldybės administracinės naštos mažinimo priemonių vykdymo plano įgyvendinimo lygis</v>
      </c>
      <c r="C43" s="25" t="str">
        <f>'002 pr. asignavimai'!O88</f>
        <v>proc.</v>
      </c>
      <c r="D43" s="25">
        <f>'002 pr. asignavimai'!P88</f>
        <v>90</v>
      </c>
      <c r="E43" s="25">
        <f>'002 pr. asignavimai'!Q88</f>
        <v>90</v>
      </c>
      <c r="F43" s="125">
        <f>'002 pr. asignavimai'!R88</f>
        <v>90</v>
      </c>
      <c r="G43" s="273"/>
    </row>
    <row r="44" spans="1:7" ht="15" x14ac:dyDescent="0.2">
      <c r="A44" s="75" t="s">
        <v>117</v>
      </c>
      <c r="B44" s="259" t="str">
        <f>'002 pr. asignavimai'!D89</f>
        <v xml:space="preserve">Didinti bendradarbiavimą su institucijomis plečiant teikiamas elektronines paslaugas </v>
      </c>
      <c r="C44" s="260"/>
      <c r="D44" s="260"/>
      <c r="E44" s="260"/>
      <c r="F44" s="260"/>
      <c r="G44" s="276" t="s">
        <v>147</v>
      </c>
    </row>
    <row r="45" spans="1:7" ht="30" x14ac:dyDescent="0.2">
      <c r="A45" s="73" t="str">
        <f>'002 pr. asignavimai'!M89</f>
        <v>P-002-02-01-01-01</v>
      </c>
      <c r="B45" s="74" t="str">
        <f>'002 pr. asignavimai'!N89</f>
        <v>Sudarytų bendradarbiavimo tarp institucijų dėl teikiamų elektroninių paslaugų sutarčių ir/arba gautų prieigų skaičius</v>
      </c>
      <c r="C45" s="73" t="str">
        <f>'002 pr. asignavimai'!O89</f>
        <v>vnt.</v>
      </c>
      <c r="D45" s="73">
        <f>'002 pr. asignavimai'!P89</f>
        <v>2</v>
      </c>
      <c r="E45" s="73">
        <f>'002 pr. asignavimai'!Q89</f>
        <v>2</v>
      </c>
      <c r="F45" s="124">
        <f>'002 pr. asignavimai'!R89</f>
        <v>2</v>
      </c>
      <c r="G45" s="277"/>
    </row>
    <row r="46" spans="1:7" ht="15" x14ac:dyDescent="0.2">
      <c r="A46" s="75" t="s">
        <v>118</v>
      </c>
      <c r="B46" s="259" t="str">
        <f>'002 pr. asignavimai'!D92</f>
        <v>Diegti naujas ir tobulinti veikiančias informacines sistemas</v>
      </c>
      <c r="C46" s="260"/>
      <c r="D46" s="260"/>
      <c r="E46" s="260"/>
      <c r="F46" s="260"/>
      <c r="G46" s="276" t="s">
        <v>147</v>
      </c>
    </row>
    <row r="47" spans="1:7" ht="15" x14ac:dyDescent="0.2">
      <c r="A47" s="73" t="str">
        <f>'002 pr. asignavimai'!M92</f>
        <v>P-002-02-01-02-01</v>
      </c>
      <c r="B47" s="74" t="str">
        <f>'002 pr. asignavimai'!N92</f>
        <v>Patobulintų veikiančių informacinių sistemų, kurios mažina administracinę naštą skaičius</v>
      </c>
      <c r="C47" s="73" t="str">
        <f>'002 pr. asignavimai'!O92</f>
        <v>vnt.</v>
      </c>
      <c r="D47" s="73">
        <f>'002 pr. asignavimai'!P92</f>
        <v>1</v>
      </c>
      <c r="E47" s="73">
        <f>'002 pr. asignavimai'!Q92</f>
        <v>1</v>
      </c>
      <c r="F47" s="124">
        <f>'002 pr. asignavimai'!R92</f>
        <v>1</v>
      </c>
      <c r="G47" s="277"/>
    </row>
  </sheetData>
  <mergeCells count="40">
    <mergeCell ref="G32:G33"/>
    <mergeCell ref="G44:G45"/>
    <mergeCell ref="G46:G47"/>
    <mergeCell ref="G36:G37"/>
    <mergeCell ref="G34:G35"/>
    <mergeCell ref="G38:G39"/>
    <mergeCell ref="G40:G41"/>
    <mergeCell ref="G42:G43"/>
    <mergeCell ref="G20:G22"/>
    <mergeCell ref="G23:G24"/>
    <mergeCell ref="G25:G27"/>
    <mergeCell ref="G28:G29"/>
    <mergeCell ref="G30:G31"/>
    <mergeCell ref="D10:F10"/>
    <mergeCell ref="G10:G11"/>
    <mergeCell ref="G13:G14"/>
    <mergeCell ref="G15:G16"/>
    <mergeCell ref="G17:G19"/>
    <mergeCell ref="B44:F44"/>
    <mergeCell ref="B46:F46"/>
    <mergeCell ref="B34:F34"/>
    <mergeCell ref="B36:F36"/>
    <mergeCell ref="B38:F38"/>
    <mergeCell ref="B40:F40"/>
    <mergeCell ref="C5:G5"/>
    <mergeCell ref="C6:G6"/>
    <mergeCell ref="C7:G7"/>
    <mergeCell ref="A9:G9"/>
    <mergeCell ref="B42:F42"/>
    <mergeCell ref="B30:F30"/>
    <mergeCell ref="B23:F23"/>
    <mergeCell ref="B25:F25"/>
    <mergeCell ref="B32:F32"/>
    <mergeCell ref="B10:C10"/>
    <mergeCell ref="A10:A11"/>
    <mergeCell ref="B13:F13"/>
    <mergeCell ref="B28:F28"/>
    <mergeCell ref="B15:F15"/>
    <mergeCell ref="B17:F17"/>
    <mergeCell ref="B20:F20"/>
  </mergeCells>
  <phoneticPr fontId="7" type="noConversion"/>
  <pageMargins left="0.25" right="0.25" top="0.75" bottom="0.75" header="0.3" footer="0.3"/>
  <pageSetup paperSize="9" scale="57" orientation="landscape" r:id="rId1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002 pr. asignavimai</vt:lpstr>
      <vt:lpstr>002 pr.vert.krit.suvestinė</vt:lpstr>
      <vt:lpstr>'002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2023-12-13T08:04:19Z</dcterms:modified>
</cp:coreProperties>
</file>