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5" i="3" l="1"/>
  <c r="K243" i="3"/>
  <c r="J243" i="3"/>
  <c r="I243" i="3"/>
  <c r="G243" i="3"/>
  <c r="I299" i="3" l="1"/>
  <c r="B146" i="4"/>
  <c r="B145" i="4"/>
  <c r="A145" i="4"/>
  <c r="A146" i="4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7" i="3" l="1"/>
  <c r="I287" i="3"/>
  <c r="J287" i="3"/>
  <c r="K287" i="3"/>
  <c r="H270" i="3"/>
  <c r="H271" i="3" s="1"/>
  <c r="H272" i="3" s="1"/>
  <c r="I270" i="3"/>
  <c r="J270" i="3"/>
  <c r="J271" i="3" s="1"/>
  <c r="J272" i="3" s="1"/>
  <c r="K270" i="3"/>
  <c r="K271" i="3" s="1"/>
  <c r="K272" i="3" s="1"/>
  <c r="H262" i="3"/>
  <c r="I262" i="3"/>
  <c r="J262" i="3"/>
  <c r="K262" i="3"/>
  <c r="H258" i="3"/>
  <c r="I258" i="3"/>
  <c r="J258" i="3"/>
  <c r="K258" i="3"/>
  <c r="H247" i="3"/>
  <c r="I247" i="3"/>
  <c r="J247" i="3"/>
  <c r="K247" i="3"/>
  <c r="H225" i="3"/>
  <c r="H226" i="3" s="1"/>
  <c r="I225" i="3"/>
  <c r="J225" i="3"/>
  <c r="J226" i="3" s="1"/>
  <c r="K225" i="3"/>
  <c r="K226" i="3" s="1"/>
  <c r="G225" i="3"/>
  <c r="G215" i="3"/>
  <c r="G302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6" i="3"/>
  <c r="S225" i="3"/>
  <c r="I271" i="3"/>
  <c r="I272" i="3" s="1"/>
  <c r="S50" i="3"/>
  <c r="S90" i="3"/>
  <c r="S110" i="3"/>
  <c r="S130" i="3"/>
  <c r="S165" i="3"/>
  <c r="S197" i="3"/>
  <c r="J263" i="3"/>
  <c r="J264" i="3" s="1"/>
  <c r="K263" i="3"/>
  <c r="K264" i="3" s="1"/>
  <c r="I263" i="3"/>
  <c r="I264" i="3" s="1"/>
  <c r="H263" i="3"/>
  <c r="H264" i="3" s="1"/>
  <c r="G198" i="3"/>
  <c r="G297" i="3"/>
  <c r="G296" i="3"/>
  <c r="H298" i="3"/>
  <c r="I298" i="3"/>
  <c r="J298" i="3"/>
  <c r="K298" i="3"/>
  <c r="G298" i="3"/>
  <c r="H296" i="3"/>
  <c r="I296" i="3"/>
  <c r="J296" i="3"/>
  <c r="K296" i="3"/>
  <c r="H297" i="3"/>
  <c r="I297" i="3"/>
  <c r="J297" i="3"/>
  <c r="K297" i="3"/>
  <c r="H299" i="3"/>
  <c r="J299" i="3"/>
  <c r="K299" i="3"/>
  <c r="G299" i="3"/>
  <c r="H300" i="3" l="1"/>
  <c r="K300" i="3"/>
  <c r="J300" i="3"/>
  <c r="I300" i="3"/>
  <c r="G300" i="3"/>
  <c r="H238" i="3" l="1"/>
  <c r="I238" i="3"/>
  <c r="J238" i="3"/>
  <c r="K238" i="3"/>
  <c r="G238" i="3"/>
  <c r="S238" i="3" l="1"/>
  <c r="I198" i="3"/>
  <c r="K198" i="3"/>
  <c r="J198" i="3"/>
  <c r="H198" i="3"/>
  <c r="H281" i="3" l="1"/>
  <c r="G216" i="3" l="1"/>
  <c r="G217" i="3" s="1"/>
  <c r="H215" i="3"/>
  <c r="S215" i="3"/>
  <c r="J215" i="3"/>
  <c r="K215" i="3"/>
  <c r="G226" i="3"/>
  <c r="K216" i="3" l="1"/>
  <c r="K302" i="3"/>
  <c r="J216" i="3"/>
  <c r="J302" i="3"/>
  <c r="H216" i="3"/>
  <c r="H302" i="3"/>
  <c r="I216" i="3"/>
  <c r="I302" i="3"/>
  <c r="G287" i="3" l="1"/>
  <c r="S287" i="3" s="1"/>
  <c r="K284" i="3"/>
  <c r="J284" i="3"/>
  <c r="I284" i="3"/>
  <c r="H284" i="3"/>
  <c r="G284" i="3"/>
  <c r="K281" i="3"/>
  <c r="J281" i="3"/>
  <c r="I281" i="3"/>
  <c r="G281" i="3"/>
  <c r="K277" i="3"/>
  <c r="J277" i="3"/>
  <c r="I277" i="3"/>
  <c r="H277" i="3"/>
  <c r="G277" i="3"/>
  <c r="G270" i="3"/>
  <c r="S270" i="3" s="1"/>
  <c r="G262" i="3"/>
  <c r="S262" i="3" s="1"/>
  <c r="G258" i="3"/>
  <c r="S258" i="3" s="1"/>
  <c r="G247" i="3"/>
  <c r="S247" i="3" s="1"/>
  <c r="H243" i="3"/>
  <c r="K231" i="3"/>
  <c r="J231" i="3"/>
  <c r="I231" i="3"/>
  <c r="H231" i="3"/>
  <c r="G231" i="3"/>
  <c r="S243" i="3" l="1"/>
  <c r="S284" i="3"/>
  <c r="S231" i="3"/>
  <c r="S277" i="3"/>
  <c r="S281" i="3"/>
  <c r="J288" i="3"/>
  <c r="J289" i="3" s="1"/>
  <c r="K248" i="3"/>
  <c r="K249" i="3" s="1"/>
  <c r="H248" i="3"/>
  <c r="H249" i="3" s="1"/>
  <c r="G248" i="3"/>
  <c r="G249" i="3" s="1"/>
  <c r="K288" i="3"/>
  <c r="K289" i="3" s="1"/>
  <c r="I248" i="3"/>
  <c r="I249" i="3" s="1"/>
  <c r="I288" i="3"/>
  <c r="I289" i="3" s="1"/>
  <c r="J248" i="3"/>
  <c r="J249" i="3" s="1"/>
  <c r="H288" i="3"/>
  <c r="H289" i="3" s="1"/>
  <c r="G263" i="3"/>
  <c r="G264" i="3" s="1"/>
  <c r="G288" i="3"/>
  <c r="G289" i="3" s="1"/>
  <c r="G271" i="3"/>
  <c r="G272" i="3" s="1"/>
  <c r="G290" i="3" l="1"/>
  <c r="G303" i="3" s="1"/>
  <c r="G306" i="3" s="1"/>
  <c r="H217" i="3"/>
  <c r="H290" i="3" s="1"/>
  <c r="H303" i="3" s="1"/>
  <c r="H306" i="3" s="1"/>
  <c r="I217" i="3"/>
  <c r="I290" i="3" s="1"/>
  <c r="I303" i="3" s="1"/>
  <c r="I306" i="3" s="1"/>
  <c r="J217" i="3"/>
  <c r="J290" i="3" s="1"/>
  <c r="J303" i="3" s="1"/>
  <c r="J306" i="3" s="1"/>
  <c r="K217" i="3"/>
  <c r="K290" i="3" s="1"/>
  <c r="K303" i="3" s="1"/>
  <c r="K306" i="3" s="1"/>
  <c r="G305" i="3" l="1"/>
  <c r="J305" i="3" l="1"/>
  <c r="I305" i="3"/>
  <c r="K305" i="3"/>
  <c r="H305" i="3" l="1"/>
</calcChain>
</file>

<file path=xl/sharedStrings.xml><?xml version="1.0" encoding="utf-8"?>
<sst xmlns="http://schemas.openxmlformats.org/spreadsheetml/2006/main" count="1407" uniqueCount="382">
  <si>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</si>
  <si>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</si>
  <si>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</si>
  <si>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</si>
  <si>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</si>
  <si>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</si>
  <si>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</si>
  <si>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</si>
  <si>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</si>
  <si>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</si>
  <si>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</si>
  <si>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</si>
  <si>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</si>
  <si>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</si>
  <si>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</si>
  <si>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</si>
  <si>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</si>
  <si>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</si>
  <si>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</si>
  <si>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</si>
  <si>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</si>
  <si>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</si>
  <si>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</si>
  <si>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</si>
  <si>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</si>
  <si>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</si>
  <si>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</si>
  <si>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</si>
  <si>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</si>
  <si>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</si>
  <si>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</si>
  <si>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</si>
  <si>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</si>
  <si>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</si>
  <si>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</si>
  <si>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</si>
  <si>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</si>
  <si>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</si>
  <si>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</si>
  <si>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</si>
  <si>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</si>
  <si>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</si>
  <si>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</si>
  <si>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</si>
  <si>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</si>
  <si>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</si>
  <si>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</si>
  <si>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</si>
  <si>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</si>
  <si>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</si>
  <si>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</si>
  <si>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</si>
  <si>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</si>
  <si>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</si>
  <si>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</si>
  <si>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</si>
  <si>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</si>
  <si>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</si>
  <si>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</si>
  <si>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</si>
  <si>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</si>
  <si>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</si>
  <si>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</si>
  <si>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</si>
  <si>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</si>
  <si>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</si>
  <si>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</si>
  <si>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</si>
  <si>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</si>
  <si>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</si>
  <si>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</si>
  <si>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</si>
  <si>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</si>
  <si>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</si>
  <si>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</si>
  <si>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</si>
  <si>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</si>
  <si>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</si>
  <si>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</si>
  <si>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</si>
  <si>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</si>
  <si>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</si>
  <si>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</si>
  <si>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</si>
  <si>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</si>
  <si>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</si>
  <si>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</si>
  <si>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</si>
  <si>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</si>
  <si>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</si>
  <si>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</si>
  <si>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</si>
  <si>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</si>
  <si>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</si>
  <si>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</si>
  <si>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</si>
  <si>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</si>
  <si>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</si>
  <si>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</si>
  <si>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</si>
  <si>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</si>
  <si>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</si>
  <si>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</si>
  <si>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</si>
  <si>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</si>
  <si>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</si>
  <si>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</si>
  <si>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</si>
  <si>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</si>
  <si>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</si>
  <si>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</si>
  <si>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</si>
  <si>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</si>
  <si>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</si>
  <si>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</si>
  <si>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</si>
  <si>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</si>
  <si>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</si>
  <si>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</si>
  <si>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</si>
  <si>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</si>
  <si>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</si>
  <si>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</si>
  <si>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</si>
  <si>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</si>
  <si>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</si>
  <si>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</si>
  <si>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</si>
  <si>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</si>
  <si>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</si>
  <si>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</si>
  <si>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</si>
  <si>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</si>
  <si>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</si>
  <si>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</si>
  <si>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</si>
  <si>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</si>
  <si>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</si>
  <si>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</si>
  <si>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</si>
  <si>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</si>
  <si>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</si>
  <si>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</si>
  <si>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</si>
  <si>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</si>
  <si>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</si>
  <si>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</si>
  <si>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</si>
  <si>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</si>
  <si>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</si>
  <si>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</si>
  <si>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</si>
  <si>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</si>
  <si>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</si>
  <si>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</si>
  <si>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</si>
  <si>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</si>
  <si>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</si>
  <si>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</si>
  <si>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</si>
  <si>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</si>
  <si>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</si>
  <si>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</si>
  <si>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</si>
  <si>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</si>
  <si>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</si>
  <si>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</si>
  <si>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</si>
  <si>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</si>
  <si>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</si>
  <si>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</si>
  <si>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</si>
  <si>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</si>
  <si>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</si>
  <si>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</si>
  <si>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</si>
  <si>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</si>
  <si>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</si>
  <si>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</si>
  <si>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</si>
  <si>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</si>
  <si>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</si>
  <si>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</si>
  <si>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</si>
  <si>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</si>
  <si>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</si>
  <si>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</si>
  <si>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</si>
  <si>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</si>
  <si>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</si>
  <si>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</si>
  <si>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</si>
  <si>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</si>
  <si>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</si>
  <si>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</si>
  <si>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</si>
  <si>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</si>
  <si>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</si>
  <si>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</si>
  <si>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</si>
  <si>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</si>
  <si>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</si>
  <si>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</si>
  <si>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</si>
  <si>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</si>
  <si>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</si>
  <si>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</si>
  <si>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</si>
  <si>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</si>
  <si>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</si>
  <si>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</si>
  <si>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</si>
  <si>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</si>
  <si>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</si>
  <si>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</si>
  <si>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</si>
  <si>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</si>
  <si>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</si>
  <si>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</si>
  <si>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</si>
  <si>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</si>
  <si>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</si>
  <si>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</si>
  <si>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</si>
  <si>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</si>
  <si>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</si>
  <si>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</si>
  <si>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</si>
  <si>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</si>
  <si>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</si>
  <si>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</si>
  <si>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</si>
  <si>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</si>
  <si>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</si>
  <si>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</si>
  <si>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</si>
  <si>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</si>
  <si>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</si>
  <si>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</si>
  <si>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</si>
  <si>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</si>
  <si>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</si>
  <si>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</si>
  <si>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</si>
  <si>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</si>
  <si>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</si>
  <si>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</si>
  <si>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</si>
  <si>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</si>
  <si>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</si>
  <si>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</si>
  <si>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</si>
  <si>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</si>
  <si>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</si>
  <si>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</si>
  <si>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</si>
  <si>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</si>
  <si>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</si>
  <si>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</si>
  <si>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</si>
  <si>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</si>
  <si>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</si>
  <si>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</si>
  <si>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</si>
  <si>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</si>
  <si>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</si>
  <si>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</si>
  <si>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</si>
  <si>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</si>
  <si>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</si>
  <si>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</si>
  <si>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</si>
  <si>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</si>
  <si>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</si>
  <si>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</si>
  <si>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</si>
  <si>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</si>
  <si>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</si>
  <si>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</si>
  <si>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</si>
  <si>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</si>
  <si>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</si>
  <si>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</si>
  <si>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</si>
  <si>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</si>
  <si>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</si>
  <si>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</si>
  <si>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</si>
  <si>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</si>
  <si>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</si>
  <si>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</si>
  <si>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</si>
  <si>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</si>
  <si>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</si>
  <si>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</si>
  <si>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</si>
  <si>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</si>
  <si>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</si>
  <si>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</si>
  <si>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</si>
  <si>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</si>
  <si>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</si>
  <si>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</si>
  <si>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</si>
  <si>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</si>
  <si>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</si>
  <si>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</si>
  <si>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</si>
  <si>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</si>
  <si>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</si>
  <si>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</si>
  <si>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</si>
  <si>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</si>
  <si>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</si>
  <si>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</si>
  <si>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</si>
  <si>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</si>
  <si>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</si>
  <si>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</si>
  <si>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</si>
  <si>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</si>
  <si>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</si>
  <si>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</si>
  <si>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</si>
  <si>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</si>
  <si>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</si>
  <si>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</si>
  <si>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</si>
  <si>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</si>
  <si>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</si>
  <si>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</si>
  <si>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</si>
  <si>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</si>
  <si>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</si>
  <si>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</si>
  <si>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</si>
  <si>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</si>
  <si>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</si>
  <si>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</si>
  <si>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</si>
  <si>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</si>
  <si>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</si>
  <si>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</si>
  <si>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</si>
  <si>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</si>
  <si>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</si>
  <si>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</si>
  <si>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</si>
  <si>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</si>
  <si>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</si>
  <si>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</si>
  <si>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</si>
  <si>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</si>
  <si>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</si>
  <si>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</si>
  <si>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</si>
  <si>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</si>
  <si>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</si>
  <si>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</si>
  <si>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</si>
  <si>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</si>
  <si>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</si>
  <si>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</si>
  <si>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</si>
  <si>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</si>
  <si>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</si>
  <si>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</si>
  <si>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</si>
  <si>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</si>
  <si>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</si>
  <si>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</si>
  <si>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</si>
  <si>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>sprendimu Nr. T1-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</si>
  <si>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</si>
  <si>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</si>
  <si>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</si>
  <si>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</si>
  <si>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</si>
  <si>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</si>
  <si>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m.gruodžio 21 d. </t>
  </si>
  <si>
    <t xml:space="preserve">tarybos 2023 m. gruodžio 21  d. </t>
  </si>
  <si>
    <t xml:space="preserve">SB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</si>
</sst>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3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Font="1" applyAlignment="1">
      <alignment horizontal="left" wrapText="1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7"/>
  <sheetViews>
    <sheetView tabSelected="1" zoomScaleNormal="100" zoomScaleSheetLayoutView="100" workbookViewId="0">
      <pane ySplit="11" topLeftCell="A225" activePane="bottomLeft" state="frozen"/>
      <selection pane="bottomLeft" activeCell="U320" sqref="U320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379</v>
      </c>
      <c r="L3" s="1"/>
    </row>
    <row r="4" spans="1:19" ht="12" customHeight="1" x14ac:dyDescent="0.25">
      <c r="K4" s="1" t="s">
        <v>372</v>
      </c>
      <c r="L4" s="1"/>
    </row>
    <row r="5" spans="1:19" ht="13.5" customHeight="1" x14ac:dyDescent="0.25">
      <c r="I5" s="1"/>
      <c r="J5" s="115"/>
      <c r="K5" s="1" t="s">
        <v>373</v>
      </c>
      <c r="L5" s="1"/>
    </row>
    <row r="6" spans="1:19" ht="14.25" customHeight="1" x14ac:dyDescent="0.25">
      <c r="I6" s="1"/>
      <c r="J6" s="115"/>
      <c r="K6" s="127" t="s">
        <v>11</v>
      </c>
      <c r="L6" s="127"/>
    </row>
    <row r="7" spans="1:19" ht="11.25" customHeight="1" x14ac:dyDescent="0.25">
      <c r="I7" s="1"/>
      <c r="J7" s="115"/>
      <c r="K7" s="127" t="s">
        <v>374</v>
      </c>
      <c r="L7" s="127"/>
    </row>
    <row r="8" spans="1:19" x14ac:dyDescent="0.25">
      <c r="I8" s="1"/>
      <c r="J8" s="115"/>
      <c r="K8" s="1"/>
      <c r="L8" s="1"/>
    </row>
    <row r="9" spans="1:19" ht="36.75" customHeight="1" x14ac:dyDescent="0.2">
      <c r="A9" s="182" t="s">
        <v>364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79"/>
    </row>
    <row r="10" spans="1:19" ht="30.75" customHeight="1" x14ac:dyDescent="0.2">
      <c r="A10" s="136" t="s">
        <v>12</v>
      </c>
      <c r="B10" s="136" t="s">
        <v>347</v>
      </c>
      <c r="C10" s="136" t="s">
        <v>13</v>
      </c>
      <c r="D10" s="136" t="s">
        <v>14</v>
      </c>
      <c r="E10" s="136" t="s">
        <v>5</v>
      </c>
      <c r="F10" s="136" t="s">
        <v>346</v>
      </c>
      <c r="G10" s="136" t="s">
        <v>362</v>
      </c>
      <c r="H10" s="136" t="s">
        <v>348</v>
      </c>
      <c r="I10" s="136" t="s">
        <v>349</v>
      </c>
      <c r="J10" s="136" t="s">
        <v>367</v>
      </c>
      <c r="K10" s="136" t="s">
        <v>368</v>
      </c>
      <c r="L10" s="136" t="s">
        <v>350</v>
      </c>
      <c r="M10" s="135" t="s">
        <v>9</v>
      </c>
      <c r="N10" s="135" t="s">
        <v>351</v>
      </c>
      <c r="O10" s="135"/>
      <c r="P10" s="135" t="s">
        <v>352</v>
      </c>
      <c r="Q10" s="135"/>
      <c r="R10" s="135"/>
      <c r="S10" s="183" t="s">
        <v>30</v>
      </c>
    </row>
    <row r="11" spans="1:19" ht="24.75" customHeight="1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5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3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34" t="s">
        <v>150</v>
      </c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89"/>
    </row>
    <row r="14" spans="1:19" ht="24" customHeight="1" x14ac:dyDescent="0.25">
      <c r="A14" s="150" t="s">
        <v>0</v>
      </c>
      <c r="B14" s="137" t="s">
        <v>0</v>
      </c>
      <c r="C14" s="138" t="s">
        <v>151</v>
      </c>
      <c r="D14" s="138"/>
      <c r="E14" s="138"/>
      <c r="F14" s="139" t="s">
        <v>40</v>
      </c>
      <c r="G14" s="153"/>
      <c r="H14" s="154"/>
      <c r="I14" s="154"/>
      <c r="J14" s="154"/>
      <c r="K14" s="155"/>
      <c r="L14" s="139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50"/>
      <c r="B15" s="137"/>
      <c r="C15" s="138"/>
      <c r="D15" s="138"/>
      <c r="E15" s="138"/>
      <c r="F15" s="139"/>
      <c r="G15" s="179"/>
      <c r="H15" s="180"/>
      <c r="I15" s="180"/>
      <c r="J15" s="180"/>
      <c r="K15" s="181"/>
      <c r="L15" s="139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50"/>
      <c r="B16" s="137"/>
      <c r="C16" s="138"/>
      <c r="D16" s="138"/>
      <c r="E16" s="138"/>
      <c r="F16" s="139"/>
      <c r="G16" s="179"/>
      <c r="H16" s="180"/>
      <c r="I16" s="180"/>
      <c r="J16" s="180"/>
      <c r="K16" s="181"/>
      <c r="L16" s="139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50"/>
      <c r="B17" s="137"/>
      <c r="C17" s="138"/>
      <c r="D17" s="138"/>
      <c r="E17" s="138"/>
      <c r="F17" s="139"/>
      <c r="G17" s="179"/>
      <c r="H17" s="180"/>
      <c r="I17" s="180"/>
      <c r="J17" s="180"/>
      <c r="K17" s="181"/>
      <c r="L17" s="139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50"/>
      <c r="B18" s="137"/>
      <c r="C18" s="138"/>
      <c r="D18" s="138"/>
      <c r="E18" s="138"/>
      <c r="F18" s="139"/>
      <c r="G18" s="179"/>
      <c r="H18" s="180"/>
      <c r="I18" s="180"/>
      <c r="J18" s="180"/>
      <c r="K18" s="181"/>
      <c r="L18" s="139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50"/>
      <c r="B19" s="137"/>
      <c r="C19" s="138"/>
      <c r="D19" s="138"/>
      <c r="E19" s="138"/>
      <c r="F19" s="139"/>
      <c r="G19" s="179"/>
      <c r="H19" s="180"/>
      <c r="I19" s="180"/>
      <c r="J19" s="180"/>
      <c r="K19" s="181"/>
      <c r="L19" s="139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50"/>
      <c r="B20" s="137"/>
      <c r="C20" s="138"/>
      <c r="D20" s="138"/>
      <c r="E20" s="138"/>
      <c r="F20" s="139"/>
      <c r="G20" s="156"/>
      <c r="H20" s="157"/>
      <c r="I20" s="157"/>
      <c r="J20" s="157"/>
      <c r="K20" s="158"/>
      <c r="L20" s="139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50"/>
      <c r="B21" s="174" t="s">
        <v>0</v>
      </c>
      <c r="C21" s="141" t="s">
        <v>0</v>
      </c>
      <c r="D21" s="130" t="s">
        <v>41</v>
      </c>
      <c r="E21" s="130"/>
      <c r="F21" s="132" t="s">
        <v>27</v>
      </c>
      <c r="G21" s="131"/>
      <c r="H21" s="131"/>
      <c r="I21" s="131"/>
      <c r="J21" s="131"/>
      <c r="K21" s="131"/>
      <c r="L21" s="140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50"/>
      <c r="B22" s="174"/>
      <c r="C22" s="141"/>
      <c r="D22" s="130"/>
      <c r="E22" s="130"/>
      <c r="F22" s="132"/>
      <c r="G22" s="131"/>
      <c r="H22" s="131"/>
      <c r="I22" s="131"/>
      <c r="J22" s="131"/>
      <c r="K22" s="131"/>
      <c r="L22" s="140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50"/>
      <c r="B23" s="174"/>
      <c r="C23" s="141"/>
      <c r="D23" s="130"/>
      <c r="E23" s="130"/>
      <c r="F23" s="132"/>
      <c r="G23" s="131"/>
      <c r="H23" s="131"/>
      <c r="I23" s="131"/>
      <c r="J23" s="131"/>
      <c r="K23" s="131"/>
      <c r="L23" s="140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50"/>
      <c r="B24" s="174"/>
      <c r="C24" s="141"/>
      <c r="D24" s="130"/>
      <c r="E24" s="130"/>
      <c r="F24" s="132"/>
      <c r="G24" s="131"/>
      <c r="H24" s="131"/>
      <c r="I24" s="131"/>
      <c r="J24" s="131"/>
      <c r="K24" s="131"/>
      <c r="L24" s="140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50"/>
      <c r="B25" s="174"/>
      <c r="C25" s="141"/>
      <c r="D25" s="130"/>
      <c r="E25" s="130"/>
      <c r="F25" s="132"/>
      <c r="G25" s="131"/>
      <c r="H25" s="131"/>
      <c r="I25" s="131"/>
      <c r="J25" s="131"/>
      <c r="K25" s="131"/>
      <c r="L25" s="140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50"/>
      <c r="B26" s="174"/>
      <c r="C26" s="141"/>
      <c r="D26" s="130"/>
      <c r="E26" s="130"/>
      <c r="F26" s="132"/>
      <c r="G26" s="131"/>
      <c r="H26" s="131"/>
      <c r="I26" s="131"/>
      <c r="J26" s="131"/>
      <c r="K26" s="131"/>
      <c r="L26" s="140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50"/>
      <c r="B27" s="174"/>
      <c r="C27" s="133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50"/>
      <c r="B28" s="174"/>
      <c r="C28" s="133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1216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50"/>
      <c r="B29" s="174"/>
      <c r="C29" s="133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5.3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50"/>
      <c r="B30" s="174"/>
      <c r="C30" s="133"/>
      <c r="D30" s="128" t="s">
        <v>28</v>
      </c>
      <c r="E30" s="128"/>
      <c r="F30" s="128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1521.3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0.15134690862636063</v>
      </c>
    </row>
    <row r="31" spans="1:20" ht="9" customHeight="1" x14ac:dyDescent="0.25">
      <c r="A31" s="150"/>
      <c r="B31" s="174"/>
      <c r="C31" s="129" t="s">
        <v>16</v>
      </c>
      <c r="D31" s="130" t="s">
        <v>43</v>
      </c>
      <c r="E31" s="130"/>
      <c r="F31" s="132" t="s">
        <v>27</v>
      </c>
      <c r="G31" s="131"/>
      <c r="H31" s="131"/>
      <c r="I31" s="131"/>
      <c r="J31" s="131"/>
      <c r="K31" s="131"/>
      <c r="L31" s="140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50"/>
      <c r="B32" s="174"/>
      <c r="C32" s="129"/>
      <c r="D32" s="130"/>
      <c r="E32" s="130"/>
      <c r="F32" s="132"/>
      <c r="G32" s="131"/>
      <c r="H32" s="131"/>
      <c r="I32" s="131"/>
      <c r="J32" s="131"/>
      <c r="K32" s="131"/>
      <c r="L32" s="140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50"/>
      <c r="B33" s="174"/>
      <c r="C33" s="129"/>
      <c r="D33" s="130"/>
      <c r="E33" s="130"/>
      <c r="F33" s="132"/>
      <c r="G33" s="131"/>
      <c r="H33" s="131"/>
      <c r="I33" s="131"/>
      <c r="J33" s="131"/>
      <c r="K33" s="131"/>
      <c r="L33" s="140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50"/>
      <c r="B34" s="174"/>
      <c r="C34" s="129"/>
      <c r="D34" s="130"/>
      <c r="E34" s="130"/>
      <c r="F34" s="132"/>
      <c r="G34" s="131"/>
      <c r="H34" s="131"/>
      <c r="I34" s="131"/>
      <c r="J34" s="131"/>
      <c r="K34" s="131"/>
      <c r="L34" s="140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50"/>
      <c r="B35" s="174"/>
      <c r="C35" s="129"/>
      <c r="D35" s="130"/>
      <c r="E35" s="130"/>
      <c r="F35" s="132"/>
      <c r="G35" s="131"/>
      <c r="H35" s="131"/>
      <c r="I35" s="131"/>
      <c r="J35" s="131"/>
      <c r="K35" s="131"/>
      <c r="L35" s="140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50"/>
      <c r="B36" s="174"/>
      <c r="C36" s="129"/>
      <c r="D36" s="130"/>
      <c r="E36" s="130"/>
      <c r="F36" s="132"/>
      <c r="G36" s="131"/>
      <c r="H36" s="131"/>
      <c r="I36" s="131"/>
      <c r="J36" s="131"/>
      <c r="K36" s="131"/>
      <c r="L36" s="140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50"/>
      <c r="B37" s="174"/>
      <c r="C37" s="133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174.6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50"/>
      <c r="B38" s="174"/>
      <c r="C38" s="133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461.4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50"/>
      <c r="B39" s="174"/>
      <c r="C39" s="133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50"/>
      <c r="B40" s="174"/>
      <c r="C40" s="133"/>
      <c r="D40" s="128" t="s">
        <v>28</v>
      </c>
      <c r="E40" s="128"/>
      <c r="F40" s="128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638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0.11733017632100647</v>
      </c>
    </row>
    <row r="41" spans="1:20" ht="9.75" customHeight="1" x14ac:dyDescent="0.25">
      <c r="A41" s="150"/>
      <c r="B41" s="174"/>
      <c r="C41" s="129" t="s">
        <v>33</v>
      </c>
      <c r="D41" s="130" t="s">
        <v>44</v>
      </c>
      <c r="E41" s="130"/>
      <c r="F41" s="132" t="s">
        <v>27</v>
      </c>
      <c r="G41" s="131"/>
      <c r="H41" s="131"/>
      <c r="I41" s="131"/>
      <c r="J41" s="131"/>
      <c r="K41" s="131"/>
      <c r="L41" s="140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50"/>
      <c r="B42" s="174"/>
      <c r="C42" s="129"/>
      <c r="D42" s="130"/>
      <c r="E42" s="130"/>
      <c r="F42" s="132"/>
      <c r="G42" s="131"/>
      <c r="H42" s="131"/>
      <c r="I42" s="131"/>
      <c r="J42" s="131"/>
      <c r="K42" s="131"/>
      <c r="L42" s="140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50"/>
      <c r="B43" s="174"/>
      <c r="C43" s="129"/>
      <c r="D43" s="130"/>
      <c r="E43" s="130"/>
      <c r="F43" s="132"/>
      <c r="G43" s="131"/>
      <c r="H43" s="131"/>
      <c r="I43" s="131"/>
      <c r="J43" s="131"/>
      <c r="K43" s="131"/>
      <c r="L43" s="140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50"/>
      <c r="B44" s="174"/>
      <c r="C44" s="129"/>
      <c r="D44" s="130"/>
      <c r="E44" s="130"/>
      <c r="F44" s="132"/>
      <c r="G44" s="131"/>
      <c r="H44" s="131"/>
      <c r="I44" s="131"/>
      <c r="J44" s="131"/>
      <c r="K44" s="131"/>
      <c r="L44" s="140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50"/>
      <c r="B45" s="174"/>
      <c r="C45" s="129"/>
      <c r="D45" s="130"/>
      <c r="E45" s="130"/>
      <c r="F45" s="132"/>
      <c r="G45" s="131"/>
      <c r="H45" s="131"/>
      <c r="I45" s="131"/>
      <c r="J45" s="131"/>
      <c r="K45" s="131"/>
      <c r="L45" s="140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50"/>
      <c r="B46" s="174"/>
      <c r="C46" s="129"/>
      <c r="D46" s="130"/>
      <c r="E46" s="130"/>
      <c r="F46" s="132"/>
      <c r="G46" s="131"/>
      <c r="H46" s="131"/>
      <c r="I46" s="131"/>
      <c r="J46" s="131"/>
      <c r="K46" s="131"/>
      <c r="L46" s="140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50"/>
      <c r="B47" s="174"/>
      <c r="C47" s="133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419.9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50"/>
      <c r="B48" s="174"/>
      <c r="C48" s="133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1626.38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50"/>
      <c r="B49" s="174"/>
      <c r="C49" s="133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46.5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50"/>
      <c r="B50" s="174"/>
      <c r="C50" s="133"/>
      <c r="D50" s="128" t="s">
        <v>28</v>
      </c>
      <c r="E50" s="128"/>
      <c r="F50" s="128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2092.7800000000002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0.14744552761725135</v>
      </c>
    </row>
    <row r="51" spans="1:20" ht="11.25" customHeight="1" x14ac:dyDescent="0.25">
      <c r="A51" s="150"/>
      <c r="B51" s="174"/>
      <c r="C51" s="129" t="s">
        <v>34</v>
      </c>
      <c r="D51" s="130" t="s">
        <v>45</v>
      </c>
      <c r="E51" s="130"/>
      <c r="F51" s="132" t="s">
        <v>27</v>
      </c>
      <c r="G51" s="131"/>
      <c r="H51" s="131"/>
      <c r="I51" s="131"/>
      <c r="J51" s="131"/>
      <c r="K51" s="131"/>
      <c r="L51" s="140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50"/>
      <c r="B52" s="174"/>
      <c r="C52" s="129"/>
      <c r="D52" s="130"/>
      <c r="E52" s="130"/>
      <c r="F52" s="132"/>
      <c r="G52" s="131"/>
      <c r="H52" s="131"/>
      <c r="I52" s="131"/>
      <c r="J52" s="131"/>
      <c r="K52" s="131"/>
      <c r="L52" s="140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50"/>
      <c r="B53" s="174"/>
      <c r="C53" s="129"/>
      <c r="D53" s="130"/>
      <c r="E53" s="130"/>
      <c r="F53" s="132"/>
      <c r="G53" s="131"/>
      <c r="H53" s="131"/>
      <c r="I53" s="131"/>
      <c r="J53" s="131"/>
      <c r="K53" s="131"/>
      <c r="L53" s="140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50"/>
      <c r="B54" s="174"/>
      <c r="C54" s="129"/>
      <c r="D54" s="130"/>
      <c r="E54" s="130"/>
      <c r="F54" s="132"/>
      <c r="G54" s="131"/>
      <c r="H54" s="131"/>
      <c r="I54" s="131"/>
      <c r="J54" s="131"/>
      <c r="K54" s="131"/>
      <c r="L54" s="140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50"/>
      <c r="B55" s="174"/>
      <c r="C55" s="129"/>
      <c r="D55" s="130"/>
      <c r="E55" s="130"/>
      <c r="F55" s="132"/>
      <c r="G55" s="131"/>
      <c r="H55" s="131"/>
      <c r="I55" s="131"/>
      <c r="J55" s="131"/>
      <c r="K55" s="131"/>
      <c r="L55" s="140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50"/>
      <c r="B56" s="174"/>
      <c r="C56" s="129"/>
      <c r="D56" s="130"/>
      <c r="E56" s="130"/>
      <c r="F56" s="132"/>
      <c r="G56" s="131"/>
      <c r="H56" s="131"/>
      <c r="I56" s="131"/>
      <c r="J56" s="131"/>
      <c r="K56" s="131"/>
      <c r="L56" s="140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50"/>
      <c r="B57" s="174"/>
      <c r="C57" s="133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50"/>
      <c r="B58" s="174"/>
      <c r="C58" s="133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1477.2460000000001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50"/>
      <c r="B59" s="174"/>
      <c r="C59" s="133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21.4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50"/>
      <c r="B60" s="174"/>
      <c r="C60" s="133"/>
      <c r="D60" s="128" t="s">
        <v>28</v>
      </c>
      <c r="E60" s="128"/>
      <c r="F60" s="128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1533.0460000000003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0.31133807214281467</v>
      </c>
    </row>
    <row r="61" spans="1:20" ht="13.5" customHeight="1" x14ac:dyDescent="0.25">
      <c r="A61" s="150"/>
      <c r="B61" s="174"/>
      <c r="C61" s="129" t="s">
        <v>35</v>
      </c>
      <c r="D61" s="130" t="s">
        <v>46</v>
      </c>
      <c r="E61" s="130"/>
      <c r="F61" s="132" t="s">
        <v>27</v>
      </c>
      <c r="G61" s="131"/>
      <c r="H61" s="131"/>
      <c r="I61" s="131"/>
      <c r="J61" s="131"/>
      <c r="K61" s="131"/>
      <c r="L61" s="140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50"/>
      <c r="B62" s="174"/>
      <c r="C62" s="129"/>
      <c r="D62" s="130"/>
      <c r="E62" s="130"/>
      <c r="F62" s="132"/>
      <c r="G62" s="131"/>
      <c r="H62" s="131"/>
      <c r="I62" s="131"/>
      <c r="J62" s="131"/>
      <c r="K62" s="131"/>
      <c r="L62" s="140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50"/>
      <c r="B63" s="174"/>
      <c r="C63" s="129"/>
      <c r="D63" s="130"/>
      <c r="E63" s="130"/>
      <c r="F63" s="132"/>
      <c r="G63" s="131"/>
      <c r="H63" s="131"/>
      <c r="I63" s="131"/>
      <c r="J63" s="131"/>
      <c r="K63" s="131"/>
      <c r="L63" s="140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50"/>
      <c r="B64" s="174"/>
      <c r="C64" s="129"/>
      <c r="D64" s="130"/>
      <c r="E64" s="130"/>
      <c r="F64" s="132"/>
      <c r="G64" s="131"/>
      <c r="H64" s="131"/>
      <c r="I64" s="131"/>
      <c r="J64" s="131"/>
      <c r="K64" s="131"/>
      <c r="L64" s="140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50"/>
      <c r="B65" s="174"/>
      <c r="C65" s="129"/>
      <c r="D65" s="130"/>
      <c r="E65" s="130"/>
      <c r="F65" s="132"/>
      <c r="G65" s="131"/>
      <c r="H65" s="131"/>
      <c r="I65" s="131"/>
      <c r="J65" s="131"/>
      <c r="K65" s="131"/>
      <c r="L65" s="140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50"/>
      <c r="B66" s="174"/>
      <c r="C66" s="129"/>
      <c r="D66" s="130"/>
      <c r="E66" s="130"/>
      <c r="F66" s="132"/>
      <c r="G66" s="131"/>
      <c r="H66" s="131"/>
      <c r="I66" s="131"/>
      <c r="J66" s="131"/>
      <c r="K66" s="131"/>
      <c r="L66" s="140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50"/>
      <c r="B67" s="174"/>
      <c r="C67" s="133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349.8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50"/>
      <c r="B68" s="174"/>
      <c r="C68" s="133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1730.6569999999999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50"/>
      <c r="B69" s="174"/>
      <c r="C69" s="133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9.4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50"/>
      <c r="B70" s="174"/>
      <c r="C70" s="133"/>
      <c r="D70" s="128" t="s">
        <v>28</v>
      </c>
      <c r="E70" s="128"/>
      <c r="F70" s="128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2089.857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0.12152591626619012</v>
      </c>
    </row>
    <row r="71" spans="1:20" ht="9" customHeight="1" x14ac:dyDescent="0.25">
      <c r="A71" s="150"/>
      <c r="B71" s="174"/>
      <c r="C71" s="129" t="s">
        <v>36</v>
      </c>
      <c r="D71" s="130" t="s">
        <v>47</v>
      </c>
      <c r="E71" s="130"/>
      <c r="F71" s="132" t="s">
        <v>27</v>
      </c>
      <c r="G71" s="131"/>
      <c r="H71" s="131"/>
      <c r="I71" s="131"/>
      <c r="J71" s="131"/>
      <c r="K71" s="131"/>
      <c r="L71" s="140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50"/>
      <c r="B72" s="174"/>
      <c r="C72" s="129"/>
      <c r="D72" s="130"/>
      <c r="E72" s="130"/>
      <c r="F72" s="132"/>
      <c r="G72" s="131"/>
      <c r="H72" s="131"/>
      <c r="I72" s="131"/>
      <c r="J72" s="131"/>
      <c r="K72" s="131"/>
      <c r="L72" s="140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50"/>
      <c r="B73" s="174"/>
      <c r="C73" s="129"/>
      <c r="D73" s="130"/>
      <c r="E73" s="130"/>
      <c r="F73" s="132"/>
      <c r="G73" s="131"/>
      <c r="H73" s="131"/>
      <c r="I73" s="131"/>
      <c r="J73" s="131"/>
      <c r="K73" s="131"/>
      <c r="L73" s="140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50"/>
      <c r="B74" s="174"/>
      <c r="C74" s="129"/>
      <c r="D74" s="130"/>
      <c r="E74" s="130"/>
      <c r="F74" s="132"/>
      <c r="G74" s="131"/>
      <c r="H74" s="131"/>
      <c r="I74" s="131"/>
      <c r="J74" s="131"/>
      <c r="K74" s="131"/>
      <c r="L74" s="140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50"/>
      <c r="B75" s="174"/>
      <c r="C75" s="129"/>
      <c r="D75" s="130"/>
      <c r="E75" s="130"/>
      <c r="F75" s="132"/>
      <c r="G75" s="131"/>
      <c r="H75" s="131"/>
      <c r="I75" s="131"/>
      <c r="J75" s="131"/>
      <c r="K75" s="131"/>
      <c r="L75" s="140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50"/>
      <c r="B76" s="174"/>
      <c r="C76" s="129"/>
      <c r="D76" s="130"/>
      <c r="E76" s="130"/>
      <c r="F76" s="132"/>
      <c r="G76" s="131"/>
      <c r="H76" s="131"/>
      <c r="I76" s="131"/>
      <c r="J76" s="131"/>
      <c r="K76" s="131"/>
      <c r="L76" s="140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50"/>
      <c r="B77" s="174"/>
      <c r="C77" s="133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605.79999999999995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50"/>
      <c r="B78" s="174"/>
      <c r="C78" s="133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1083.2809999999999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50"/>
      <c r="B79" s="174"/>
      <c r="C79" s="133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31.6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50"/>
      <c r="B80" s="174"/>
      <c r="C80" s="133"/>
      <c r="D80" s="128" t="s">
        <v>28</v>
      </c>
      <c r="E80" s="128"/>
      <c r="F80" s="128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1720.6809999999998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0.11359982707202901</v>
      </c>
    </row>
    <row r="81" spans="1:20" ht="11.25" customHeight="1" x14ac:dyDescent="0.25">
      <c r="A81" s="150"/>
      <c r="B81" s="174"/>
      <c r="C81" s="129" t="s">
        <v>37</v>
      </c>
      <c r="D81" s="130" t="s">
        <v>49</v>
      </c>
      <c r="E81" s="130"/>
      <c r="F81" s="132" t="s">
        <v>27</v>
      </c>
      <c r="G81" s="131"/>
      <c r="H81" s="131"/>
      <c r="I81" s="131"/>
      <c r="J81" s="131"/>
      <c r="K81" s="131"/>
      <c r="L81" s="140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50"/>
      <c r="B82" s="174"/>
      <c r="C82" s="129"/>
      <c r="D82" s="130"/>
      <c r="E82" s="130"/>
      <c r="F82" s="132"/>
      <c r="G82" s="131"/>
      <c r="H82" s="131"/>
      <c r="I82" s="131"/>
      <c r="J82" s="131"/>
      <c r="K82" s="131"/>
      <c r="L82" s="140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50"/>
      <c r="B83" s="174"/>
      <c r="C83" s="129"/>
      <c r="D83" s="130"/>
      <c r="E83" s="130"/>
      <c r="F83" s="132"/>
      <c r="G83" s="131"/>
      <c r="H83" s="131"/>
      <c r="I83" s="131"/>
      <c r="J83" s="131"/>
      <c r="K83" s="131"/>
      <c r="L83" s="140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50"/>
      <c r="B84" s="174"/>
      <c r="C84" s="129"/>
      <c r="D84" s="130"/>
      <c r="E84" s="130"/>
      <c r="F84" s="132"/>
      <c r="G84" s="131"/>
      <c r="H84" s="131"/>
      <c r="I84" s="131"/>
      <c r="J84" s="131"/>
      <c r="K84" s="131"/>
      <c r="L84" s="140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50"/>
      <c r="B85" s="174"/>
      <c r="C85" s="129"/>
      <c r="D85" s="130"/>
      <c r="E85" s="130"/>
      <c r="F85" s="132"/>
      <c r="G85" s="131"/>
      <c r="H85" s="131"/>
      <c r="I85" s="131"/>
      <c r="J85" s="131"/>
      <c r="K85" s="131"/>
      <c r="L85" s="140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50"/>
      <c r="B86" s="174"/>
      <c r="C86" s="129"/>
      <c r="D86" s="130"/>
      <c r="E86" s="130"/>
      <c r="F86" s="132"/>
      <c r="G86" s="131"/>
      <c r="H86" s="131"/>
      <c r="I86" s="131"/>
      <c r="J86" s="131"/>
      <c r="K86" s="131"/>
      <c r="L86" s="140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50"/>
      <c r="B87" s="174"/>
      <c r="C87" s="133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544.4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50"/>
      <c r="B88" s="174"/>
      <c r="C88" s="133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787.11699999999996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50"/>
      <c r="B89" s="174"/>
      <c r="C89" s="133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42.9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50"/>
      <c r="B90" s="174"/>
      <c r="C90" s="133"/>
      <c r="D90" s="128" t="s">
        <v>28</v>
      </c>
      <c r="E90" s="128"/>
      <c r="F90" s="128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1374.4169999999999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0.11564892560051428</v>
      </c>
    </row>
    <row r="91" spans="1:20" ht="9.75" customHeight="1" x14ac:dyDescent="0.25">
      <c r="A91" s="150"/>
      <c r="B91" s="174"/>
      <c r="C91" s="129" t="s">
        <v>105</v>
      </c>
      <c r="D91" s="130" t="s">
        <v>50</v>
      </c>
      <c r="E91" s="130"/>
      <c r="F91" s="132" t="s">
        <v>27</v>
      </c>
      <c r="G91" s="131"/>
      <c r="H91" s="131"/>
      <c r="I91" s="131"/>
      <c r="J91" s="131"/>
      <c r="K91" s="131"/>
      <c r="L91" s="140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50"/>
      <c r="B92" s="174"/>
      <c r="C92" s="129"/>
      <c r="D92" s="130"/>
      <c r="E92" s="130"/>
      <c r="F92" s="132"/>
      <c r="G92" s="131"/>
      <c r="H92" s="131"/>
      <c r="I92" s="131"/>
      <c r="J92" s="131"/>
      <c r="K92" s="131"/>
      <c r="L92" s="140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50"/>
      <c r="B93" s="174"/>
      <c r="C93" s="129"/>
      <c r="D93" s="130"/>
      <c r="E93" s="130"/>
      <c r="F93" s="132"/>
      <c r="G93" s="131"/>
      <c r="H93" s="131"/>
      <c r="I93" s="131"/>
      <c r="J93" s="131"/>
      <c r="K93" s="131"/>
      <c r="L93" s="140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50"/>
      <c r="B94" s="174"/>
      <c r="C94" s="129"/>
      <c r="D94" s="130"/>
      <c r="E94" s="130"/>
      <c r="F94" s="132"/>
      <c r="G94" s="131"/>
      <c r="H94" s="131"/>
      <c r="I94" s="131"/>
      <c r="J94" s="131"/>
      <c r="K94" s="131"/>
      <c r="L94" s="140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50"/>
      <c r="B95" s="174"/>
      <c r="C95" s="129"/>
      <c r="D95" s="130"/>
      <c r="E95" s="130"/>
      <c r="F95" s="132"/>
      <c r="G95" s="131"/>
      <c r="H95" s="131"/>
      <c r="I95" s="131"/>
      <c r="J95" s="131"/>
      <c r="K95" s="131"/>
      <c r="L95" s="140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50"/>
      <c r="B96" s="174"/>
      <c r="C96" s="129"/>
      <c r="D96" s="130"/>
      <c r="E96" s="130"/>
      <c r="F96" s="132"/>
      <c r="G96" s="131"/>
      <c r="H96" s="131"/>
      <c r="I96" s="131"/>
      <c r="J96" s="131"/>
      <c r="K96" s="131"/>
      <c r="L96" s="140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50"/>
      <c r="B97" s="174"/>
      <c r="C97" s="133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50"/>
      <c r="B98" s="174"/>
      <c r="C98" s="133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820.16800000000001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50"/>
      <c r="B99" s="174"/>
      <c r="C99" s="133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15.7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50"/>
      <c r="B100" s="174"/>
      <c r="C100" s="133"/>
      <c r="D100" s="128" t="s">
        <v>28</v>
      </c>
      <c r="E100" s="128"/>
      <c r="F100" s="128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1197.568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5.946559962347988E-2</v>
      </c>
    </row>
    <row r="101" spans="1:20" ht="9" customHeight="1" x14ac:dyDescent="0.25">
      <c r="A101" s="150"/>
      <c r="B101" s="174"/>
      <c r="C101" s="129" t="s">
        <v>138</v>
      </c>
      <c r="D101" s="130" t="s">
        <v>51</v>
      </c>
      <c r="E101" s="130"/>
      <c r="F101" s="132" t="s">
        <v>27</v>
      </c>
      <c r="G101" s="131"/>
      <c r="H101" s="131"/>
      <c r="I101" s="131"/>
      <c r="J101" s="131"/>
      <c r="K101" s="131"/>
      <c r="L101" s="140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50"/>
      <c r="B102" s="174"/>
      <c r="C102" s="129"/>
      <c r="D102" s="130"/>
      <c r="E102" s="130"/>
      <c r="F102" s="132"/>
      <c r="G102" s="131"/>
      <c r="H102" s="131"/>
      <c r="I102" s="131"/>
      <c r="J102" s="131"/>
      <c r="K102" s="131"/>
      <c r="L102" s="140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50"/>
      <c r="B103" s="174"/>
      <c r="C103" s="129"/>
      <c r="D103" s="130"/>
      <c r="E103" s="130"/>
      <c r="F103" s="132"/>
      <c r="G103" s="131"/>
      <c r="H103" s="131"/>
      <c r="I103" s="131"/>
      <c r="J103" s="131"/>
      <c r="K103" s="131"/>
      <c r="L103" s="140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50"/>
      <c r="B104" s="174"/>
      <c r="C104" s="129"/>
      <c r="D104" s="130"/>
      <c r="E104" s="130"/>
      <c r="F104" s="132"/>
      <c r="G104" s="131"/>
      <c r="H104" s="131"/>
      <c r="I104" s="131"/>
      <c r="J104" s="131"/>
      <c r="K104" s="131"/>
      <c r="L104" s="140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50"/>
      <c r="B105" s="174"/>
      <c r="C105" s="129"/>
      <c r="D105" s="130"/>
      <c r="E105" s="130"/>
      <c r="F105" s="132"/>
      <c r="G105" s="131"/>
      <c r="H105" s="131"/>
      <c r="I105" s="131"/>
      <c r="J105" s="131"/>
      <c r="K105" s="131"/>
      <c r="L105" s="140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50"/>
      <c r="B106" s="174"/>
      <c r="C106" s="129"/>
      <c r="D106" s="130"/>
      <c r="E106" s="130"/>
      <c r="F106" s="132"/>
      <c r="G106" s="131"/>
      <c r="H106" s="131"/>
      <c r="I106" s="131"/>
      <c r="J106" s="131"/>
      <c r="K106" s="131"/>
      <c r="L106" s="140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50"/>
      <c r="B107" s="174"/>
      <c r="C107" s="133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475.2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50"/>
      <c r="B108" s="174"/>
      <c r="C108" s="133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1536.873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50"/>
      <c r="B109" s="174"/>
      <c r="C109" s="133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4.5999999999999996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50"/>
      <c r="B110" s="174"/>
      <c r="C110" s="133"/>
      <c r="D110" s="128" t="s">
        <v>28</v>
      </c>
      <c r="E110" s="128"/>
      <c r="F110" s="128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2016.673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0.16525228595779107</v>
      </c>
    </row>
    <row r="111" spans="1:20" ht="12.75" customHeight="1" x14ac:dyDescent="0.25">
      <c r="A111" s="150"/>
      <c r="B111" s="174"/>
      <c r="C111" s="129" t="s">
        <v>139</v>
      </c>
      <c r="D111" s="130" t="s">
        <v>52</v>
      </c>
      <c r="E111" s="130"/>
      <c r="F111" s="132" t="s">
        <v>27</v>
      </c>
      <c r="G111" s="131"/>
      <c r="H111" s="131"/>
      <c r="I111" s="131"/>
      <c r="J111" s="131"/>
      <c r="K111" s="131"/>
      <c r="L111" s="140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50"/>
      <c r="B112" s="174"/>
      <c r="C112" s="129"/>
      <c r="D112" s="130"/>
      <c r="E112" s="130"/>
      <c r="F112" s="132"/>
      <c r="G112" s="131"/>
      <c r="H112" s="131"/>
      <c r="I112" s="131"/>
      <c r="J112" s="131"/>
      <c r="K112" s="131"/>
      <c r="L112" s="140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50"/>
      <c r="B113" s="174"/>
      <c r="C113" s="129"/>
      <c r="D113" s="130"/>
      <c r="E113" s="130"/>
      <c r="F113" s="132"/>
      <c r="G113" s="131"/>
      <c r="H113" s="131"/>
      <c r="I113" s="131"/>
      <c r="J113" s="131"/>
      <c r="K113" s="131"/>
      <c r="L113" s="140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50"/>
      <c r="B114" s="174"/>
      <c r="C114" s="129"/>
      <c r="D114" s="130"/>
      <c r="E114" s="130"/>
      <c r="F114" s="132"/>
      <c r="G114" s="131"/>
      <c r="H114" s="131"/>
      <c r="I114" s="131"/>
      <c r="J114" s="131"/>
      <c r="K114" s="131"/>
      <c r="L114" s="140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50"/>
      <c r="B115" s="174"/>
      <c r="C115" s="129"/>
      <c r="D115" s="130"/>
      <c r="E115" s="130"/>
      <c r="F115" s="132"/>
      <c r="G115" s="131"/>
      <c r="H115" s="131"/>
      <c r="I115" s="131"/>
      <c r="J115" s="131"/>
      <c r="K115" s="131"/>
      <c r="L115" s="140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50"/>
      <c r="B116" s="174"/>
      <c r="C116" s="129"/>
      <c r="D116" s="130"/>
      <c r="E116" s="130"/>
      <c r="F116" s="132"/>
      <c r="G116" s="131"/>
      <c r="H116" s="131"/>
      <c r="I116" s="131"/>
      <c r="J116" s="131"/>
      <c r="K116" s="131"/>
      <c r="L116" s="140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50"/>
      <c r="B117" s="174"/>
      <c r="C117" s="133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316.89999999999998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50"/>
      <c r="B118" s="174"/>
      <c r="C118" s="133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801.09699999999998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50"/>
      <c r="B119" s="174"/>
      <c r="C119" s="133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19.2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50"/>
      <c r="B120" s="174"/>
      <c r="C120" s="133"/>
      <c r="D120" s="128" t="s">
        <v>28</v>
      </c>
      <c r="E120" s="128"/>
      <c r="F120" s="128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1137.1969999999999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0.15151260470165084</v>
      </c>
    </row>
    <row r="121" spans="1:24" ht="9" customHeight="1" x14ac:dyDescent="0.25">
      <c r="A121" s="150"/>
      <c r="B121" s="174"/>
      <c r="C121" s="141">
        <v>11</v>
      </c>
      <c r="D121" s="130" t="s">
        <v>57</v>
      </c>
      <c r="E121" s="130"/>
      <c r="F121" s="132" t="s">
        <v>27</v>
      </c>
      <c r="G121" s="131"/>
      <c r="H121" s="131"/>
      <c r="I121" s="131"/>
      <c r="J121" s="131"/>
      <c r="K121" s="131"/>
      <c r="L121" s="140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50"/>
      <c r="B122" s="174"/>
      <c r="C122" s="141"/>
      <c r="D122" s="130"/>
      <c r="E122" s="130"/>
      <c r="F122" s="132"/>
      <c r="G122" s="131"/>
      <c r="H122" s="131"/>
      <c r="I122" s="131"/>
      <c r="J122" s="131"/>
      <c r="K122" s="131"/>
      <c r="L122" s="140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42"/>
      <c r="U122" s="142"/>
      <c r="V122" s="142"/>
      <c r="W122" s="10"/>
      <c r="X122" s="10"/>
    </row>
    <row r="123" spans="1:24" ht="9" customHeight="1" x14ac:dyDescent="0.25">
      <c r="A123" s="150"/>
      <c r="B123" s="174"/>
      <c r="C123" s="141"/>
      <c r="D123" s="130"/>
      <c r="E123" s="130"/>
      <c r="F123" s="132"/>
      <c r="G123" s="131"/>
      <c r="H123" s="131"/>
      <c r="I123" s="131"/>
      <c r="J123" s="131"/>
      <c r="K123" s="131"/>
      <c r="L123" s="140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50"/>
      <c r="B124" s="174"/>
      <c r="C124" s="141"/>
      <c r="D124" s="130"/>
      <c r="E124" s="130"/>
      <c r="F124" s="132"/>
      <c r="G124" s="131"/>
      <c r="H124" s="131"/>
      <c r="I124" s="131"/>
      <c r="J124" s="131"/>
      <c r="K124" s="131"/>
      <c r="L124" s="140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50"/>
      <c r="B125" s="174"/>
      <c r="C125" s="141"/>
      <c r="D125" s="130"/>
      <c r="E125" s="130"/>
      <c r="F125" s="132"/>
      <c r="G125" s="131"/>
      <c r="H125" s="131"/>
      <c r="I125" s="131"/>
      <c r="J125" s="131"/>
      <c r="K125" s="131"/>
      <c r="L125" s="140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50"/>
      <c r="B126" s="174"/>
      <c r="C126" s="141"/>
      <c r="D126" s="130"/>
      <c r="E126" s="130"/>
      <c r="F126" s="132"/>
      <c r="G126" s="131"/>
      <c r="H126" s="131"/>
      <c r="I126" s="131"/>
      <c r="J126" s="131"/>
      <c r="K126" s="131"/>
      <c r="L126" s="140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50"/>
      <c r="B127" s="174"/>
      <c r="C127" s="133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429.1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50"/>
      <c r="B128" s="174"/>
      <c r="C128" s="133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15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50"/>
      <c r="B129" s="174"/>
      <c r="C129" s="133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20.399999999999999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50"/>
      <c r="B130" s="174"/>
      <c r="C130" s="133"/>
      <c r="D130" s="128" t="s">
        <v>28</v>
      </c>
      <c r="E130" s="128"/>
      <c r="F130" s="128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464.5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0.28920344157646399</v>
      </c>
    </row>
    <row r="131" spans="1:24" ht="9.75" customHeight="1" x14ac:dyDescent="0.25">
      <c r="A131" s="150"/>
      <c r="B131" s="174"/>
      <c r="C131" s="129" t="s">
        <v>158</v>
      </c>
      <c r="D131" s="130" t="s">
        <v>61</v>
      </c>
      <c r="E131" s="130"/>
      <c r="F131" s="132" t="s">
        <v>27</v>
      </c>
      <c r="G131" s="131"/>
      <c r="H131" s="131"/>
      <c r="I131" s="131"/>
      <c r="J131" s="131"/>
      <c r="K131" s="131"/>
      <c r="L131" s="140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50"/>
      <c r="B132" s="174"/>
      <c r="C132" s="129"/>
      <c r="D132" s="130"/>
      <c r="E132" s="130"/>
      <c r="F132" s="132"/>
      <c r="G132" s="131"/>
      <c r="H132" s="131"/>
      <c r="I132" s="131"/>
      <c r="J132" s="131"/>
      <c r="K132" s="131"/>
      <c r="L132" s="140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50"/>
      <c r="B133" s="174"/>
      <c r="C133" s="129"/>
      <c r="D133" s="130"/>
      <c r="E133" s="130"/>
      <c r="F133" s="132"/>
      <c r="G133" s="131"/>
      <c r="H133" s="131"/>
      <c r="I133" s="131"/>
      <c r="J133" s="131"/>
      <c r="K133" s="131"/>
      <c r="L133" s="140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50"/>
      <c r="B134" s="174"/>
      <c r="C134" s="129"/>
      <c r="D134" s="130"/>
      <c r="E134" s="130"/>
      <c r="F134" s="132"/>
      <c r="G134" s="131"/>
      <c r="H134" s="131"/>
      <c r="I134" s="131"/>
      <c r="J134" s="131"/>
      <c r="K134" s="131"/>
      <c r="L134" s="140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50"/>
      <c r="B135" s="174"/>
      <c r="C135" s="129"/>
      <c r="D135" s="130"/>
      <c r="E135" s="130"/>
      <c r="F135" s="132"/>
      <c r="G135" s="131"/>
      <c r="H135" s="131"/>
      <c r="I135" s="131"/>
      <c r="J135" s="131"/>
      <c r="K135" s="131"/>
      <c r="L135" s="140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50"/>
      <c r="B136" s="174"/>
      <c r="C136" s="129"/>
      <c r="D136" s="130"/>
      <c r="E136" s="130"/>
      <c r="F136" s="132"/>
      <c r="G136" s="131"/>
      <c r="H136" s="131"/>
      <c r="I136" s="131"/>
      <c r="J136" s="131"/>
      <c r="K136" s="131"/>
      <c r="L136" s="140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50"/>
      <c r="B137" s="174"/>
      <c r="C137" s="133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1353.8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50"/>
      <c r="B138" s="174"/>
      <c r="C138" s="133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50"/>
      <c r="B139" s="174"/>
      <c r="C139" s="133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90.2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50"/>
      <c r="B140" s="174"/>
      <c r="C140" s="133"/>
      <c r="D140" s="128" t="s">
        <v>28</v>
      </c>
      <c r="E140" s="128"/>
      <c r="F140" s="128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1484.7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0.15992187499999982</v>
      </c>
    </row>
    <row r="141" spans="1:24" ht="8.25" customHeight="1" x14ac:dyDescent="0.25">
      <c r="A141" s="150"/>
      <c r="B141" s="174"/>
      <c r="C141" s="129" t="s">
        <v>160</v>
      </c>
      <c r="D141" s="130" t="s">
        <v>62</v>
      </c>
      <c r="E141" s="130"/>
      <c r="F141" s="132" t="s">
        <v>27</v>
      </c>
      <c r="G141" s="131"/>
      <c r="H141" s="131"/>
      <c r="I141" s="131"/>
      <c r="J141" s="131"/>
      <c r="K141" s="131"/>
      <c r="L141" s="140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52"/>
      <c r="U141" s="152"/>
      <c r="V141" s="152"/>
      <c r="W141" s="152"/>
      <c r="X141" s="152"/>
    </row>
    <row r="142" spans="1:24" ht="8.25" customHeight="1" x14ac:dyDescent="0.25">
      <c r="A142" s="150"/>
      <c r="B142" s="174"/>
      <c r="C142" s="129"/>
      <c r="D142" s="130"/>
      <c r="E142" s="130"/>
      <c r="F142" s="132"/>
      <c r="G142" s="131"/>
      <c r="H142" s="131"/>
      <c r="I142" s="131"/>
      <c r="J142" s="131"/>
      <c r="K142" s="131"/>
      <c r="L142" s="140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50"/>
      <c r="B143" s="174"/>
      <c r="C143" s="129"/>
      <c r="D143" s="130"/>
      <c r="E143" s="130"/>
      <c r="F143" s="132"/>
      <c r="G143" s="131"/>
      <c r="H143" s="131"/>
      <c r="I143" s="131"/>
      <c r="J143" s="131"/>
      <c r="K143" s="131"/>
      <c r="L143" s="140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50"/>
      <c r="B144" s="174"/>
      <c r="C144" s="129"/>
      <c r="D144" s="130"/>
      <c r="E144" s="130"/>
      <c r="F144" s="132"/>
      <c r="G144" s="131"/>
      <c r="H144" s="131"/>
      <c r="I144" s="131"/>
      <c r="J144" s="131"/>
      <c r="K144" s="131"/>
      <c r="L144" s="140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50"/>
      <c r="B145" s="174"/>
      <c r="C145" s="129"/>
      <c r="D145" s="130"/>
      <c r="E145" s="130"/>
      <c r="F145" s="132"/>
      <c r="G145" s="131"/>
      <c r="H145" s="131"/>
      <c r="I145" s="131"/>
      <c r="J145" s="131"/>
      <c r="K145" s="131"/>
      <c r="L145" s="140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50"/>
      <c r="B146" s="174"/>
      <c r="C146" s="133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925.9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50"/>
      <c r="B147" s="174"/>
      <c r="C147" s="133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50"/>
      <c r="B148" s="174"/>
      <c r="C148" s="133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50"/>
      <c r="B149" s="174"/>
      <c r="C149" s="133"/>
      <c r="D149" s="128" t="s">
        <v>28</v>
      </c>
      <c r="E149" s="128"/>
      <c r="F149" s="128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1285.8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0.89870053160070862</v>
      </c>
    </row>
    <row r="150" spans="1:24" ht="12" customHeight="1" x14ac:dyDescent="0.25">
      <c r="A150" s="150"/>
      <c r="B150" s="174"/>
      <c r="C150" s="141">
        <v>14</v>
      </c>
      <c r="D150" s="130" t="s">
        <v>63</v>
      </c>
      <c r="E150" s="130"/>
      <c r="F150" s="132" t="s">
        <v>27</v>
      </c>
      <c r="G150" s="131"/>
      <c r="H150" s="131"/>
      <c r="I150" s="131"/>
      <c r="J150" s="131"/>
      <c r="K150" s="131"/>
      <c r="L150" s="140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42"/>
      <c r="U150" s="142"/>
      <c r="V150" s="142"/>
      <c r="W150" s="142"/>
      <c r="X150" s="142"/>
    </row>
    <row r="151" spans="1:24" ht="12" customHeight="1" x14ac:dyDescent="0.25">
      <c r="A151" s="150"/>
      <c r="B151" s="174"/>
      <c r="C151" s="141"/>
      <c r="D151" s="130"/>
      <c r="E151" s="130"/>
      <c r="F151" s="132"/>
      <c r="G151" s="131"/>
      <c r="H151" s="131"/>
      <c r="I151" s="131"/>
      <c r="J151" s="131"/>
      <c r="K151" s="131"/>
      <c r="L151" s="140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42"/>
      <c r="U151" s="142"/>
      <c r="V151" s="142"/>
      <c r="W151" s="9"/>
      <c r="X151" s="9"/>
    </row>
    <row r="152" spans="1:24" ht="12" customHeight="1" x14ac:dyDescent="0.25">
      <c r="A152" s="150"/>
      <c r="B152" s="174"/>
      <c r="C152" s="141"/>
      <c r="D152" s="130"/>
      <c r="E152" s="130"/>
      <c r="F152" s="132"/>
      <c r="G152" s="131"/>
      <c r="H152" s="131"/>
      <c r="I152" s="131"/>
      <c r="J152" s="131"/>
      <c r="K152" s="131"/>
      <c r="L152" s="140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50"/>
      <c r="B153" s="174"/>
      <c r="C153" s="141"/>
      <c r="D153" s="130"/>
      <c r="E153" s="130"/>
      <c r="F153" s="132"/>
      <c r="G153" s="131"/>
      <c r="H153" s="131"/>
      <c r="I153" s="131"/>
      <c r="J153" s="131"/>
      <c r="K153" s="131"/>
      <c r="L153" s="140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50"/>
      <c r="B154" s="174"/>
      <c r="C154" s="133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423.4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50"/>
      <c r="B155" s="174"/>
      <c r="C155" s="133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362.863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50"/>
      <c r="B156" s="174"/>
      <c r="C156" s="133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68.400000000000006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50"/>
      <c r="B157" s="174"/>
      <c r="C157" s="133"/>
      <c r="D157" s="128" t="s">
        <v>28</v>
      </c>
      <c r="E157" s="128"/>
      <c r="F157" s="128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854.6629999999999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9.170209178511933E-2</v>
      </c>
    </row>
    <row r="158" spans="1:24" ht="14.25" customHeight="1" x14ac:dyDescent="0.25">
      <c r="A158" s="150"/>
      <c r="B158" s="174"/>
      <c r="C158" s="129" t="s">
        <v>167</v>
      </c>
      <c r="D158" s="130" t="s">
        <v>68</v>
      </c>
      <c r="E158" s="130"/>
      <c r="F158" s="132" t="s">
        <v>27</v>
      </c>
      <c r="G158" s="131"/>
      <c r="H158" s="131"/>
      <c r="I158" s="131"/>
      <c r="J158" s="131"/>
      <c r="K158" s="131"/>
      <c r="L158" s="140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42"/>
      <c r="U158" s="142"/>
      <c r="V158" s="142"/>
      <c r="W158" s="142"/>
      <c r="X158" s="142"/>
    </row>
    <row r="159" spans="1:24" ht="14.25" customHeight="1" x14ac:dyDescent="0.25">
      <c r="A159" s="150"/>
      <c r="B159" s="174"/>
      <c r="C159" s="129"/>
      <c r="D159" s="130"/>
      <c r="E159" s="130"/>
      <c r="F159" s="132"/>
      <c r="G159" s="131"/>
      <c r="H159" s="131"/>
      <c r="I159" s="131"/>
      <c r="J159" s="131"/>
      <c r="K159" s="131"/>
      <c r="L159" s="140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42"/>
      <c r="U159" s="142"/>
      <c r="V159" s="142"/>
      <c r="W159" s="9"/>
      <c r="X159" s="9"/>
    </row>
    <row r="160" spans="1:24" ht="14.25" customHeight="1" x14ac:dyDescent="0.25">
      <c r="A160" s="150"/>
      <c r="B160" s="174"/>
      <c r="C160" s="129"/>
      <c r="D160" s="130"/>
      <c r="E160" s="130"/>
      <c r="F160" s="132"/>
      <c r="G160" s="131"/>
      <c r="H160" s="131"/>
      <c r="I160" s="131"/>
      <c r="J160" s="131"/>
      <c r="K160" s="131"/>
      <c r="L160" s="140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50"/>
      <c r="B161" s="174"/>
      <c r="C161" s="129"/>
      <c r="D161" s="130"/>
      <c r="E161" s="130"/>
      <c r="F161" s="132"/>
      <c r="G161" s="131"/>
      <c r="H161" s="131"/>
      <c r="I161" s="131"/>
      <c r="J161" s="131"/>
      <c r="K161" s="131"/>
      <c r="L161" s="140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50"/>
      <c r="B162" s="174"/>
      <c r="C162" s="133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637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50"/>
      <c r="B163" s="174"/>
      <c r="C163" s="133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660.6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50"/>
      <c r="B164" s="174"/>
      <c r="C164" s="133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95.5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50"/>
      <c r="B165" s="174"/>
      <c r="C165" s="133"/>
      <c r="D165" s="128" t="s">
        <v>28</v>
      </c>
      <c r="E165" s="128"/>
      <c r="F165" s="128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1393.1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0.17859560067681887</v>
      </c>
    </row>
    <row r="166" spans="1:24" ht="13.5" customHeight="1" x14ac:dyDescent="0.25">
      <c r="A166" s="150"/>
      <c r="B166" s="174"/>
      <c r="C166" s="129" t="s">
        <v>168</v>
      </c>
      <c r="D166" s="130" t="s">
        <v>69</v>
      </c>
      <c r="E166" s="130"/>
      <c r="F166" s="132" t="s">
        <v>27</v>
      </c>
      <c r="G166" s="131"/>
      <c r="H166" s="131"/>
      <c r="I166" s="131"/>
      <c r="J166" s="131"/>
      <c r="K166" s="131"/>
      <c r="L166" s="140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42"/>
      <c r="U166" s="142"/>
      <c r="V166" s="142"/>
      <c r="W166" s="142"/>
      <c r="X166" s="142"/>
    </row>
    <row r="167" spans="1:24" ht="13.5" customHeight="1" x14ac:dyDescent="0.25">
      <c r="A167" s="150"/>
      <c r="B167" s="174"/>
      <c r="C167" s="129"/>
      <c r="D167" s="130"/>
      <c r="E167" s="130"/>
      <c r="F167" s="132"/>
      <c r="G167" s="131"/>
      <c r="H167" s="131"/>
      <c r="I167" s="131"/>
      <c r="J167" s="131"/>
      <c r="K167" s="131"/>
      <c r="L167" s="140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42"/>
      <c r="U167" s="142"/>
      <c r="V167" s="142"/>
      <c r="W167" s="9"/>
      <c r="X167" s="9"/>
    </row>
    <row r="168" spans="1:24" ht="13.5" customHeight="1" x14ac:dyDescent="0.25">
      <c r="A168" s="150"/>
      <c r="B168" s="174"/>
      <c r="C168" s="129"/>
      <c r="D168" s="130"/>
      <c r="E168" s="130"/>
      <c r="F168" s="132"/>
      <c r="G168" s="131"/>
      <c r="H168" s="131"/>
      <c r="I168" s="131"/>
      <c r="J168" s="131"/>
      <c r="K168" s="131"/>
      <c r="L168" s="140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50"/>
      <c r="B169" s="174"/>
      <c r="C169" s="129"/>
      <c r="D169" s="130"/>
      <c r="E169" s="130"/>
      <c r="F169" s="132"/>
      <c r="G169" s="131"/>
      <c r="H169" s="131"/>
      <c r="I169" s="131"/>
      <c r="J169" s="131"/>
      <c r="K169" s="131"/>
      <c r="L169" s="140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50"/>
      <c r="B170" s="174"/>
      <c r="C170" s="133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594.1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50"/>
      <c r="B171" s="174"/>
      <c r="C171" s="133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614.27800000000002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50"/>
      <c r="B172" s="174"/>
      <c r="C172" s="133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105.2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50"/>
      <c r="B173" s="174"/>
      <c r="C173" s="133"/>
      <c r="D173" s="128" t="s">
        <v>28</v>
      </c>
      <c r="E173" s="128"/>
      <c r="F173" s="128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1313.5780000000002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0.2526109212413416</v>
      </c>
    </row>
    <row r="174" spans="1:24" ht="12.75" customHeight="1" x14ac:dyDescent="0.25">
      <c r="A174" s="150"/>
      <c r="B174" s="174"/>
      <c r="C174" s="129" t="s">
        <v>169</v>
      </c>
      <c r="D174" s="130" t="s">
        <v>70</v>
      </c>
      <c r="E174" s="130"/>
      <c r="F174" s="132" t="s">
        <v>27</v>
      </c>
      <c r="G174" s="131"/>
      <c r="H174" s="131"/>
      <c r="I174" s="131"/>
      <c r="J174" s="131"/>
      <c r="K174" s="131"/>
      <c r="L174" s="140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42"/>
      <c r="U174" s="142"/>
      <c r="V174" s="142"/>
      <c r="W174" s="142"/>
      <c r="X174" s="142"/>
    </row>
    <row r="175" spans="1:24" ht="12.75" customHeight="1" x14ac:dyDescent="0.25">
      <c r="A175" s="150"/>
      <c r="B175" s="174"/>
      <c r="C175" s="129"/>
      <c r="D175" s="130"/>
      <c r="E175" s="130"/>
      <c r="F175" s="132"/>
      <c r="G175" s="131"/>
      <c r="H175" s="131"/>
      <c r="I175" s="131"/>
      <c r="J175" s="131"/>
      <c r="K175" s="131"/>
      <c r="L175" s="140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42"/>
      <c r="U175" s="142"/>
      <c r="V175" s="142"/>
      <c r="W175" s="9"/>
      <c r="X175" s="9"/>
    </row>
    <row r="176" spans="1:24" ht="12.75" customHeight="1" x14ac:dyDescent="0.25">
      <c r="A176" s="150"/>
      <c r="B176" s="174"/>
      <c r="C176" s="129"/>
      <c r="D176" s="130"/>
      <c r="E176" s="130"/>
      <c r="F176" s="132"/>
      <c r="G176" s="131"/>
      <c r="H176" s="131"/>
      <c r="I176" s="131"/>
      <c r="J176" s="131"/>
      <c r="K176" s="131"/>
      <c r="L176" s="140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50"/>
      <c r="B177" s="174"/>
      <c r="C177" s="129"/>
      <c r="D177" s="130"/>
      <c r="E177" s="130"/>
      <c r="F177" s="132"/>
      <c r="G177" s="131"/>
      <c r="H177" s="131"/>
      <c r="I177" s="131"/>
      <c r="J177" s="131"/>
      <c r="K177" s="131"/>
      <c r="L177" s="140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50"/>
      <c r="B178" s="174"/>
      <c r="C178" s="133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563.70000000000005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50"/>
      <c r="B179" s="174"/>
      <c r="C179" s="133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536.22799999999995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50"/>
      <c r="B180" s="174"/>
      <c r="C180" s="133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120.2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50"/>
      <c r="B181" s="174"/>
      <c r="C181" s="133"/>
      <c r="D181" s="128" t="s">
        <v>28</v>
      </c>
      <c r="E181" s="128"/>
      <c r="F181" s="128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1220.1279999999999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0.17100436681222694</v>
      </c>
    </row>
    <row r="182" spans="1:24" ht="7.5" customHeight="1" x14ac:dyDescent="0.25">
      <c r="A182" s="150"/>
      <c r="B182" s="174"/>
      <c r="C182" s="129" t="s">
        <v>170</v>
      </c>
      <c r="D182" s="130" t="s">
        <v>71</v>
      </c>
      <c r="E182" s="130"/>
      <c r="F182" s="132" t="s">
        <v>27</v>
      </c>
      <c r="G182" s="131"/>
      <c r="H182" s="131"/>
      <c r="I182" s="131"/>
      <c r="J182" s="131"/>
      <c r="K182" s="131"/>
      <c r="L182" s="140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42"/>
      <c r="U182" s="142"/>
      <c r="V182" s="142"/>
      <c r="W182" s="142"/>
      <c r="X182" s="142"/>
    </row>
    <row r="183" spans="1:24" ht="7.5" customHeight="1" x14ac:dyDescent="0.25">
      <c r="A183" s="150"/>
      <c r="B183" s="174"/>
      <c r="C183" s="129"/>
      <c r="D183" s="130"/>
      <c r="E183" s="130"/>
      <c r="F183" s="132"/>
      <c r="G183" s="131"/>
      <c r="H183" s="131"/>
      <c r="I183" s="131"/>
      <c r="J183" s="131"/>
      <c r="K183" s="131"/>
      <c r="L183" s="140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42"/>
      <c r="U183" s="142"/>
      <c r="V183" s="142"/>
      <c r="W183" s="9"/>
      <c r="X183" s="9"/>
    </row>
    <row r="184" spans="1:24" ht="7.5" customHeight="1" x14ac:dyDescent="0.25">
      <c r="A184" s="150"/>
      <c r="B184" s="174"/>
      <c r="C184" s="129"/>
      <c r="D184" s="130"/>
      <c r="E184" s="130"/>
      <c r="F184" s="132"/>
      <c r="G184" s="131"/>
      <c r="H184" s="131"/>
      <c r="I184" s="131"/>
      <c r="J184" s="131"/>
      <c r="K184" s="131"/>
      <c r="L184" s="140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50"/>
      <c r="B185" s="174"/>
      <c r="C185" s="129"/>
      <c r="D185" s="130"/>
      <c r="E185" s="130"/>
      <c r="F185" s="132"/>
      <c r="G185" s="131"/>
      <c r="H185" s="131"/>
      <c r="I185" s="131"/>
      <c r="J185" s="131"/>
      <c r="K185" s="131"/>
      <c r="L185" s="140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50"/>
      <c r="B186" s="174"/>
      <c r="C186" s="133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531.9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50"/>
      <c r="B187" s="174"/>
      <c r="C187" s="133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512.83000000000004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50"/>
      <c r="B188" s="174"/>
      <c r="C188" s="133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50"/>
      <c r="B189" s="174"/>
      <c r="C189" s="133"/>
      <c r="D189" s="128" t="s">
        <v>28</v>
      </c>
      <c r="E189" s="128"/>
      <c r="F189" s="128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1149.33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0.20829478553406225</v>
      </c>
    </row>
    <row r="190" spans="1:24" ht="8.25" customHeight="1" x14ac:dyDescent="0.25">
      <c r="A190" s="150"/>
      <c r="B190" s="174"/>
      <c r="C190" s="129" t="s">
        <v>171</v>
      </c>
      <c r="D190" s="130" t="s">
        <v>72</v>
      </c>
      <c r="E190" s="130"/>
      <c r="F190" s="132" t="s">
        <v>27</v>
      </c>
      <c r="G190" s="131"/>
      <c r="H190" s="131"/>
      <c r="I190" s="131"/>
      <c r="J190" s="131"/>
      <c r="K190" s="131"/>
      <c r="L190" s="140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42"/>
      <c r="U190" s="142"/>
      <c r="V190" s="142"/>
      <c r="W190" s="142"/>
      <c r="X190" s="142"/>
    </row>
    <row r="191" spans="1:24" ht="8.25" customHeight="1" x14ac:dyDescent="0.25">
      <c r="A191" s="150"/>
      <c r="B191" s="174"/>
      <c r="C191" s="129"/>
      <c r="D191" s="130"/>
      <c r="E191" s="130"/>
      <c r="F191" s="132"/>
      <c r="G191" s="131"/>
      <c r="H191" s="131"/>
      <c r="I191" s="131"/>
      <c r="J191" s="131"/>
      <c r="K191" s="131"/>
      <c r="L191" s="140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42"/>
      <c r="U191" s="142"/>
      <c r="V191" s="142"/>
      <c r="W191" s="9"/>
      <c r="X191" s="9"/>
    </row>
    <row r="192" spans="1:24" ht="8.25" customHeight="1" x14ac:dyDescent="0.25">
      <c r="A192" s="150"/>
      <c r="B192" s="174"/>
      <c r="C192" s="129"/>
      <c r="D192" s="130"/>
      <c r="E192" s="130"/>
      <c r="F192" s="132"/>
      <c r="G192" s="131"/>
      <c r="H192" s="131"/>
      <c r="I192" s="131"/>
      <c r="J192" s="131"/>
      <c r="K192" s="131"/>
      <c r="L192" s="140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50"/>
      <c r="B193" s="174"/>
      <c r="C193" s="129"/>
      <c r="D193" s="130"/>
      <c r="E193" s="130"/>
      <c r="F193" s="132"/>
      <c r="G193" s="131"/>
      <c r="H193" s="131"/>
      <c r="I193" s="131"/>
      <c r="J193" s="131"/>
      <c r="K193" s="131"/>
      <c r="L193" s="140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50"/>
      <c r="B194" s="174"/>
      <c r="C194" s="133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899.8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50"/>
      <c r="B195" s="174"/>
      <c r="C195" s="133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701.66399999999999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50"/>
      <c r="B196" s="174"/>
      <c r="C196" s="133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147.4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50"/>
      <c r="B197" s="174"/>
      <c r="C197" s="133"/>
      <c r="D197" s="128" t="s">
        <v>28</v>
      </c>
      <c r="E197" s="128"/>
      <c r="F197" s="128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1748.864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0.2178141982134551</v>
      </c>
    </row>
    <row r="198" spans="1:19" ht="15.75" customHeight="1" x14ac:dyDescent="0.25">
      <c r="A198" s="150"/>
      <c r="B198" s="34" t="s">
        <v>0</v>
      </c>
      <c r="C198" s="145" t="s">
        <v>2</v>
      </c>
      <c r="D198" s="145"/>
      <c r="E198" s="145"/>
      <c r="F198" s="145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26236.182000000001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50"/>
      <c r="B199" s="73" t="s">
        <v>16</v>
      </c>
      <c r="C199" s="138" t="s">
        <v>174</v>
      </c>
      <c r="D199" s="138"/>
      <c r="E199" s="138"/>
      <c r="F199" s="37" t="s">
        <v>24</v>
      </c>
      <c r="G199" s="147"/>
      <c r="H199" s="148"/>
      <c r="I199" s="148"/>
      <c r="J199" s="148"/>
      <c r="K199" s="149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50"/>
      <c r="B200" s="146" t="s">
        <v>16</v>
      </c>
      <c r="C200" s="194" t="s">
        <v>0</v>
      </c>
      <c r="D200" s="188" t="s">
        <v>336</v>
      </c>
      <c r="E200" s="189"/>
      <c r="F200" s="197" t="s">
        <v>109</v>
      </c>
      <c r="G200" s="200"/>
      <c r="H200" s="201"/>
      <c r="I200" s="201"/>
      <c r="J200" s="201"/>
      <c r="K200" s="202"/>
      <c r="L200" s="209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50"/>
      <c r="B201" s="146"/>
      <c r="C201" s="195"/>
      <c r="D201" s="190"/>
      <c r="E201" s="191"/>
      <c r="F201" s="198"/>
      <c r="G201" s="203"/>
      <c r="H201" s="204"/>
      <c r="I201" s="204"/>
      <c r="J201" s="204"/>
      <c r="K201" s="205"/>
      <c r="L201" s="210"/>
      <c r="M201" s="22" t="s">
        <v>375</v>
      </c>
      <c r="N201" s="24" t="s">
        <v>377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50"/>
      <c r="B202" s="146"/>
      <c r="C202" s="196"/>
      <c r="D202" s="192"/>
      <c r="E202" s="193"/>
      <c r="F202" s="199"/>
      <c r="G202" s="206"/>
      <c r="H202" s="207"/>
      <c r="I202" s="207"/>
      <c r="J202" s="207"/>
      <c r="K202" s="208"/>
      <c r="L202" s="211"/>
      <c r="M202" s="22" t="s">
        <v>376</v>
      </c>
      <c r="N202" s="24" t="s">
        <v>378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50"/>
      <c r="B203" s="146"/>
      <c r="C203" s="176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50"/>
      <c r="B204" s="146"/>
      <c r="C204" s="176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50"/>
      <c r="B205" s="146"/>
      <c r="C205" s="176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50"/>
      <c r="B206" s="146"/>
      <c r="C206" s="176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50"/>
      <c r="B207" s="146"/>
      <c r="C207" s="176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50"/>
      <c r="B208" s="146"/>
      <c r="C208" s="176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50"/>
      <c r="B209" s="146"/>
      <c r="C209" s="176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50"/>
      <c r="B210" s="146"/>
      <c r="C210" s="176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50"/>
      <c r="B211" s="146"/>
      <c r="C211" s="176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50"/>
      <c r="B212" s="146"/>
      <c r="C212" s="176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50"/>
      <c r="B213" s="146"/>
      <c r="C213" s="176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5" customHeight="1" x14ac:dyDescent="0.25">
      <c r="A214" s="150"/>
      <c r="B214" s="146"/>
      <c r="C214" s="176"/>
      <c r="D214" s="126">
        <v>188714469</v>
      </c>
      <c r="E214" s="24" t="s">
        <v>20</v>
      </c>
      <c r="F214" s="25" t="s">
        <v>25</v>
      </c>
      <c r="G214" s="26"/>
      <c r="H214" s="26"/>
      <c r="I214" s="26">
        <v>32.9</v>
      </c>
      <c r="J214" s="26">
        <v>0</v>
      </c>
      <c r="K214" s="26">
        <v>0</v>
      </c>
      <c r="L214" s="126" t="s">
        <v>25</v>
      </c>
      <c r="M214" s="44"/>
      <c r="N214" s="45"/>
      <c r="O214" s="91"/>
      <c r="P214" s="46"/>
      <c r="Q214" s="46"/>
      <c r="R214" s="91"/>
      <c r="S214" s="89"/>
    </row>
    <row r="215" spans="1:23" ht="14.25" x14ac:dyDescent="0.2">
      <c r="A215" s="150"/>
      <c r="B215" s="146"/>
      <c r="C215" s="176"/>
      <c r="D215" s="177" t="s">
        <v>28</v>
      </c>
      <c r="E215" s="177"/>
      <c r="F215" s="177"/>
      <c r="G215" s="96">
        <f>SUM(G203:G212)</f>
        <v>0</v>
      </c>
      <c r="H215" s="96">
        <f t="shared" ref="H215:K215" si="74">SUM(H203:H212)</f>
        <v>60</v>
      </c>
      <c r="I215" s="96">
        <f>SUM(I203:I214)</f>
        <v>217.9</v>
      </c>
      <c r="J215" s="96">
        <f t="shared" si="74"/>
        <v>60</v>
      </c>
      <c r="K215" s="96">
        <f t="shared" si="74"/>
        <v>91.5</v>
      </c>
      <c r="L215" s="76" t="s">
        <v>25</v>
      </c>
      <c r="M215" s="31" t="s">
        <v>25</v>
      </c>
      <c r="N215" s="31" t="s">
        <v>25</v>
      </c>
      <c r="O215" s="31" t="s">
        <v>25</v>
      </c>
      <c r="P215" s="31" t="s">
        <v>25</v>
      </c>
      <c r="Q215" s="31" t="s">
        <v>25</v>
      </c>
      <c r="R215" s="31" t="s">
        <v>25</v>
      </c>
      <c r="S215" s="94" t="e">
        <f>(I215-G215)/G215</f>
        <v>#DIV/0!</v>
      </c>
    </row>
    <row r="216" spans="1:23" ht="12.75" customHeight="1" x14ac:dyDescent="0.25">
      <c r="A216" s="150"/>
      <c r="B216" s="73" t="s">
        <v>16</v>
      </c>
      <c r="C216" s="178" t="s">
        <v>2</v>
      </c>
      <c r="D216" s="178"/>
      <c r="E216" s="178"/>
      <c r="F216" s="178"/>
      <c r="G216" s="95">
        <f>G215</f>
        <v>0</v>
      </c>
      <c r="H216" s="95">
        <f t="shared" ref="H216:K216" si="75">H215</f>
        <v>60</v>
      </c>
      <c r="I216" s="95">
        <f t="shared" si="75"/>
        <v>217.9</v>
      </c>
      <c r="J216" s="95">
        <f t="shared" si="75"/>
        <v>60</v>
      </c>
      <c r="K216" s="95">
        <f t="shared" si="75"/>
        <v>91.5</v>
      </c>
      <c r="L216" s="74" t="s">
        <v>25</v>
      </c>
      <c r="M216" s="36" t="s">
        <v>25</v>
      </c>
      <c r="N216" s="36" t="s">
        <v>25</v>
      </c>
      <c r="O216" s="36" t="s">
        <v>25</v>
      </c>
      <c r="P216" s="36" t="s">
        <v>25</v>
      </c>
      <c r="Q216" s="36" t="s">
        <v>25</v>
      </c>
      <c r="R216" s="36" t="s">
        <v>25</v>
      </c>
      <c r="S216" s="89"/>
    </row>
    <row r="217" spans="1:23" x14ac:dyDescent="0.25">
      <c r="A217" s="97" t="s">
        <v>0</v>
      </c>
      <c r="B217" s="175" t="s">
        <v>10</v>
      </c>
      <c r="C217" s="175"/>
      <c r="D217" s="175"/>
      <c r="E217" s="175"/>
      <c r="F217" s="175"/>
      <c r="G217" s="98">
        <f>G216+G198</f>
        <v>22134.612999999998</v>
      </c>
      <c r="H217" s="98">
        <f t="shared" ref="H217:K217" si="76">H216+H198</f>
        <v>25004.800000000003</v>
      </c>
      <c r="I217" s="98">
        <f t="shared" si="76"/>
        <v>26454.082000000002</v>
      </c>
      <c r="J217" s="98">
        <f t="shared" si="76"/>
        <v>28113.62</v>
      </c>
      <c r="K217" s="98">
        <f t="shared" si="76"/>
        <v>31273.34</v>
      </c>
      <c r="L217" s="40" t="s">
        <v>25</v>
      </c>
      <c r="M217" s="41" t="s">
        <v>25</v>
      </c>
      <c r="N217" s="41" t="s">
        <v>25</v>
      </c>
      <c r="O217" s="41" t="s">
        <v>25</v>
      </c>
      <c r="P217" s="41" t="s">
        <v>25</v>
      </c>
      <c r="Q217" s="41" t="s">
        <v>25</v>
      </c>
      <c r="R217" s="41" t="s">
        <v>25</v>
      </c>
      <c r="S217" s="89"/>
    </row>
    <row r="218" spans="1:23" ht="18" customHeight="1" x14ac:dyDescent="0.25">
      <c r="A218" s="88" t="s">
        <v>16</v>
      </c>
      <c r="B218" s="134" t="s">
        <v>73</v>
      </c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89"/>
    </row>
    <row r="219" spans="1:23" ht="45.75" customHeight="1" x14ac:dyDescent="0.25">
      <c r="A219" s="150" t="s">
        <v>16</v>
      </c>
      <c r="B219" s="34" t="s">
        <v>0</v>
      </c>
      <c r="C219" s="138" t="s">
        <v>53</v>
      </c>
      <c r="D219" s="138"/>
      <c r="E219" s="138"/>
      <c r="F219" s="37" t="s">
        <v>40</v>
      </c>
      <c r="G219" s="147"/>
      <c r="H219" s="148"/>
      <c r="I219" s="148"/>
      <c r="J219" s="148"/>
      <c r="K219" s="149"/>
      <c r="L219" s="37" t="s">
        <v>339</v>
      </c>
      <c r="M219" s="21" t="s">
        <v>181</v>
      </c>
      <c r="N219" s="38" t="s">
        <v>56</v>
      </c>
      <c r="O219" s="39" t="s">
        <v>17</v>
      </c>
      <c r="P219" s="39">
        <v>10</v>
      </c>
      <c r="Q219" s="39">
        <v>10.5</v>
      </c>
      <c r="R219" s="39">
        <v>11</v>
      </c>
      <c r="S219" s="89"/>
    </row>
    <row r="220" spans="1:23" ht="15.75" customHeight="1" x14ac:dyDescent="0.25">
      <c r="A220" s="150"/>
      <c r="B220" s="174" t="s">
        <v>0</v>
      </c>
      <c r="C220" s="141" t="s">
        <v>0</v>
      </c>
      <c r="D220" s="130" t="s">
        <v>54</v>
      </c>
      <c r="E220" s="130"/>
      <c r="F220" s="132" t="s">
        <v>27</v>
      </c>
      <c r="G220" s="131"/>
      <c r="H220" s="131"/>
      <c r="I220" s="131"/>
      <c r="J220" s="131"/>
      <c r="K220" s="131"/>
      <c r="L220" s="140" t="s">
        <v>25</v>
      </c>
      <c r="M220" s="22" t="s">
        <v>178</v>
      </c>
      <c r="N220" s="42" t="s">
        <v>172</v>
      </c>
      <c r="O220" s="23" t="s">
        <v>55</v>
      </c>
      <c r="P220" s="23">
        <v>230</v>
      </c>
      <c r="Q220" s="23">
        <v>240</v>
      </c>
      <c r="R220" s="23">
        <v>250</v>
      </c>
      <c r="S220" s="89"/>
    </row>
    <row r="221" spans="1:23" ht="15.75" customHeight="1" x14ac:dyDescent="0.25">
      <c r="A221" s="150"/>
      <c r="B221" s="174"/>
      <c r="C221" s="141"/>
      <c r="D221" s="130"/>
      <c r="E221" s="130"/>
      <c r="F221" s="132"/>
      <c r="G221" s="131"/>
      <c r="H221" s="131"/>
      <c r="I221" s="131"/>
      <c r="J221" s="131"/>
      <c r="K221" s="131"/>
      <c r="L221" s="140"/>
      <c r="M221" s="22" t="s">
        <v>179</v>
      </c>
      <c r="N221" s="42" t="s">
        <v>113</v>
      </c>
      <c r="O221" s="23" t="s">
        <v>55</v>
      </c>
      <c r="P221" s="23">
        <v>300</v>
      </c>
      <c r="Q221" s="23">
        <v>320</v>
      </c>
      <c r="R221" s="23">
        <v>340</v>
      </c>
      <c r="S221" s="89"/>
    </row>
    <row r="222" spans="1:23" ht="15.75" customHeight="1" x14ac:dyDescent="0.25">
      <c r="A222" s="150"/>
      <c r="B222" s="174"/>
      <c r="C222" s="141"/>
      <c r="D222" s="130"/>
      <c r="E222" s="130"/>
      <c r="F222" s="132"/>
      <c r="G222" s="131"/>
      <c r="H222" s="131"/>
      <c r="I222" s="131"/>
      <c r="J222" s="131"/>
      <c r="K222" s="131"/>
      <c r="L222" s="140"/>
      <c r="M222" s="22" t="s">
        <v>180</v>
      </c>
      <c r="N222" s="24" t="s">
        <v>257</v>
      </c>
      <c r="O222" s="23" t="s">
        <v>55</v>
      </c>
      <c r="P222" s="23">
        <v>3706</v>
      </c>
      <c r="Q222" s="23">
        <v>3891</v>
      </c>
      <c r="R222" s="23">
        <v>4086</v>
      </c>
      <c r="S222" s="89"/>
    </row>
    <row r="223" spans="1:23" ht="15" customHeight="1" x14ac:dyDescent="0.25">
      <c r="A223" s="150"/>
      <c r="B223" s="174"/>
      <c r="C223" s="133"/>
      <c r="D223" s="27">
        <v>191130798</v>
      </c>
      <c r="E223" s="43" t="s">
        <v>21</v>
      </c>
      <c r="F223" s="25" t="s">
        <v>25</v>
      </c>
      <c r="G223" s="26">
        <v>154.16200000000001</v>
      </c>
      <c r="H223" s="26">
        <v>168.1</v>
      </c>
      <c r="I223" s="26">
        <v>172.4</v>
      </c>
      <c r="J223" s="26">
        <v>184.9</v>
      </c>
      <c r="K223" s="26">
        <v>203.4</v>
      </c>
      <c r="L223" s="27" t="s">
        <v>25</v>
      </c>
      <c r="M223" s="44"/>
      <c r="N223" s="45"/>
      <c r="O223" s="91"/>
      <c r="P223" s="46"/>
      <c r="Q223" s="29"/>
      <c r="R223" s="91"/>
      <c r="S223" s="89"/>
    </row>
    <row r="224" spans="1:23" ht="15" customHeight="1" x14ac:dyDescent="0.25">
      <c r="A224" s="150"/>
      <c r="B224" s="174"/>
      <c r="C224" s="133"/>
      <c r="D224" s="27">
        <v>191130798</v>
      </c>
      <c r="E224" s="43" t="s">
        <v>20</v>
      </c>
      <c r="F224" s="25" t="s">
        <v>25</v>
      </c>
      <c r="G224" s="26">
        <v>0</v>
      </c>
      <c r="H224" s="26">
        <v>91.2</v>
      </c>
      <c r="I224" s="26"/>
      <c r="J224" s="26">
        <v>100.3</v>
      </c>
      <c r="K224" s="26">
        <v>110.3</v>
      </c>
      <c r="L224" s="25" t="s">
        <v>25</v>
      </c>
      <c r="M224" s="28"/>
      <c r="N224" s="32"/>
      <c r="O224" s="91"/>
      <c r="P224" s="29"/>
      <c r="Q224" s="29"/>
      <c r="R224" s="91"/>
      <c r="S224" s="89"/>
      <c r="T224" s="61"/>
      <c r="U224" s="61"/>
      <c r="V224" s="61"/>
      <c r="W224" s="61"/>
    </row>
    <row r="225" spans="1:24" ht="14.25" x14ac:dyDescent="0.2">
      <c r="A225" s="150"/>
      <c r="B225" s="174"/>
      <c r="C225" s="133"/>
      <c r="D225" s="128" t="s">
        <v>28</v>
      </c>
      <c r="E225" s="128"/>
      <c r="F225" s="128"/>
      <c r="G225" s="52">
        <f>SUM(G223:G224)</f>
        <v>154.16200000000001</v>
      </c>
      <c r="H225" s="52">
        <f t="shared" ref="H225:K225" si="77">SUM(H223:H224)</f>
        <v>259.3</v>
      </c>
      <c r="I225" s="52">
        <f t="shared" si="77"/>
        <v>172.4</v>
      </c>
      <c r="J225" s="52">
        <f t="shared" si="77"/>
        <v>285.2</v>
      </c>
      <c r="K225" s="52">
        <f t="shared" si="77"/>
        <v>313.7</v>
      </c>
      <c r="L225" s="30" t="s">
        <v>25</v>
      </c>
      <c r="M225" s="31" t="s">
        <v>25</v>
      </c>
      <c r="N225" s="31" t="s">
        <v>25</v>
      </c>
      <c r="O225" s="31" t="s">
        <v>25</v>
      </c>
      <c r="P225" s="31" t="s">
        <v>25</v>
      </c>
      <c r="Q225" s="31" t="s">
        <v>25</v>
      </c>
      <c r="R225" s="31" t="s">
        <v>25</v>
      </c>
      <c r="S225" s="92">
        <f>(I225-G225)/G225</f>
        <v>0.11830412163827661</v>
      </c>
    </row>
    <row r="226" spans="1:24" ht="12.75" customHeight="1" x14ac:dyDescent="0.25">
      <c r="A226" s="150"/>
      <c r="B226" s="34" t="s">
        <v>0</v>
      </c>
      <c r="C226" s="145" t="s">
        <v>2</v>
      </c>
      <c r="D226" s="145"/>
      <c r="E226" s="145"/>
      <c r="F226" s="145"/>
      <c r="G226" s="95">
        <f>G225</f>
        <v>154.16200000000001</v>
      </c>
      <c r="H226" s="95">
        <f t="shared" ref="H226:K226" si="78">H225</f>
        <v>259.3</v>
      </c>
      <c r="I226" s="95">
        <f t="shared" si="78"/>
        <v>172.4</v>
      </c>
      <c r="J226" s="95">
        <f t="shared" si="78"/>
        <v>285.2</v>
      </c>
      <c r="K226" s="95">
        <f t="shared" si="78"/>
        <v>313.7</v>
      </c>
      <c r="L226" s="35" t="s">
        <v>25</v>
      </c>
      <c r="M226" s="36" t="s">
        <v>25</v>
      </c>
      <c r="N226" s="36" t="s">
        <v>25</v>
      </c>
      <c r="O226" s="36" t="s">
        <v>25</v>
      </c>
      <c r="P226" s="36" t="s">
        <v>25</v>
      </c>
      <c r="Q226" s="36" t="s">
        <v>25</v>
      </c>
      <c r="R226" s="36" t="s">
        <v>25</v>
      </c>
      <c r="S226" s="89"/>
    </row>
    <row r="227" spans="1:24" ht="37.5" customHeight="1" x14ac:dyDescent="0.25">
      <c r="A227" s="150"/>
      <c r="B227" s="173" t="s">
        <v>16</v>
      </c>
      <c r="C227" s="138" t="s">
        <v>74</v>
      </c>
      <c r="D227" s="138"/>
      <c r="E227" s="138"/>
      <c r="F227" s="139" t="s">
        <v>40</v>
      </c>
      <c r="G227" s="153"/>
      <c r="H227" s="154"/>
      <c r="I227" s="154"/>
      <c r="J227" s="154"/>
      <c r="K227" s="155"/>
      <c r="L227" s="139" t="s">
        <v>340</v>
      </c>
      <c r="M227" s="21" t="s">
        <v>175</v>
      </c>
      <c r="N227" s="21" t="s">
        <v>247</v>
      </c>
      <c r="O227" s="39" t="s">
        <v>18</v>
      </c>
      <c r="P227" s="39">
        <v>3</v>
      </c>
      <c r="Q227" s="39">
        <v>4</v>
      </c>
      <c r="R227" s="39">
        <v>5</v>
      </c>
      <c r="S227" s="89"/>
    </row>
    <row r="228" spans="1:24" ht="37.5" customHeight="1" x14ac:dyDescent="0.25">
      <c r="A228" s="150"/>
      <c r="B228" s="173"/>
      <c r="C228" s="138"/>
      <c r="D228" s="138"/>
      <c r="E228" s="138"/>
      <c r="F228" s="139"/>
      <c r="G228" s="156"/>
      <c r="H228" s="157"/>
      <c r="I228" s="157"/>
      <c r="J228" s="157"/>
      <c r="K228" s="158"/>
      <c r="L228" s="139"/>
      <c r="M228" s="21" t="s">
        <v>176</v>
      </c>
      <c r="N228" s="21" t="s">
        <v>249</v>
      </c>
      <c r="O228" s="39" t="s">
        <v>17</v>
      </c>
      <c r="P228" s="39">
        <v>93.7</v>
      </c>
      <c r="Q228" s="39">
        <v>93.7</v>
      </c>
      <c r="R228" s="39">
        <v>93.7</v>
      </c>
      <c r="S228" s="89"/>
    </row>
    <row r="229" spans="1:24" ht="48.75" customHeight="1" x14ac:dyDescent="0.25">
      <c r="A229" s="150"/>
      <c r="B229" s="174" t="s">
        <v>16</v>
      </c>
      <c r="C229" s="93" t="s">
        <v>0</v>
      </c>
      <c r="D229" s="130" t="s">
        <v>76</v>
      </c>
      <c r="E229" s="130"/>
      <c r="F229" s="90" t="s">
        <v>27</v>
      </c>
      <c r="G229" s="131"/>
      <c r="H229" s="131"/>
      <c r="I229" s="131"/>
      <c r="J229" s="131"/>
      <c r="K229" s="131"/>
      <c r="L229" s="75" t="s">
        <v>25</v>
      </c>
      <c r="M229" s="22" t="s">
        <v>177</v>
      </c>
      <c r="N229" s="24" t="s">
        <v>117</v>
      </c>
      <c r="O229" s="23" t="s">
        <v>17</v>
      </c>
      <c r="P229" s="23">
        <v>100</v>
      </c>
      <c r="Q229" s="23">
        <v>100</v>
      </c>
      <c r="R229" s="23">
        <v>100</v>
      </c>
      <c r="S229" s="89"/>
      <c r="T229" s="10"/>
      <c r="U229" s="10"/>
      <c r="V229" s="10"/>
      <c r="W229" s="10"/>
      <c r="X229" s="10"/>
    </row>
    <row r="230" spans="1:24" ht="15" customHeight="1" x14ac:dyDescent="0.25">
      <c r="A230" s="150"/>
      <c r="B230" s="174"/>
      <c r="C230" s="133" t="s">
        <v>0</v>
      </c>
      <c r="D230" s="27">
        <v>188714469</v>
      </c>
      <c r="E230" s="43" t="s">
        <v>20</v>
      </c>
      <c r="F230" s="25" t="s">
        <v>25</v>
      </c>
      <c r="G230" s="26">
        <v>26.8</v>
      </c>
      <c r="H230" s="26">
        <v>30</v>
      </c>
      <c r="I230" s="26">
        <v>36.1</v>
      </c>
      <c r="J230" s="26">
        <v>35</v>
      </c>
      <c r="K230" s="26">
        <v>40</v>
      </c>
      <c r="L230" s="27" t="s">
        <v>25</v>
      </c>
      <c r="M230" s="28"/>
      <c r="N230" s="44"/>
      <c r="O230" s="91"/>
      <c r="P230" s="29"/>
      <c r="Q230" s="29"/>
      <c r="R230" s="91"/>
      <c r="S230" s="89"/>
    </row>
    <row r="231" spans="1:24" ht="14.25" x14ac:dyDescent="0.2">
      <c r="A231" s="150"/>
      <c r="B231" s="174"/>
      <c r="C231" s="133"/>
      <c r="D231" s="128" t="s">
        <v>28</v>
      </c>
      <c r="E231" s="128"/>
      <c r="F231" s="128"/>
      <c r="G231" s="52">
        <f t="shared" ref="G231:K231" si="79">SUM(G230:G230)</f>
        <v>26.8</v>
      </c>
      <c r="H231" s="52">
        <f t="shared" si="79"/>
        <v>30</v>
      </c>
      <c r="I231" s="52">
        <f t="shared" si="79"/>
        <v>36.1</v>
      </c>
      <c r="J231" s="52">
        <f t="shared" si="79"/>
        <v>35</v>
      </c>
      <c r="K231" s="52">
        <f t="shared" si="79"/>
        <v>40</v>
      </c>
      <c r="L231" s="30" t="s">
        <v>25</v>
      </c>
      <c r="M231" s="31" t="s">
        <v>25</v>
      </c>
      <c r="N231" s="31" t="s">
        <v>25</v>
      </c>
      <c r="O231" s="31" t="s">
        <v>25</v>
      </c>
      <c r="P231" s="31" t="s">
        <v>25</v>
      </c>
      <c r="Q231" s="31" t="s">
        <v>25</v>
      </c>
      <c r="R231" s="31" t="s">
        <v>25</v>
      </c>
      <c r="S231" s="92">
        <f>(I231-G231)/G231</f>
        <v>0.34701492537313433</v>
      </c>
    </row>
    <row r="232" spans="1:24" ht="12.75" customHeight="1" x14ac:dyDescent="0.25">
      <c r="A232" s="150"/>
      <c r="B232" s="174"/>
      <c r="C232" s="129" t="s">
        <v>16</v>
      </c>
      <c r="D232" s="130" t="s">
        <v>77</v>
      </c>
      <c r="E232" s="130"/>
      <c r="F232" s="132" t="s">
        <v>27</v>
      </c>
      <c r="G232" s="212"/>
      <c r="H232" s="212"/>
      <c r="I232" s="212"/>
      <c r="J232" s="212"/>
      <c r="K232" s="212"/>
      <c r="L232" s="140" t="s">
        <v>25</v>
      </c>
      <c r="M232" s="22" t="s">
        <v>182</v>
      </c>
      <c r="N232" s="24" t="s">
        <v>78</v>
      </c>
      <c r="O232" s="23" t="s">
        <v>55</v>
      </c>
      <c r="P232" s="23">
        <v>90</v>
      </c>
      <c r="Q232" s="23">
        <v>90</v>
      </c>
      <c r="R232" s="23">
        <v>90</v>
      </c>
      <c r="S232" s="89"/>
      <c r="T232" s="142"/>
      <c r="U232" s="142"/>
      <c r="V232" s="142"/>
      <c r="W232" s="142"/>
      <c r="X232" s="142"/>
    </row>
    <row r="233" spans="1:24" ht="12.75" customHeight="1" x14ac:dyDescent="0.25">
      <c r="A233" s="150"/>
      <c r="B233" s="174"/>
      <c r="C233" s="129"/>
      <c r="D233" s="130"/>
      <c r="E233" s="130"/>
      <c r="F233" s="132"/>
      <c r="G233" s="212"/>
      <c r="H233" s="212"/>
      <c r="I233" s="212"/>
      <c r="J233" s="212"/>
      <c r="K233" s="212"/>
      <c r="L233" s="140"/>
      <c r="M233" s="22" t="s">
        <v>183</v>
      </c>
      <c r="N233" s="24" t="s">
        <v>248</v>
      </c>
      <c r="O233" s="23" t="s">
        <v>17</v>
      </c>
      <c r="P233" s="23">
        <v>100</v>
      </c>
      <c r="Q233" s="23">
        <v>100</v>
      </c>
      <c r="R233" s="23">
        <v>100</v>
      </c>
      <c r="S233" s="89"/>
      <c r="T233" s="9"/>
      <c r="U233" s="9"/>
      <c r="V233" s="9"/>
      <c r="W233" s="9"/>
      <c r="X233" s="9"/>
    </row>
    <row r="234" spans="1:24" ht="12.75" customHeight="1" x14ac:dyDescent="0.25">
      <c r="A234" s="150"/>
      <c r="B234" s="174"/>
      <c r="C234" s="129"/>
      <c r="D234" s="130"/>
      <c r="E234" s="130"/>
      <c r="F234" s="132"/>
      <c r="G234" s="212"/>
      <c r="H234" s="212"/>
      <c r="I234" s="212"/>
      <c r="J234" s="212"/>
      <c r="K234" s="212"/>
      <c r="L234" s="140"/>
      <c r="M234" s="22" t="s">
        <v>258</v>
      </c>
      <c r="N234" s="22" t="s">
        <v>255</v>
      </c>
      <c r="O234" s="23" t="s">
        <v>18</v>
      </c>
      <c r="P234" s="72">
        <v>4.4000000000000004</v>
      </c>
      <c r="Q234" s="23"/>
      <c r="R234" s="23"/>
      <c r="S234" s="89"/>
      <c r="T234" s="9"/>
      <c r="U234" s="9"/>
      <c r="V234" s="9"/>
      <c r="W234" s="9"/>
      <c r="X234" s="9"/>
    </row>
    <row r="235" spans="1:24" ht="15" customHeight="1" x14ac:dyDescent="0.25">
      <c r="A235" s="150"/>
      <c r="B235" s="174"/>
      <c r="C235" s="133" t="s">
        <v>16</v>
      </c>
      <c r="D235" s="27">
        <v>188714469</v>
      </c>
      <c r="E235" s="43" t="s">
        <v>20</v>
      </c>
      <c r="F235" s="25" t="s">
        <v>25</v>
      </c>
      <c r="G235" s="26">
        <v>128.80000000000001</v>
      </c>
      <c r="H235" s="26">
        <v>160</v>
      </c>
      <c r="I235" s="26">
        <v>55.6</v>
      </c>
      <c r="J235" s="26">
        <v>160</v>
      </c>
      <c r="K235" s="26">
        <v>160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50"/>
      <c r="B236" s="174"/>
      <c r="C236" s="133"/>
      <c r="D236" s="27">
        <v>188714469</v>
      </c>
      <c r="E236" s="43" t="s">
        <v>21</v>
      </c>
      <c r="F236" s="25" t="s">
        <v>25</v>
      </c>
      <c r="G236" s="26">
        <v>0</v>
      </c>
      <c r="H236" s="26">
        <v>200</v>
      </c>
      <c r="I236" s="26">
        <v>0</v>
      </c>
      <c r="J236" s="26">
        <v>250</v>
      </c>
      <c r="K236" s="26">
        <v>270</v>
      </c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5" customHeight="1" x14ac:dyDescent="0.25">
      <c r="A237" s="150"/>
      <c r="B237" s="174"/>
      <c r="C237" s="133"/>
      <c r="D237" s="27">
        <v>188714469</v>
      </c>
      <c r="E237" s="43" t="s">
        <v>250</v>
      </c>
      <c r="F237" s="25" t="s">
        <v>25</v>
      </c>
      <c r="G237" s="26">
        <v>19.100000000000001</v>
      </c>
      <c r="H237" s="26">
        <v>85</v>
      </c>
      <c r="I237" s="26">
        <v>83.8</v>
      </c>
      <c r="J237" s="26"/>
      <c r="K237" s="26"/>
      <c r="L237" s="27" t="s">
        <v>25</v>
      </c>
      <c r="M237" s="28"/>
      <c r="N237" s="32"/>
      <c r="O237" s="91"/>
      <c r="P237" s="29"/>
      <c r="Q237" s="29"/>
      <c r="R237" s="91"/>
      <c r="S237" s="89"/>
    </row>
    <row r="238" spans="1:24" ht="14.25" x14ac:dyDescent="0.2">
      <c r="A238" s="150"/>
      <c r="B238" s="174"/>
      <c r="C238" s="133"/>
      <c r="D238" s="128" t="s">
        <v>28</v>
      </c>
      <c r="E238" s="128"/>
      <c r="F238" s="128"/>
      <c r="G238" s="52">
        <f>SUM(G235:G237)</f>
        <v>147.9</v>
      </c>
      <c r="H238" s="52">
        <f t="shared" ref="H238:K238" si="80">SUM(H235:H237)</f>
        <v>445</v>
      </c>
      <c r="I238" s="52">
        <f t="shared" si="80"/>
        <v>139.4</v>
      </c>
      <c r="J238" s="52">
        <f t="shared" si="80"/>
        <v>410</v>
      </c>
      <c r="K238" s="52">
        <f t="shared" si="80"/>
        <v>430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31" t="s">
        <v>25</v>
      </c>
      <c r="Q238" s="31" t="s">
        <v>25</v>
      </c>
      <c r="R238" s="31" t="s">
        <v>25</v>
      </c>
      <c r="S238" s="92">
        <f>(I238-G238)/G238</f>
        <v>-5.7471264367816091E-2</v>
      </c>
    </row>
    <row r="239" spans="1:24" ht="24" customHeight="1" x14ac:dyDescent="0.25">
      <c r="A239" s="150"/>
      <c r="B239" s="174"/>
      <c r="C239" s="129" t="s">
        <v>33</v>
      </c>
      <c r="D239" s="130" t="s">
        <v>79</v>
      </c>
      <c r="E239" s="130"/>
      <c r="F239" s="132" t="s">
        <v>27</v>
      </c>
      <c r="G239" s="131"/>
      <c r="H239" s="131"/>
      <c r="I239" s="131"/>
      <c r="J239" s="131"/>
      <c r="K239" s="131"/>
      <c r="L239" s="140" t="s">
        <v>25</v>
      </c>
      <c r="M239" s="22" t="s">
        <v>184</v>
      </c>
      <c r="N239" s="24" t="s">
        <v>80</v>
      </c>
      <c r="O239" s="23" t="s">
        <v>55</v>
      </c>
      <c r="P239" s="23">
        <v>1350</v>
      </c>
      <c r="Q239" s="23">
        <v>1370</v>
      </c>
      <c r="R239" s="23">
        <v>1390</v>
      </c>
      <c r="S239" s="89"/>
      <c r="T239" s="152"/>
      <c r="U239" s="152"/>
      <c r="V239" s="152"/>
      <c r="W239" s="152"/>
      <c r="X239" s="152"/>
    </row>
    <row r="240" spans="1:24" ht="24" customHeight="1" x14ac:dyDescent="0.25">
      <c r="A240" s="150"/>
      <c r="B240" s="174"/>
      <c r="C240" s="129"/>
      <c r="D240" s="130"/>
      <c r="E240" s="130"/>
      <c r="F240" s="132"/>
      <c r="G240" s="131"/>
      <c r="H240" s="131"/>
      <c r="I240" s="131"/>
      <c r="J240" s="131"/>
      <c r="K240" s="131"/>
      <c r="L240" s="140"/>
      <c r="M240" s="22" t="s">
        <v>185</v>
      </c>
      <c r="N240" s="24" t="s">
        <v>81</v>
      </c>
      <c r="O240" s="23" t="s">
        <v>18</v>
      </c>
      <c r="P240" s="23">
        <v>15</v>
      </c>
      <c r="Q240" s="23">
        <v>16</v>
      </c>
      <c r="R240" s="23">
        <v>17</v>
      </c>
      <c r="S240" s="89"/>
      <c r="T240" s="9"/>
      <c r="U240" s="9"/>
      <c r="V240" s="9"/>
      <c r="W240" s="9"/>
      <c r="X240" s="9"/>
    </row>
    <row r="241" spans="1:24" ht="18.75" customHeight="1" x14ac:dyDescent="0.25">
      <c r="A241" s="150"/>
      <c r="B241" s="174"/>
      <c r="C241" s="133" t="s">
        <v>33</v>
      </c>
      <c r="D241" s="27" t="s">
        <v>82</v>
      </c>
      <c r="E241" s="43" t="s">
        <v>21</v>
      </c>
      <c r="F241" s="25" t="s">
        <v>25</v>
      </c>
      <c r="G241" s="26">
        <v>202.1</v>
      </c>
      <c r="H241" s="26">
        <v>205</v>
      </c>
      <c r="I241" s="26">
        <v>196.3</v>
      </c>
      <c r="J241" s="26">
        <v>210</v>
      </c>
      <c r="K241" s="26">
        <v>220</v>
      </c>
      <c r="L241" s="27" t="s">
        <v>25</v>
      </c>
      <c r="M241" s="28"/>
      <c r="N241" s="32"/>
      <c r="O241" s="91"/>
      <c r="P241" s="29"/>
      <c r="Q241" s="29"/>
      <c r="R241" s="91"/>
      <c r="S241" s="89"/>
    </row>
    <row r="242" spans="1:24" ht="18.75" customHeight="1" x14ac:dyDescent="0.25">
      <c r="A242" s="150"/>
      <c r="B242" s="174"/>
      <c r="C242" s="133"/>
      <c r="D242" s="125" t="s">
        <v>82</v>
      </c>
      <c r="E242" s="43" t="s">
        <v>381</v>
      </c>
      <c r="F242" s="25" t="s">
        <v>25</v>
      </c>
      <c r="G242" s="26">
        <v>0</v>
      </c>
      <c r="H242" s="26"/>
      <c r="I242" s="26">
        <v>0.3</v>
      </c>
      <c r="J242" s="26">
        <v>0</v>
      </c>
      <c r="K242" s="26">
        <v>0</v>
      </c>
      <c r="L242" s="125"/>
      <c r="M242" s="28"/>
      <c r="N242" s="32"/>
      <c r="O242" s="91"/>
      <c r="P242" s="29"/>
      <c r="Q242" s="29"/>
      <c r="R242" s="91"/>
      <c r="S242" s="89"/>
    </row>
    <row r="243" spans="1:24" ht="14.25" x14ac:dyDescent="0.2">
      <c r="A243" s="150"/>
      <c r="B243" s="174"/>
      <c r="C243" s="133"/>
      <c r="D243" s="128" t="s">
        <v>28</v>
      </c>
      <c r="E243" s="128"/>
      <c r="F243" s="128"/>
      <c r="G243" s="52">
        <f>SUM(G241:G242)</f>
        <v>202.1</v>
      </c>
      <c r="H243" s="52">
        <f t="shared" ref="H243" si="81">SUM(H241:H241)</f>
        <v>205</v>
      </c>
      <c r="I243" s="52">
        <f>SUM(I241:I242)</f>
        <v>196.60000000000002</v>
      </c>
      <c r="J243" s="52">
        <f>SUM(J241:J242)</f>
        <v>210</v>
      </c>
      <c r="K243" s="52">
        <f>SUM(K241:K242)</f>
        <v>220</v>
      </c>
      <c r="L243" s="30" t="s">
        <v>25</v>
      </c>
      <c r="M243" s="31" t="s">
        <v>25</v>
      </c>
      <c r="N243" s="31" t="s">
        <v>25</v>
      </c>
      <c r="O243" s="31" t="s">
        <v>25</v>
      </c>
      <c r="P243" s="31" t="s">
        <v>25</v>
      </c>
      <c r="Q243" s="31" t="s">
        <v>25</v>
      </c>
      <c r="R243" s="31" t="s">
        <v>25</v>
      </c>
      <c r="S243" s="94">
        <f>(I243-G243)/G243</f>
        <v>-2.7214250371103275E-2</v>
      </c>
    </row>
    <row r="244" spans="1:24" ht="69" customHeight="1" x14ac:dyDescent="0.25">
      <c r="A244" s="150"/>
      <c r="B244" s="174"/>
      <c r="C244" s="129" t="s">
        <v>34</v>
      </c>
      <c r="D244" s="130" t="s">
        <v>83</v>
      </c>
      <c r="E244" s="130"/>
      <c r="F244" s="132" t="s">
        <v>27</v>
      </c>
      <c r="G244" s="131"/>
      <c r="H244" s="131"/>
      <c r="I244" s="131"/>
      <c r="J244" s="131"/>
      <c r="K244" s="131"/>
      <c r="L244" s="140" t="s">
        <v>25</v>
      </c>
      <c r="M244" s="22" t="s">
        <v>186</v>
      </c>
      <c r="N244" s="24" t="s">
        <v>84</v>
      </c>
      <c r="O244" s="23" t="s">
        <v>18</v>
      </c>
      <c r="P244" s="23">
        <v>18</v>
      </c>
      <c r="Q244" s="23">
        <v>20</v>
      </c>
      <c r="R244" s="23">
        <v>22</v>
      </c>
      <c r="S244" s="89"/>
      <c r="T244" s="142"/>
      <c r="U244" s="142"/>
      <c r="V244" s="142"/>
      <c r="W244" s="142"/>
      <c r="X244" s="142"/>
    </row>
    <row r="245" spans="1:24" ht="33.75" customHeight="1" x14ac:dyDescent="0.25">
      <c r="A245" s="150"/>
      <c r="B245" s="174"/>
      <c r="C245" s="129"/>
      <c r="D245" s="130"/>
      <c r="E245" s="130"/>
      <c r="F245" s="132"/>
      <c r="G245" s="131"/>
      <c r="H245" s="131"/>
      <c r="I245" s="131"/>
      <c r="J245" s="131"/>
      <c r="K245" s="131"/>
      <c r="L245" s="140"/>
      <c r="M245" s="22" t="s">
        <v>187</v>
      </c>
      <c r="N245" s="24" t="s">
        <v>85</v>
      </c>
      <c r="O245" s="23" t="s">
        <v>18</v>
      </c>
      <c r="P245" s="23">
        <v>680</v>
      </c>
      <c r="Q245" s="23">
        <v>690</v>
      </c>
      <c r="R245" s="23">
        <v>700</v>
      </c>
      <c r="S245" s="89"/>
      <c r="T245" s="9"/>
      <c r="U245" s="9"/>
      <c r="V245" s="9"/>
      <c r="W245" s="9"/>
      <c r="X245" s="9"/>
    </row>
    <row r="246" spans="1:24" ht="15" customHeight="1" x14ac:dyDescent="0.25">
      <c r="A246" s="150"/>
      <c r="B246" s="174"/>
      <c r="C246" s="133" t="s">
        <v>34</v>
      </c>
      <c r="D246" s="27">
        <v>188714469</v>
      </c>
      <c r="E246" s="43" t="s">
        <v>20</v>
      </c>
      <c r="F246" s="25" t="s">
        <v>25</v>
      </c>
      <c r="G246" s="26">
        <v>23.5</v>
      </c>
      <c r="H246" s="26">
        <v>28</v>
      </c>
      <c r="I246" s="26">
        <v>28.2</v>
      </c>
      <c r="J246" s="26">
        <v>31</v>
      </c>
      <c r="K246" s="26">
        <v>34</v>
      </c>
      <c r="L246" s="27" t="s">
        <v>25</v>
      </c>
      <c r="M246" s="28"/>
      <c r="N246" s="44"/>
      <c r="O246" s="91"/>
      <c r="P246" s="29"/>
      <c r="Q246" s="29"/>
      <c r="R246" s="91"/>
      <c r="S246" s="89"/>
    </row>
    <row r="247" spans="1:24" ht="14.25" x14ac:dyDescent="0.2">
      <c r="A247" s="150"/>
      <c r="B247" s="174"/>
      <c r="C247" s="133"/>
      <c r="D247" s="128" t="s">
        <v>28</v>
      </c>
      <c r="E247" s="128"/>
      <c r="F247" s="128"/>
      <c r="G247" s="52">
        <f t="shared" ref="G247" si="82">SUM(G246:G246)</f>
        <v>23.5</v>
      </c>
      <c r="H247" s="52">
        <f t="shared" ref="H247:K247" si="83">SUM(H246:H246)</f>
        <v>28</v>
      </c>
      <c r="I247" s="52">
        <f t="shared" si="83"/>
        <v>28.2</v>
      </c>
      <c r="J247" s="52">
        <f t="shared" si="83"/>
        <v>31</v>
      </c>
      <c r="K247" s="52">
        <f t="shared" si="83"/>
        <v>34</v>
      </c>
      <c r="L247" s="30" t="s">
        <v>25</v>
      </c>
      <c r="M247" s="31" t="s">
        <v>25</v>
      </c>
      <c r="N247" s="31" t="s">
        <v>25</v>
      </c>
      <c r="O247" s="31" t="s">
        <v>25</v>
      </c>
      <c r="P247" s="31" t="s">
        <v>25</v>
      </c>
      <c r="Q247" s="31" t="s">
        <v>25</v>
      </c>
      <c r="R247" s="31" t="s">
        <v>25</v>
      </c>
      <c r="S247" s="92">
        <f>(I247-G247)/G247</f>
        <v>0.19999999999999998</v>
      </c>
    </row>
    <row r="248" spans="1:24" ht="12.75" customHeight="1" x14ac:dyDescent="0.25">
      <c r="A248" s="150"/>
      <c r="B248" s="34" t="s">
        <v>16</v>
      </c>
      <c r="C248" s="145" t="s">
        <v>2</v>
      </c>
      <c r="D248" s="145"/>
      <c r="E248" s="145"/>
      <c r="F248" s="145"/>
      <c r="G248" s="95">
        <f>G231+G238+G243+G247</f>
        <v>400.3</v>
      </c>
      <c r="H248" s="95">
        <f t="shared" ref="H248:K248" si="84">H231+H238+H243+H247</f>
        <v>708</v>
      </c>
      <c r="I248" s="95">
        <f t="shared" si="84"/>
        <v>400.3</v>
      </c>
      <c r="J248" s="95">
        <f t="shared" si="84"/>
        <v>686</v>
      </c>
      <c r="K248" s="95">
        <f t="shared" si="84"/>
        <v>724</v>
      </c>
      <c r="L248" s="35" t="s">
        <v>25</v>
      </c>
      <c r="M248" s="36" t="s">
        <v>25</v>
      </c>
      <c r="N248" s="36" t="s">
        <v>25</v>
      </c>
      <c r="O248" s="36" t="s">
        <v>25</v>
      </c>
      <c r="P248" s="36" t="s">
        <v>25</v>
      </c>
      <c r="Q248" s="36" t="s">
        <v>25</v>
      </c>
      <c r="R248" s="36" t="s">
        <v>25</v>
      </c>
      <c r="S248" s="89"/>
    </row>
    <row r="249" spans="1:24" x14ac:dyDescent="0.25">
      <c r="A249" s="97" t="s">
        <v>16</v>
      </c>
      <c r="B249" s="175" t="s">
        <v>10</v>
      </c>
      <c r="C249" s="175"/>
      <c r="D249" s="175"/>
      <c r="E249" s="175"/>
      <c r="F249" s="175"/>
      <c r="G249" s="98">
        <f>G248+G226</f>
        <v>554.46199999999999</v>
      </c>
      <c r="H249" s="98">
        <f t="shared" ref="H249:K249" si="85">H248+H226</f>
        <v>967.3</v>
      </c>
      <c r="I249" s="98">
        <f t="shared" si="85"/>
        <v>572.70000000000005</v>
      </c>
      <c r="J249" s="98">
        <f t="shared" si="85"/>
        <v>971.2</v>
      </c>
      <c r="K249" s="98">
        <f t="shared" si="85"/>
        <v>1037.7</v>
      </c>
      <c r="L249" s="40" t="s">
        <v>25</v>
      </c>
      <c r="M249" s="41" t="s">
        <v>25</v>
      </c>
      <c r="N249" s="41" t="s">
        <v>25</v>
      </c>
      <c r="O249" s="41" t="s">
        <v>25</v>
      </c>
      <c r="P249" s="41" t="s">
        <v>25</v>
      </c>
      <c r="Q249" s="41" t="s">
        <v>25</v>
      </c>
      <c r="R249" s="41" t="s">
        <v>25</v>
      </c>
      <c r="S249" s="89"/>
    </row>
    <row r="250" spans="1:24" ht="27" customHeight="1" x14ac:dyDescent="0.25">
      <c r="A250" s="88" t="s">
        <v>33</v>
      </c>
      <c r="B250" s="134" t="s">
        <v>188</v>
      </c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89"/>
    </row>
    <row r="251" spans="1:24" ht="33" customHeight="1" x14ac:dyDescent="0.25">
      <c r="A251" s="150" t="s">
        <v>33</v>
      </c>
      <c r="B251" s="137" t="s">
        <v>0</v>
      </c>
      <c r="C251" s="138" t="s">
        <v>236</v>
      </c>
      <c r="D251" s="138"/>
      <c r="E251" s="138"/>
      <c r="F251" s="139" t="s">
        <v>40</v>
      </c>
      <c r="G251" s="153"/>
      <c r="H251" s="154"/>
      <c r="I251" s="154"/>
      <c r="J251" s="154"/>
      <c r="K251" s="155"/>
      <c r="L251" s="139" t="s">
        <v>189</v>
      </c>
      <c r="M251" s="21" t="s">
        <v>64</v>
      </c>
      <c r="N251" s="21" t="s">
        <v>191</v>
      </c>
      <c r="O251" s="39" t="s">
        <v>18</v>
      </c>
      <c r="P251" s="39">
        <v>5</v>
      </c>
      <c r="Q251" s="39">
        <v>6</v>
      </c>
      <c r="R251" s="39">
        <v>6</v>
      </c>
      <c r="S251" s="89"/>
    </row>
    <row r="252" spans="1:24" ht="33" customHeight="1" x14ac:dyDescent="0.25">
      <c r="A252" s="150"/>
      <c r="B252" s="137"/>
      <c r="C252" s="138"/>
      <c r="D252" s="138"/>
      <c r="E252" s="138"/>
      <c r="F252" s="139"/>
      <c r="G252" s="179"/>
      <c r="H252" s="180"/>
      <c r="I252" s="180"/>
      <c r="J252" s="180"/>
      <c r="K252" s="181"/>
      <c r="L252" s="139"/>
      <c r="M252" s="21" t="s">
        <v>190</v>
      </c>
      <c r="N252" s="21" t="s">
        <v>251</v>
      </c>
      <c r="O252" s="39" t="s">
        <v>18</v>
      </c>
      <c r="P252" s="39">
        <v>2</v>
      </c>
      <c r="Q252" s="39">
        <v>3</v>
      </c>
      <c r="R252" s="39">
        <v>3</v>
      </c>
      <c r="S252" s="89"/>
    </row>
    <row r="253" spans="1:24" ht="46.5" customHeight="1" x14ac:dyDescent="0.25">
      <c r="A253" s="150"/>
      <c r="B253" s="137"/>
      <c r="C253" s="138"/>
      <c r="D253" s="138"/>
      <c r="E253" s="138"/>
      <c r="F253" s="139"/>
      <c r="G253" s="156"/>
      <c r="H253" s="157"/>
      <c r="I253" s="157"/>
      <c r="J253" s="157"/>
      <c r="K253" s="158"/>
      <c r="L253" s="139"/>
      <c r="M253" s="21" t="s">
        <v>65</v>
      </c>
      <c r="N253" s="21" t="s">
        <v>88</v>
      </c>
      <c r="O253" s="39" t="s">
        <v>55</v>
      </c>
      <c r="P253" s="39">
        <v>840</v>
      </c>
      <c r="Q253" s="39">
        <v>920</v>
      </c>
      <c r="R253" s="39">
        <v>1100</v>
      </c>
      <c r="S253" s="89"/>
    </row>
    <row r="254" spans="1:24" ht="15" customHeight="1" x14ac:dyDescent="0.25">
      <c r="A254" s="150"/>
      <c r="B254" s="174" t="s">
        <v>0</v>
      </c>
      <c r="C254" s="141" t="s">
        <v>0</v>
      </c>
      <c r="D254" s="130" t="s">
        <v>89</v>
      </c>
      <c r="E254" s="130"/>
      <c r="F254" s="132" t="s">
        <v>27</v>
      </c>
      <c r="G254" s="131"/>
      <c r="H254" s="131"/>
      <c r="I254" s="131"/>
      <c r="J254" s="131"/>
      <c r="K254" s="131"/>
      <c r="L254" s="184" t="s">
        <v>25</v>
      </c>
      <c r="M254" s="22" t="s">
        <v>259</v>
      </c>
      <c r="N254" s="24" t="s">
        <v>90</v>
      </c>
      <c r="O254" s="23" t="s">
        <v>18</v>
      </c>
      <c r="P254" s="23">
        <v>8</v>
      </c>
      <c r="Q254" s="23">
        <v>9</v>
      </c>
      <c r="R254" s="23">
        <v>9</v>
      </c>
      <c r="S254" s="89"/>
      <c r="T254" s="152"/>
      <c r="U254" s="152"/>
      <c r="V254" s="152"/>
      <c r="W254" s="152"/>
      <c r="X254" s="152"/>
    </row>
    <row r="255" spans="1:24" x14ac:dyDescent="0.25">
      <c r="A255" s="150"/>
      <c r="B255" s="174"/>
      <c r="C255" s="141"/>
      <c r="D255" s="130"/>
      <c r="E255" s="130"/>
      <c r="F255" s="132"/>
      <c r="G255" s="131"/>
      <c r="H255" s="131"/>
      <c r="I255" s="131"/>
      <c r="J255" s="131"/>
      <c r="K255" s="131"/>
      <c r="L255" s="184"/>
      <c r="M255" s="22" t="s">
        <v>260</v>
      </c>
      <c r="N255" s="24" t="s">
        <v>91</v>
      </c>
      <c r="O255" s="23" t="s">
        <v>55</v>
      </c>
      <c r="P255" s="23">
        <v>5</v>
      </c>
      <c r="Q255" s="23">
        <v>6</v>
      </c>
      <c r="R255" s="23">
        <v>7</v>
      </c>
      <c r="S255" s="89"/>
      <c r="T255" s="152"/>
      <c r="U255" s="152"/>
      <c r="V255" s="152"/>
      <c r="W255" s="152"/>
      <c r="X255" s="152"/>
    </row>
    <row r="256" spans="1:24" x14ac:dyDescent="0.25">
      <c r="A256" s="150"/>
      <c r="B256" s="174"/>
      <c r="C256" s="141"/>
      <c r="D256" s="130"/>
      <c r="E256" s="130"/>
      <c r="F256" s="132"/>
      <c r="G256" s="131"/>
      <c r="H256" s="131"/>
      <c r="I256" s="131"/>
      <c r="J256" s="131"/>
      <c r="K256" s="131"/>
      <c r="L256" s="184"/>
      <c r="M256" s="22" t="s">
        <v>263</v>
      </c>
      <c r="N256" s="24" t="s">
        <v>264</v>
      </c>
      <c r="O256" s="23" t="s">
        <v>55</v>
      </c>
      <c r="P256" s="23">
        <v>13</v>
      </c>
      <c r="Q256" s="23">
        <v>15</v>
      </c>
      <c r="R256" s="23">
        <v>16</v>
      </c>
      <c r="S256" s="89"/>
      <c r="T256" s="11"/>
      <c r="U256" s="11"/>
      <c r="V256" s="11"/>
      <c r="W256" s="11"/>
      <c r="X256" s="11"/>
    </row>
    <row r="257" spans="1:24" ht="15" customHeight="1" x14ac:dyDescent="0.25">
      <c r="A257" s="150"/>
      <c r="B257" s="174"/>
      <c r="C257" s="133" t="s">
        <v>0</v>
      </c>
      <c r="D257" s="27">
        <v>188714469</v>
      </c>
      <c r="E257" s="43" t="s">
        <v>20</v>
      </c>
      <c r="F257" s="25" t="s">
        <v>25</v>
      </c>
      <c r="G257" s="26">
        <v>16</v>
      </c>
      <c r="H257" s="26">
        <v>33</v>
      </c>
      <c r="I257" s="26">
        <v>35.4</v>
      </c>
      <c r="J257" s="26">
        <v>35</v>
      </c>
      <c r="K257" s="26">
        <v>37</v>
      </c>
      <c r="L257" s="27" t="s">
        <v>25</v>
      </c>
      <c r="M257" s="28"/>
      <c r="N257" s="44"/>
      <c r="O257" s="91"/>
      <c r="P257" s="29"/>
      <c r="Q257" s="29"/>
      <c r="R257" s="91"/>
      <c r="S257" s="89"/>
    </row>
    <row r="258" spans="1:24" ht="14.25" x14ac:dyDescent="0.2">
      <c r="A258" s="150"/>
      <c r="B258" s="174"/>
      <c r="C258" s="133"/>
      <c r="D258" s="128" t="s">
        <v>28</v>
      </c>
      <c r="E258" s="128"/>
      <c r="F258" s="128"/>
      <c r="G258" s="52">
        <f t="shared" ref="G258:K258" si="86">SUM(G257:G257)</f>
        <v>16</v>
      </c>
      <c r="H258" s="52">
        <f t="shared" si="86"/>
        <v>33</v>
      </c>
      <c r="I258" s="52">
        <f t="shared" si="86"/>
        <v>35.4</v>
      </c>
      <c r="J258" s="52">
        <f t="shared" si="86"/>
        <v>35</v>
      </c>
      <c r="K258" s="52">
        <f t="shared" si="86"/>
        <v>37</v>
      </c>
      <c r="L258" s="30" t="s">
        <v>25</v>
      </c>
      <c r="M258" s="31" t="s">
        <v>25</v>
      </c>
      <c r="N258" s="31" t="s">
        <v>25</v>
      </c>
      <c r="O258" s="31" t="s">
        <v>25</v>
      </c>
      <c r="P258" s="31" t="s">
        <v>25</v>
      </c>
      <c r="Q258" s="31" t="s">
        <v>25</v>
      </c>
      <c r="R258" s="31" t="s">
        <v>25</v>
      </c>
      <c r="S258" s="92">
        <f>(I258-G258)/G258</f>
        <v>1.2124999999999999</v>
      </c>
    </row>
    <row r="259" spans="1:24" ht="27" customHeight="1" x14ac:dyDescent="0.25">
      <c r="A259" s="150"/>
      <c r="B259" s="174"/>
      <c r="C259" s="129" t="s">
        <v>16</v>
      </c>
      <c r="D259" s="130" t="s">
        <v>92</v>
      </c>
      <c r="E259" s="130"/>
      <c r="F259" s="132" t="s">
        <v>27</v>
      </c>
      <c r="G259" s="131"/>
      <c r="H259" s="131"/>
      <c r="I259" s="131"/>
      <c r="J259" s="131"/>
      <c r="K259" s="131"/>
      <c r="L259" s="184" t="s">
        <v>25</v>
      </c>
      <c r="M259" s="22" t="s">
        <v>86</v>
      </c>
      <c r="N259" s="43" t="s">
        <v>192</v>
      </c>
      <c r="O259" s="23" t="s">
        <v>18</v>
      </c>
      <c r="P259" s="23">
        <v>24</v>
      </c>
      <c r="Q259" s="23">
        <v>30</v>
      </c>
      <c r="R259" s="23">
        <v>35</v>
      </c>
      <c r="S259" s="89"/>
      <c r="T259" s="11"/>
      <c r="U259" s="11"/>
      <c r="V259" s="11"/>
      <c r="W259" s="11"/>
      <c r="X259" s="11"/>
    </row>
    <row r="260" spans="1:24" ht="27" customHeight="1" x14ac:dyDescent="0.25">
      <c r="A260" s="150"/>
      <c r="B260" s="174"/>
      <c r="C260" s="129"/>
      <c r="D260" s="130"/>
      <c r="E260" s="130"/>
      <c r="F260" s="132"/>
      <c r="G260" s="131"/>
      <c r="H260" s="131"/>
      <c r="I260" s="131"/>
      <c r="J260" s="131"/>
      <c r="K260" s="131"/>
      <c r="L260" s="184"/>
      <c r="M260" s="22" t="s">
        <v>194</v>
      </c>
      <c r="N260" s="43" t="s">
        <v>93</v>
      </c>
      <c r="O260" s="23" t="s">
        <v>18</v>
      </c>
      <c r="P260" s="23">
        <v>1400</v>
      </c>
      <c r="Q260" s="23">
        <v>1600</v>
      </c>
      <c r="R260" s="23">
        <v>2000</v>
      </c>
      <c r="S260" s="89"/>
      <c r="T260" s="11"/>
      <c r="U260" s="11"/>
      <c r="V260" s="11"/>
      <c r="W260" s="11"/>
      <c r="X260" s="11"/>
    </row>
    <row r="261" spans="1:24" ht="15" customHeight="1" x14ac:dyDescent="0.25">
      <c r="A261" s="150"/>
      <c r="B261" s="174"/>
      <c r="C261" s="133" t="s">
        <v>16</v>
      </c>
      <c r="D261" s="27">
        <v>188714469</v>
      </c>
      <c r="E261" s="43" t="s">
        <v>20</v>
      </c>
      <c r="F261" s="25" t="s">
        <v>25</v>
      </c>
      <c r="G261" s="26">
        <v>49</v>
      </c>
      <c r="H261" s="26">
        <v>62</v>
      </c>
      <c r="I261" s="26">
        <v>61.4</v>
      </c>
      <c r="J261" s="26">
        <v>68</v>
      </c>
      <c r="K261" s="26">
        <v>75</v>
      </c>
      <c r="L261" s="27" t="s">
        <v>25</v>
      </c>
      <c r="M261" s="28"/>
      <c r="N261" s="44"/>
      <c r="O261" s="91"/>
      <c r="P261" s="29"/>
      <c r="Q261" s="29"/>
      <c r="R261" s="91"/>
      <c r="S261" s="89"/>
    </row>
    <row r="262" spans="1:24" ht="14.25" x14ac:dyDescent="0.2">
      <c r="A262" s="150"/>
      <c r="B262" s="174"/>
      <c r="C262" s="133"/>
      <c r="D262" s="128" t="s">
        <v>28</v>
      </c>
      <c r="E262" s="128"/>
      <c r="F262" s="128"/>
      <c r="G262" s="52">
        <f t="shared" ref="G262" si="87">SUM(G261:G261)</f>
        <v>49</v>
      </c>
      <c r="H262" s="52">
        <f t="shared" ref="H262:K262" si="88">SUM(H261:H261)</f>
        <v>62</v>
      </c>
      <c r="I262" s="52">
        <f t="shared" si="88"/>
        <v>61.4</v>
      </c>
      <c r="J262" s="52">
        <f t="shared" si="88"/>
        <v>68</v>
      </c>
      <c r="K262" s="52">
        <f t="shared" si="88"/>
        <v>75</v>
      </c>
      <c r="L262" s="30" t="s">
        <v>25</v>
      </c>
      <c r="M262" s="31" t="s">
        <v>25</v>
      </c>
      <c r="N262" s="31" t="s">
        <v>25</v>
      </c>
      <c r="O262" s="31" t="s">
        <v>25</v>
      </c>
      <c r="P262" s="31" t="s">
        <v>25</v>
      </c>
      <c r="Q262" s="31" t="s">
        <v>25</v>
      </c>
      <c r="R262" s="31" t="s">
        <v>25</v>
      </c>
      <c r="S262" s="92">
        <f>(I262-G262)/G262</f>
        <v>0.2530612244897959</v>
      </c>
    </row>
    <row r="263" spans="1:24" ht="12.75" customHeight="1" x14ac:dyDescent="0.25">
      <c r="A263" s="150"/>
      <c r="B263" s="47" t="s">
        <v>0</v>
      </c>
      <c r="C263" s="145" t="s">
        <v>2</v>
      </c>
      <c r="D263" s="145"/>
      <c r="E263" s="145"/>
      <c r="F263" s="145"/>
      <c r="G263" s="95">
        <f>G262+G258</f>
        <v>65</v>
      </c>
      <c r="H263" s="95">
        <f t="shared" ref="H263:K263" si="89">H262+H258</f>
        <v>95</v>
      </c>
      <c r="I263" s="95">
        <f t="shared" si="89"/>
        <v>96.8</v>
      </c>
      <c r="J263" s="95">
        <f t="shared" si="89"/>
        <v>103</v>
      </c>
      <c r="K263" s="95">
        <f t="shared" si="89"/>
        <v>112</v>
      </c>
      <c r="L263" s="35" t="s">
        <v>25</v>
      </c>
      <c r="M263" s="36" t="s">
        <v>25</v>
      </c>
      <c r="N263" s="36" t="s">
        <v>25</v>
      </c>
      <c r="O263" s="36" t="s">
        <v>25</v>
      </c>
      <c r="P263" s="36" t="s">
        <v>25</v>
      </c>
      <c r="Q263" s="36" t="s">
        <v>25</v>
      </c>
      <c r="R263" s="36" t="s">
        <v>25</v>
      </c>
      <c r="S263" s="89"/>
    </row>
    <row r="264" spans="1:24" ht="12.75" customHeight="1" x14ac:dyDescent="0.25">
      <c r="A264" s="97" t="s">
        <v>33</v>
      </c>
      <c r="B264" s="175" t="s">
        <v>10</v>
      </c>
      <c r="C264" s="175"/>
      <c r="D264" s="175"/>
      <c r="E264" s="175"/>
      <c r="F264" s="175"/>
      <c r="G264" s="98">
        <f>G263</f>
        <v>65</v>
      </c>
      <c r="H264" s="98">
        <f t="shared" ref="H264:K264" si="90">H263</f>
        <v>95</v>
      </c>
      <c r="I264" s="98">
        <f t="shared" si="90"/>
        <v>96.8</v>
      </c>
      <c r="J264" s="98">
        <f t="shared" si="90"/>
        <v>103</v>
      </c>
      <c r="K264" s="98">
        <f t="shared" si="90"/>
        <v>112</v>
      </c>
      <c r="L264" s="40" t="s">
        <v>25</v>
      </c>
      <c r="M264" s="41" t="s">
        <v>25</v>
      </c>
      <c r="N264" s="41" t="s">
        <v>25</v>
      </c>
      <c r="O264" s="41" t="s">
        <v>25</v>
      </c>
      <c r="P264" s="41" t="s">
        <v>25</v>
      </c>
      <c r="Q264" s="41" t="s">
        <v>25</v>
      </c>
      <c r="R264" s="41" t="s">
        <v>25</v>
      </c>
      <c r="S264" s="89"/>
    </row>
    <row r="265" spans="1:24" ht="18" customHeight="1" x14ac:dyDescent="0.25">
      <c r="A265" s="88" t="s">
        <v>34</v>
      </c>
      <c r="B265" s="134" t="s">
        <v>94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89"/>
    </row>
    <row r="266" spans="1:24" ht="33.75" customHeight="1" x14ac:dyDescent="0.25">
      <c r="A266" s="150" t="s">
        <v>34</v>
      </c>
      <c r="B266" s="47" t="s">
        <v>0</v>
      </c>
      <c r="C266" s="138" t="s">
        <v>193</v>
      </c>
      <c r="D266" s="138"/>
      <c r="E266" s="138"/>
      <c r="F266" s="37" t="s">
        <v>40</v>
      </c>
      <c r="G266" s="147"/>
      <c r="H266" s="148"/>
      <c r="I266" s="148"/>
      <c r="J266" s="148"/>
      <c r="K266" s="149"/>
      <c r="L266" s="37" t="s">
        <v>261</v>
      </c>
      <c r="M266" s="21" t="s">
        <v>75</v>
      </c>
      <c r="N266" s="21" t="s">
        <v>118</v>
      </c>
      <c r="O266" s="39" t="s">
        <v>17</v>
      </c>
      <c r="P266" s="39">
        <v>3.46</v>
      </c>
      <c r="Q266" s="39">
        <v>3.62</v>
      </c>
      <c r="R266" s="39">
        <v>3.79</v>
      </c>
      <c r="S266" s="89"/>
      <c r="T266" s="11"/>
      <c r="U266" s="11"/>
      <c r="V266" s="11"/>
      <c r="W266" s="11"/>
      <c r="X266" s="11"/>
    </row>
    <row r="267" spans="1:24" ht="33" customHeight="1" x14ac:dyDescent="0.25">
      <c r="A267" s="150"/>
      <c r="B267" s="174" t="s">
        <v>0</v>
      </c>
      <c r="C267" s="141" t="s">
        <v>0</v>
      </c>
      <c r="D267" s="130" t="s">
        <v>95</v>
      </c>
      <c r="E267" s="130"/>
      <c r="F267" s="132" t="s">
        <v>27</v>
      </c>
      <c r="G267" s="131"/>
      <c r="H267" s="131"/>
      <c r="I267" s="131"/>
      <c r="J267" s="131"/>
      <c r="K267" s="131"/>
      <c r="L267" s="184" t="s">
        <v>25</v>
      </c>
      <c r="M267" s="22" t="s">
        <v>86</v>
      </c>
      <c r="N267" s="43" t="s">
        <v>96</v>
      </c>
      <c r="O267" s="23" t="s">
        <v>55</v>
      </c>
      <c r="P267" s="23">
        <v>231</v>
      </c>
      <c r="Q267" s="23">
        <v>242</v>
      </c>
      <c r="R267" s="23">
        <v>253</v>
      </c>
      <c r="S267" s="89"/>
      <c r="T267" s="11"/>
      <c r="U267" s="11"/>
      <c r="V267" s="11"/>
      <c r="W267" s="11"/>
      <c r="X267" s="11"/>
    </row>
    <row r="268" spans="1:24" ht="33" customHeight="1" x14ac:dyDescent="0.25">
      <c r="A268" s="150"/>
      <c r="B268" s="174"/>
      <c r="C268" s="141"/>
      <c r="D268" s="130"/>
      <c r="E268" s="130"/>
      <c r="F268" s="132"/>
      <c r="G268" s="131"/>
      <c r="H268" s="131"/>
      <c r="I268" s="131"/>
      <c r="J268" s="131"/>
      <c r="K268" s="131"/>
      <c r="L268" s="184"/>
      <c r="M268" s="22" t="s">
        <v>194</v>
      </c>
      <c r="N268" s="43" t="s">
        <v>97</v>
      </c>
      <c r="O268" s="23" t="s">
        <v>18</v>
      </c>
      <c r="P268" s="23">
        <v>218</v>
      </c>
      <c r="Q268" s="23">
        <v>229</v>
      </c>
      <c r="R268" s="23">
        <v>240</v>
      </c>
      <c r="S268" s="89"/>
      <c r="T268" s="11"/>
      <c r="U268" s="11"/>
      <c r="V268" s="11"/>
      <c r="W268" s="11"/>
      <c r="X268" s="11"/>
    </row>
    <row r="269" spans="1:24" ht="15" customHeight="1" x14ac:dyDescent="0.25">
      <c r="A269" s="150"/>
      <c r="B269" s="174"/>
      <c r="C269" s="133" t="s">
        <v>0</v>
      </c>
      <c r="D269" s="27">
        <v>191130798</v>
      </c>
      <c r="E269" s="43" t="s">
        <v>20</v>
      </c>
      <c r="F269" s="25" t="s">
        <v>25</v>
      </c>
      <c r="G269" s="26">
        <v>7.5</v>
      </c>
      <c r="H269" s="26">
        <v>8</v>
      </c>
      <c r="I269" s="26">
        <v>9.5</v>
      </c>
      <c r="J269" s="26">
        <v>8.5</v>
      </c>
      <c r="K269" s="26">
        <v>9</v>
      </c>
      <c r="L269" s="30" t="s">
        <v>25</v>
      </c>
      <c r="M269" s="28"/>
      <c r="N269" s="44"/>
      <c r="O269" s="91"/>
      <c r="P269" s="29"/>
      <c r="Q269" s="29"/>
      <c r="R269" s="91"/>
      <c r="S269" s="89"/>
    </row>
    <row r="270" spans="1:24" ht="14.25" x14ac:dyDescent="0.2">
      <c r="A270" s="150"/>
      <c r="B270" s="174"/>
      <c r="C270" s="133"/>
      <c r="D270" s="128" t="s">
        <v>28</v>
      </c>
      <c r="E270" s="128"/>
      <c r="F270" s="128"/>
      <c r="G270" s="52">
        <f t="shared" ref="G270" si="91">SUM(G269:G269)</f>
        <v>7.5</v>
      </c>
      <c r="H270" s="52">
        <f t="shared" ref="H270:K270" si="92">SUM(H269:H269)</f>
        <v>8</v>
      </c>
      <c r="I270" s="52">
        <f t="shared" si="92"/>
        <v>9.5</v>
      </c>
      <c r="J270" s="52">
        <f t="shared" si="92"/>
        <v>8.5</v>
      </c>
      <c r="K270" s="52">
        <f t="shared" si="92"/>
        <v>9</v>
      </c>
      <c r="L270" s="30" t="s">
        <v>25</v>
      </c>
      <c r="M270" s="31" t="s">
        <v>25</v>
      </c>
      <c r="N270" s="31" t="s">
        <v>25</v>
      </c>
      <c r="O270" s="31" t="s">
        <v>25</v>
      </c>
      <c r="P270" s="31" t="s">
        <v>25</v>
      </c>
      <c r="Q270" s="31" t="s">
        <v>25</v>
      </c>
      <c r="R270" s="31" t="s">
        <v>25</v>
      </c>
      <c r="S270" s="92">
        <f>(I270-G270)/G270</f>
        <v>0.26666666666666666</v>
      </c>
    </row>
    <row r="271" spans="1:24" ht="12.75" customHeight="1" x14ac:dyDescent="0.25">
      <c r="A271" s="150"/>
      <c r="B271" s="47" t="s">
        <v>0</v>
      </c>
      <c r="C271" s="145" t="s">
        <v>2</v>
      </c>
      <c r="D271" s="145"/>
      <c r="E271" s="145"/>
      <c r="F271" s="145"/>
      <c r="G271" s="95">
        <f>G270</f>
        <v>7.5</v>
      </c>
      <c r="H271" s="95">
        <f t="shared" ref="H271:K272" si="93">H270</f>
        <v>8</v>
      </c>
      <c r="I271" s="95">
        <f t="shared" si="93"/>
        <v>9.5</v>
      </c>
      <c r="J271" s="95">
        <f t="shared" si="93"/>
        <v>8.5</v>
      </c>
      <c r="K271" s="95">
        <f t="shared" si="93"/>
        <v>9</v>
      </c>
      <c r="L271" s="35" t="s">
        <v>25</v>
      </c>
      <c r="M271" s="36" t="s">
        <v>25</v>
      </c>
      <c r="N271" s="36" t="s">
        <v>25</v>
      </c>
      <c r="O271" s="36" t="s">
        <v>25</v>
      </c>
      <c r="P271" s="36" t="s">
        <v>25</v>
      </c>
      <c r="Q271" s="36" t="s">
        <v>25</v>
      </c>
      <c r="R271" s="36" t="s">
        <v>25</v>
      </c>
      <c r="S271" s="89"/>
    </row>
    <row r="272" spans="1:24" ht="12.75" customHeight="1" x14ac:dyDescent="0.25">
      <c r="A272" s="97" t="s">
        <v>34</v>
      </c>
      <c r="B272" s="175" t="s">
        <v>10</v>
      </c>
      <c r="C272" s="175"/>
      <c r="D272" s="175"/>
      <c r="E272" s="175"/>
      <c r="F272" s="175"/>
      <c r="G272" s="98">
        <f>G271</f>
        <v>7.5</v>
      </c>
      <c r="H272" s="98">
        <f t="shared" si="93"/>
        <v>8</v>
      </c>
      <c r="I272" s="98">
        <f t="shared" si="93"/>
        <v>9.5</v>
      </c>
      <c r="J272" s="98">
        <f t="shared" si="93"/>
        <v>8.5</v>
      </c>
      <c r="K272" s="98">
        <f t="shared" si="93"/>
        <v>9</v>
      </c>
      <c r="L272" s="40" t="s">
        <v>25</v>
      </c>
      <c r="M272" s="41" t="s">
        <v>25</v>
      </c>
      <c r="N272" s="41" t="s">
        <v>25</v>
      </c>
      <c r="O272" s="41" t="s">
        <v>25</v>
      </c>
      <c r="P272" s="41" t="s">
        <v>25</v>
      </c>
      <c r="Q272" s="41" t="s">
        <v>25</v>
      </c>
      <c r="R272" s="41" t="s">
        <v>25</v>
      </c>
      <c r="S272" s="89"/>
    </row>
    <row r="273" spans="1:24" ht="18" customHeight="1" x14ac:dyDescent="0.25">
      <c r="A273" s="88" t="s">
        <v>35</v>
      </c>
      <c r="B273" s="134" t="s">
        <v>98</v>
      </c>
      <c r="C273" s="134"/>
      <c r="D273" s="134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89"/>
    </row>
    <row r="274" spans="1:24" ht="30" customHeight="1" x14ac:dyDescent="0.25">
      <c r="A274" s="150" t="s">
        <v>35</v>
      </c>
      <c r="B274" s="47" t="s">
        <v>0</v>
      </c>
      <c r="C274" s="138" t="s">
        <v>99</v>
      </c>
      <c r="D274" s="138"/>
      <c r="E274" s="138"/>
      <c r="F274" s="37" t="s">
        <v>40</v>
      </c>
      <c r="G274" s="139"/>
      <c r="H274" s="139"/>
      <c r="I274" s="139"/>
      <c r="J274" s="139"/>
      <c r="K274" s="139"/>
      <c r="L274" s="37" t="s">
        <v>341</v>
      </c>
      <c r="M274" s="21" t="s">
        <v>87</v>
      </c>
      <c r="N274" s="60" t="s">
        <v>101</v>
      </c>
      <c r="O274" s="39" t="s">
        <v>18</v>
      </c>
      <c r="P274" s="39">
        <v>60</v>
      </c>
      <c r="Q274" s="39">
        <v>62</v>
      </c>
      <c r="R274" s="39">
        <v>64</v>
      </c>
      <c r="S274" s="89"/>
    </row>
    <row r="275" spans="1:24" ht="26.25" customHeight="1" x14ac:dyDescent="0.25">
      <c r="A275" s="150"/>
      <c r="B275" s="185" t="s">
        <v>0</v>
      </c>
      <c r="C275" s="30" t="s">
        <v>0</v>
      </c>
      <c r="D275" s="130" t="s">
        <v>100</v>
      </c>
      <c r="E275" s="130"/>
      <c r="F275" s="90" t="s">
        <v>27</v>
      </c>
      <c r="G275" s="131"/>
      <c r="H275" s="131"/>
      <c r="I275" s="131"/>
      <c r="J275" s="131"/>
      <c r="K275" s="131"/>
      <c r="L275" s="75" t="s">
        <v>25</v>
      </c>
      <c r="M275" s="22" t="s">
        <v>195</v>
      </c>
      <c r="N275" s="23" t="s">
        <v>117</v>
      </c>
      <c r="O275" s="23" t="s">
        <v>17</v>
      </c>
      <c r="P275" s="23">
        <v>100</v>
      </c>
      <c r="Q275" s="23">
        <v>100</v>
      </c>
      <c r="R275" s="23">
        <v>100</v>
      </c>
      <c r="S275" s="89"/>
      <c r="T275" s="9"/>
      <c r="U275" s="9"/>
      <c r="V275" s="9"/>
      <c r="W275" s="9"/>
      <c r="X275" s="9"/>
    </row>
    <row r="276" spans="1:24" ht="15" customHeight="1" x14ac:dyDescent="0.25">
      <c r="A276" s="150"/>
      <c r="B276" s="186"/>
      <c r="C276" s="133" t="s">
        <v>0</v>
      </c>
      <c r="D276" s="27">
        <v>188714469</v>
      </c>
      <c r="E276" s="43" t="s">
        <v>20</v>
      </c>
      <c r="F276" s="25" t="s">
        <v>25</v>
      </c>
      <c r="G276" s="26">
        <v>70</v>
      </c>
      <c r="H276" s="26">
        <v>75</v>
      </c>
      <c r="I276" s="26">
        <v>80</v>
      </c>
      <c r="J276" s="26">
        <v>80</v>
      </c>
      <c r="K276" s="26">
        <v>85</v>
      </c>
      <c r="L276" s="27" t="s">
        <v>25</v>
      </c>
      <c r="M276" s="28"/>
      <c r="N276" s="44"/>
      <c r="O276" s="91"/>
      <c r="P276" s="29"/>
      <c r="Q276" s="29"/>
      <c r="R276" s="91"/>
      <c r="S276" s="89"/>
    </row>
    <row r="277" spans="1:24" ht="14.25" customHeight="1" x14ac:dyDescent="0.2">
      <c r="A277" s="150"/>
      <c r="B277" s="186"/>
      <c r="C277" s="133"/>
      <c r="D277" s="128" t="s">
        <v>28</v>
      </c>
      <c r="E277" s="128"/>
      <c r="F277" s="128"/>
      <c r="G277" s="52">
        <f t="shared" ref="G277:K277" si="94">SUM(G276:G276)</f>
        <v>70</v>
      </c>
      <c r="H277" s="52">
        <f t="shared" si="94"/>
        <v>75</v>
      </c>
      <c r="I277" s="52">
        <f t="shared" si="94"/>
        <v>80</v>
      </c>
      <c r="J277" s="52">
        <f t="shared" si="94"/>
        <v>80</v>
      </c>
      <c r="K277" s="52">
        <f t="shared" si="94"/>
        <v>85</v>
      </c>
      <c r="L277" s="30" t="s">
        <v>25</v>
      </c>
      <c r="M277" s="31" t="s">
        <v>25</v>
      </c>
      <c r="N277" s="31" t="s">
        <v>25</v>
      </c>
      <c r="O277" s="31" t="s">
        <v>25</v>
      </c>
      <c r="P277" s="31" t="s">
        <v>25</v>
      </c>
      <c r="Q277" s="31" t="s">
        <v>25</v>
      </c>
      <c r="R277" s="31" t="s">
        <v>25</v>
      </c>
      <c r="S277" s="92">
        <f>(I277-G277)/G277</f>
        <v>0.14285714285714285</v>
      </c>
    </row>
    <row r="278" spans="1:24" ht="37.5" customHeight="1" x14ac:dyDescent="0.25">
      <c r="A278" s="150"/>
      <c r="B278" s="186"/>
      <c r="C278" s="129" t="s">
        <v>16</v>
      </c>
      <c r="D278" s="130" t="s">
        <v>102</v>
      </c>
      <c r="E278" s="130"/>
      <c r="F278" s="132" t="s">
        <v>27</v>
      </c>
      <c r="G278" s="131"/>
      <c r="H278" s="131"/>
      <c r="I278" s="131"/>
      <c r="J278" s="131"/>
      <c r="K278" s="131"/>
      <c r="L278" s="184" t="s">
        <v>25</v>
      </c>
      <c r="M278" s="22" t="s">
        <v>196</v>
      </c>
      <c r="N278" s="24" t="s">
        <v>103</v>
      </c>
      <c r="O278" s="23" t="s">
        <v>18</v>
      </c>
      <c r="P278" s="23">
        <v>2300</v>
      </c>
      <c r="Q278" s="23">
        <v>2350</v>
      </c>
      <c r="R278" s="23">
        <v>2400</v>
      </c>
      <c r="S278" s="89"/>
      <c r="T278" s="152"/>
      <c r="U278" s="152"/>
      <c r="V278" s="152"/>
      <c r="W278" s="152"/>
      <c r="X278" s="152"/>
    </row>
    <row r="279" spans="1:24" ht="37.5" customHeight="1" x14ac:dyDescent="0.25">
      <c r="A279" s="150"/>
      <c r="B279" s="186"/>
      <c r="C279" s="129"/>
      <c r="D279" s="130"/>
      <c r="E279" s="130"/>
      <c r="F279" s="132"/>
      <c r="G279" s="131"/>
      <c r="H279" s="131"/>
      <c r="I279" s="131"/>
      <c r="J279" s="131"/>
      <c r="K279" s="131"/>
      <c r="L279" s="184"/>
      <c r="M279" s="22" t="s">
        <v>197</v>
      </c>
      <c r="N279" s="24" t="s">
        <v>104</v>
      </c>
      <c r="O279" s="23" t="s">
        <v>55</v>
      </c>
      <c r="P279" s="23">
        <v>400</v>
      </c>
      <c r="Q279" s="23">
        <v>420</v>
      </c>
      <c r="R279" s="23">
        <v>440</v>
      </c>
      <c r="S279" s="89"/>
      <c r="T279" s="152"/>
      <c r="U279" s="152"/>
      <c r="V279" s="152"/>
      <c r="W279" s="152"/>
      <c r="X279" s="152"/>
    </row>
    <row r="280" spans="1:24" ht="15" customHeight="1" x14ac:dyDescent="0.25">
      <c r="A280" s="150"/>
      <c r="B280" s="186"/>
      <c r="C280" s="133" t="s">
        <v>16</v>
      </c>
      <c r="D280" s="27">
        <v>188714469</v>
      </c>
      <c r="E280" s="43" t="s">
        <v>20</v>
      </c>
      <c r="F280" s="25" t="s">
        <v>25</v>
      </c>
      <c r="G280" s="26">
        <v>235.3</v>
      </c>
      <c r="H280" s="26">
        <v>230</v>
      </c>
      <c r="I280" s="26">
        <v>340.4</v>
      </c>
      <c r="J280" s="26">
        <v>260</v>
      </c>
      <c r="K280" s="26">
        <v>280</v>
      </c>
      <c r="L280" s="27" t="s">
        <v>25</v>
      </c>
      <c r="M280" s="28"/>
      <c r="N280" s="44"/>
      <c r="O280" s="91"/>
      <c r="P280" s="29"/>
      <c r="Q280" s="29"/>
      <c r="R280" s="91"/>
      <c r="S280" s="89"/>
    </row>
    <row r="281" spans="1:24" ht="14.25" customHeight="1" x14ac:dyDescent="0.2">
      <c r="A281" s="150"/>
      <c r="B281" s="186"/>
      <c r="C281" s="133"/>
      <c r="D281" s="128" t="s">
        <v>28</v>
      </c>
      <c r="E281" s="128"/>
      <c r="F281" s="128"/>
      <c r="G281" s="52">
        <f t="shared" ref="G281:K281" si="95">SUM(G280:G280)</f>
        <v>235.3</v>
      </c>
      <c r="H281" s="52">
        <f t="shared" si="95"/>
        <v>230</v>
      </c>
      <c r="I281" s="52">
        <f t="shared" si="95"/>
        <v>340.4</v>
      </c>
      <c r="J281" s="52">
        <f t="shared" si="95"/>
        <v>260</v>
      </c>
      <c r="K281" s="52">
        <f t="shared" si="95"/>
        <v>280</v>
      </c>
      <c r="L281" s="30" t="s">
        <v>25</v>
      </c>
      <c r="M281" s="31" t="s">
        <v>25</v>
      </c>
      <c r="N281" s="31" t="s">
        <v>25</v>
      </c>
      <c r="O281" s="31" t="s">
        <v>25</v>
      </c>
      <c r="P281" s="31" t="s">
        <v>25</v>
      </c>
      <c r="Q281" s="31" t="s">
        <v>25</v>
      </c>
      <c r="R281" s="31" t="s">
        <v>25</v>
      </c>
      <c r="S281" s="92">
        <f>(I281-G281)/G281</f>
        <v>0.44666383340416471</v>
      </c>
    </row>
    <row r="282" spans="1:24" ht="41.25" customHeight="1" x14ac:dyDescent="0.25">
      <c r="A282" s="150"/>
      <c r="B282" s="186"/>
      <c r="C282" s="93" t="s">
        <v>33</v>
      </c>
      <c r="D282" s="130" t="s">
        <v>106</v>
      </c>
      <c r="E282" s="130"/>
      <c r="F282" s="90" t="s">
        <v>27</v>
      </c>
      <c r="G282" s="131"/>
      <c r="H282" s="131"/>
      <c r="I282" s="131"/>
      <c r="J282" s="131"/>
      <c r="K282" s="131"/>
      <c r="L282" s="75" t="s">
        <v>25</v>
      </c>
      <c r="M282" s="22" t="s">
        <v>198</v>
      </c>
      <c r="N282" s="24" t="s">
        <v>107</v>
      </c>
      <c r="O282" s="23" t="s">
        <v>18</v>
      </c>
      <c r="P282" s="23">
        <v>40</v>
      </c>
      <c r="Q282" s="23">
        <v>40</v>
      </c>
      <c r="R282" s="23">
        <v>44</v>
      </c>
      <c r="S282" s="89"/>
      <c r="T282" s="152"/>
      <c r="U282" s="152"/>
      <c r="V282" s="152"/>
      <c r="W282" s="152"/>
      <c r="X282" s="152"/>
    </row>
    <row r="283" spans="1:24" ht="15" customHeight="1" x14ac:dyDescent="0.25">
      <c r="A283" s="150"/>
      <c r="B283" s="186"/>
      <c r="C283" s="133" t="s">
        <v>33</v>
      </c>
      <c r="D283" s="27" t="s">
        <v>82</v>
      </c>
      <c r="E283" s="43" t="s">
        <v>20</v>
      </c>
      <c r="F283" s="25" t="s">
        <v>25</v>
      </c>
      <c r="G283" s="26">
        <v>26</v>
      </c>
      <c r="H283" s="26">
        <v>28</v>
      </c>
      <c r="I283" s="26">
        <v>34</v>
      </c>
      <c r="J283" s="26">
        <v>29</v>
      </c>
      <c r="K283" s="26">
        <v>30</v>
      </c>
      <c r="L283" s="27" t="s">
        <v>25</v>
      </c>
      <c r="M283" s="28"/>
      <c r="N283" s="32"/>
      <c r="O283" s="91"/>
      <c r="P283" s="29"/>
      <c r="Q283" s="29"/>
      <c r="R283" s="91"/>
      <c r="S283" s="89"/>
    </row>
    <row r="284" spans="1:24" ht="14.25" customHeight="1" x14ac:dyDescent="0.2">
      <c r="A284" s="150"/>
      <c r="B284" s="186"/>
      <c r="C284" s="133"/>
      <c r="D284" s="128" t="s">
        <v>28</v>
      </c>
      <c r="E284" s="128"/>
      <c r="F284" s="128"/>
      <c r="G284" s="52">
        <f t="shared" ref="G284:K284" si="96">SUM(G283:G283)</f>
        <v>26</v>
      </c>
      <c r="H284" s="52">
        <f t="shared" si="96"/>
        <v>28</v>
      </c>
      <c r="I284" s="52">
        <f t="shared" si="96"/>
        <v>34</v>
      </c>
      <c r="J284" s="52">
        <f t="shared" si="96"/>
        <v>29</v>
      </c>
      <c r="K284" s="52">
        <f t="shared" si="96"/>
        <v>30</v>
      </c>
      <c r="L284" s="30" t="s">
        <v>25</v>
      </c>
      <c r="M284" s="31" t="s">
        <v>25</v>
      </c>
      <c r="N284" s="31" t="s">
        <v>25</v>
      </c>
      <c r="O284" s="31" t="s">
        <v>25</v>
      </c>
      <c r="P284" s="31" t="s">
        <v>25</v>
      </c>
      <c r="Q284" s="31" t="s">
        <v>25</v>
      </c>
      <c r="R284" s="31" t="s">
        <v>25</v>
      </c>
      <c r="S284" s="92">
        <f>(I284-G284)/G284</f>
        <v>0.30769230769230771</v>
      </c>
    </row>
    <row r="285" spans="1:24" ht="30.75" customHeight="1" x14ac:dyDescent="0.25">
      <c r="A285" s="150"/>
      <c r="B285" s="186"/>
      <c r="C285" s="93" t="s">
        <v>34</v>
      </c>
      <c r="D285" s="130" t="s">
        <v>108</v>
      </c>
      <c r="E285" s="130"/>
      <c r="F285" s="90" t="s">
        <v>27</v>
      </c>
      <c r="G285" s="131"/>
      <c r="H285" s="131"/>
      <c r="I285" s="131"/>
      <c r="J285" s="131"/>
      <c r="K285" s="131"/>
      <c r="L285" s="75" t="s">
        <v>25</v>
      </c>
      <c r="M285" s="22" t="s">
        <v>199</v>
      </c>
      <c r="N285" s="24" t="s">
        <v>107</v>
      </c>
      <c r="O285" s="23" t="s">
        <v>18</v>
      </c>
      <c r="P285" s="23">
        <v>30</v>
      </c>
      <c r="Q285" s="23">
        <v>30</v>
      </c>
      <c r="R285" s="23">
        <v>30</v>
      </c>
      <c r="S285" s="99"/>
      <c r="T285" s="152"/>
      <c r="U285" s="152"/>
      <c r="V285" s="152"/>
      <c r="W285" s="152"/>
      <c r="X285" s="152"/>
    </row>
    <row r="286" spans="1:24" ht="15" customHeight="1" x14ac:dyDescent="0.25">
      <c r="A286" s="150"/>
      <c r="B286" s="186"/>
      <c r="C286" s="133" t="s">
        <v>34</v>
      </c>
      <c r="D286" s="27" t="s">
        <v>82</v>
      </c>
      <c r="E286" s="43" t="s">
        <v>20</v>
      </c>
      <c r="F286" s="25" t="s">
        <v>25</v>
      </c>
      <c r="G286" s="26">
        <v>45</v>
      </c>
      <c r="H286" s="26">
        <v>48</v>
      </c>
      <c r="I286" s="26">
        <v>58</v>
      </c>
      <c r="J286" s="26">
        <v>50</v>
      </c>
      <c r="K286" s="26">
        <v>52</v>
      </c>
      <c r="L286" s="27" t="s">
        <v>25</v>
      </c>
      <c r="M286" s="28"/>
      <c r="N286" s="44"/>
      <c r="O286" s="91"/>
      <c r="P286" s="29"/>
      <c r="Q286" s="29"/>
      <c r="R286" s="91"/>
      <c r="S286" s="89"/>
    </row>
    <row r="287" spans="1:24" ht="15" customHeight="1" x14ac:dyDescent="0.2">
      <c r="A287" s="150"/>
      <c r="B287" s="187"/>
      <c r="C287" s="133"/>
      <c r="D287" s="128" t="s">
        <v>28</v>
      </c>
      <c r="E287" s="128"/>
      <c r="F287" s="128"/>
      <c r="G287" s="52">
        <f t="shared" ref="G287" si="97">SUM(G286:G286)</f>
        <v>45</v>
      </c>
      <c r="H287" s="52">
        <f t="shared" ref="H287:K287" si="98">SUM(H286:H286)</f>
        <v>48</v>
      </c>
      <c r="I287" s="52">
        <f t="shared" si="98"/>
        <v>58</v>
      </c>
      <c r="J287" s="52">
        <f t="shared" si="98"/>
        <v>50</v>
      </c>
      <c r="K287" s="52">
        <f t="shared" si="98"/>
        <v>52</v>
      </c>
      <c r="L287" s="30" t="s">
        <v>25</v>
      </c>
      <c r="M287" s="31" t="s">
        <v>25</v>
      </c>
      <c r="N287" s="31" t="s">
        <v>25</v>
      </c>
      <c r="O287" s="31" t="s">
        <v>25</v>
      </c>
      <c r="P287" s="31" t="s">
        <v>25</v>
      </c>
      <c r="Q287" s="31" t="s">
        <v>25</v>
      </c>
      <c r="R287" s="31" t="s">
        <v>25</v>
      </c>
      <c r="S287" s="92">
        <f>(I287-G287)/G287</f>
        <v>0.28888888888888886</v>
      </c>
    </row>
    <row r="288" spans="1:24" ht="12.75" customHeight="1" x14ac:dyDescent="0.25">
      <c r="A288" s="150"/>
      <c r="B288" s="47" t="s">
        <v>0</v>
      </c>
      <c r="C288" s="145" t="s">
        <v>2</v>
      </c>
      <c r="D288" s="145"/>
      <c r="E288" s="145"/>
      <c r="F288" s="145"/>
      <c r="G288" s="95">
        <f>G277+G281+G284+G287</f>
        <v>376.3</v>
      </c>
      <c r="H288" s="95">
        <f t="shared" ref="H288:K288" si="99">H277+H281+H284+H287</f>
        <v>381</v>
      </c>
      <c r="I288" s="95">
        <f t="shared" si="99"/>
        <v>512.4</v>
      </c>
      <c r="J288" s="95">
        <f t="shared" si="99"/>
        <v>419</v>
      </c>
      <c r="K288" s="95">
        <f t="shared" si="99"/>
        <v>447</v>
      </c>
      <c r="L288" s="35" t="s">
        <v>25</v>
      </c>
      <c r="M288" s="36" t="s">
        <v>25</v>
      </c>
      <c r="N288" s="36" t="s">
        <v>25</v>
      </c>
      <c r="O288" s="36" t="s">
        <v>25</v>
      </c>
      <c r="P288" s="36" t="s">
        <v>25</v>
      </c>
      <c r="Q288" s="36" t="s">
        <v>25</v>
      </c>
      <c r="R288" s="36" t="s">
        <v>25</v>
      </c>
      <c r="S288" s="89"/>
    </row>
    <row r="289" spans="1:19" ht="12.75" customHeight="1" x14ac:dyDescent="0.25">
      <c r="A289" s="97" t="s">
        <v>35</v>
      </c>
      <c r="B289" s="175" t="s">
        <v>10</v>
      </c>
      <c r="C289" s="175"/>
      <c r="D289" s="175"/>
      <c r="E289" s="175"/>
      <c r="F289" s="175"/>
      <c r="G289" s="98">
        <f>G288</f>
        <v>376.3</v>
      </c>
      <c r="H289" s="98">
        <f t="shared" ref="H289:K289" si="100">H288</f>
        <v>381</v>
      </c>
      <c r="I289" s="98">
        <f t="shared" si="100"/>
        <v>512.4</v>
      </c>
      <c r="J289" s="98">
        <f t="shared" si="100"/>
        <v>419</v>
      </c>
      <c r="K289" s="98">
        <f t="shared" si="100"/>
        <v>447</v>
      </c>
      <c r="L289" s="40" t="s">
        <v>25</v>
      </c>
      <c r="M289" s="41" t="s">
        <v>25</v>
      </c>
      <c r="N289" s="41" t="s">
        <v>25</v>
      </c>
      <c r="O289" s="41" t="s">
        <v>25</v>
      </c>
      <c r="P289" s="41" t="s">
        <v>25</v>
      </c>
      <c r="Q289" s="41" t="s">
        <v>25</v>
      </c>
      <c r="R289" s="41" t="s">
        <v>25</v>
      </c>
      <c r="S289" s="89"/>
    </row>
    <row r="290" spans="1:19" x14ac:dyDescent="0.25">
      <c r="A290" s="144" t="s">
        <v>3</v>
      </c>
      <c r="B290" s="144"/>
      <c r="C290" s="144"/>
      <c r="D290" s="144"/>
      <c r="E290" s="144"/>
      <c r="F290" s="144"/>
      <c r="G290" s="100">
        <f>G217+G249+G264+G272+G289</f>
        <v>23137.874999999996</v>
      </c>
      <c r="H290" s="100">
        <f t="shared" ref="H290:K290" si="101">H217+H249+H264+H272+H289</f>
        <v>26456.100000000002</v>
      </c>
      <c r="I290" s="100">
        <f t="shared" si="101"/>
        <v>27645.482000000004</v>
      </c>
      <c r="J290" s="100">
        <f t="shared" si="101"/>
        <v>29615.32</v>
      </c>
      <c r="K290" s="100">
        <f t="shared" si="101"/>
        <v>32879.040000000001</v>
      </c>
      <c r="L290" s="101" t="s">
        <v>25</v>
      </c>
      <c r="M290" s="102" t="s">
        <v>25</v>
      </c>
      <c r="N290" s="102" t="s">
        <v>25</v>
      </c>
      <c r="O290" s="102" t="s">
        <v>25</v>
      </c>
      <c r="P290" s="102" t="s">
        <v>25</v>
      </c>
      <c r="Q290" s="102" t="s">
        <v>25</v>
      </c>
      <c r="R290" s="102" t="s">
        <v>25</v>
      </c>
      <c r="S290" s="89"/>
    </row>
    <row r="291" spans="1:19" x14ac:dyDescent="0.25">
      <c r="A291" s="48" t="s">
        <v>344</v>
      </c>
    </row>
    <row r="292" spans="1:19" x14ac:dyDescent="0.25">
      <c r="A292" s="48" t="s">
        <v>345</v>
      </c>
    </row>
    <row r="293" spans="1:19" x14ac:dyDescent="0.25">
      <c r="A293" s="48" t="s">
        <v>32</v>
      </c>
    </row>
    <row r="294" spans="1:19" ht="16.5" customHeight="1" x14ac:dyDescent="0.25">
      <c r="A294" s="48" t="s">
        <v>31</v>
      </c>
    </row>
    <row r="295" spans="1:19" ht="15.75" hidden="1" thickBot="1" x14ac:dyDescent="0.3">
      <c r="A295" s="143" t="s">
        <v>4</v>
      </c>
      <c r="B295" s="143"/>
      <c r="C295" s="143"/>
      <c r="D295" s="143"/>
      <c r="E295" s="143"/>
      <c r="F295" s="143"/>
      <c r="G295" s="143"/>
      <c r="H295" s="143"/>
      <c r="I295" s="143"/>
      <c r="J295" s="143"/>
      <c r="K295" s="143"/>
    </row>
    <row r="296" spans="1:19" ht="30" hidden="1" x14ac:dyDescent="0.25">
      <c r="A296" s="163" t="s">
        <v>5</v>
      </c>
      <c r="B296" s="164"/>
      <c r="C296" s="164"/>
      <c r="D296" s="49" t="s">
        <v>19</v>
      </c>
      <c r="E296" s="162" t="s">
        <v>20</v>
      </c>
      <c r="F296" s="162"/>
      <c r="G296" s="50">
        <f>G27+G37+G47+G57+G67+G77+G87+G97+G107+G117+G127+G137+G146+G154+G162+G170+G178+G186+G194+SUMIF($E$203:$E$212,$E296,G$203:G$212)+G224+G230+G235+G246+G257+G261+G269+G276+G280+G283+G286</f>
        <v>8662.5999999999985</v>
      </c>
      <c r="H296" s="50">
        <f>H27+H37+H47+H57+H67+H77+H87+H97+H107+H117+H127+H137+H146+H154+H162+H170+H178+H186+H194+SUMIF($E$203:$E$212,$E296,H$203:H$212)+H224+H230+H235+H246+H257+H261+H269+H276+H280+H283+H286</f>
        <v>10585.300000000001</v>
      </c>
      <c r="I296" s="50">
        <f>I27+I37+I47+I57+I67+I77+I87+I97+I107+I117+I127+I137+I146+I154+I162+I170+I178+I186+I194+SUMIF($E$203:$E$212,$E296,I$203:I$212)+I224+I230+I235+I246+I257+I261+I269+I276+I280+I283+I286</f>
        <v>10739.999999999998</v>
      </c>
      <c r="J296" s="50">
        <f>J27+J37+J47+J57+J67+J77+J87+J97+J107+J117+J127+J137+J146+J154+J162+J170+J178+J186+J194+SUMIF($E$203:$E$212,$E296,J$203:J$212)+J224+J230+J235+J246+J257+J261+J269+J276+J280+J283+J286</f>
        <v>11820.72</v>
      </c>
      <c r="K296" s="80">
        <f>K27+K37+K47+K57+K67+K77+K87+K97+K107+K117+K127+K137+K146+K154+K162+K170+K178+K186+K194+SUMIF($E$203:$E$212,$E296,K$203:K$212)+K224+K230+K235+K246+K257+K261+K269+K276+K280+K283+K286</f>
        <v>13134.099999999999</v>
      </c>
    </row>
    <row r="297" spans="1:19" ht="45" hidden="1" x14ac:dyDescent="0.25">
      <c r="A297" s="165"/>
      <c r="B297" s="166"/>
      <c r="C297" s="166"/>
      <c r="D297" s="51" t="s">
        <v>26</v>
      </c>
      <c r="E297" s="151" t="s">
        <v>21</v>
      </c>
      <c r="F297" s="151"/>
      <c r="G297" s="52">
        <f>G28+G38+G48+G58+G68+G78+G88+G98+G108+G118+G128+G138+G147+G155+G163+G171+G179+G187+G195+SUMIF($E$203:$E$212,$E297,G$203:G$212)+G223+G236+G241</f>
        <v>13596.275000000003</v>
      </c>
      <c r="H297" s="52">
        <f>H28+H38+H48+H58+H68+H78+H88+H98+H108+H118+H128+H138+H147+H155+H163+H171+H179+H187+H195+SUMIF($E$203:$E$212,$E297,H$203:H$212)+H223+H236+H241</f>
        <v>14618.800000000001</v>
      </c>
      <c r="I297" s="52">
        <f>I28+I38+I48+I58+I68+I78+I88+I98+I108+I118+I128+I138+I147+I155+I163+I171+I179+I187+I195+SUMIF($E$203:$E$212,$E297,I$203:I$212)+I223+I236+I241</f>
        <v>15384.981999999998</v>
      </c>
      <c r="J297" s="52">
        <f>J28+J38+J48+J58+J68+J78+J88+J98+J108+J118+J128+J138+J147+J155+J163+J171+J179+J187+J195+SUMIF($E$203:$E$212,$E297,J$203:J$212)+J223+J236+J241</f>
        <v>16507</v>
      </c>
      <c r="K297" s="81">
        <f>K28+K38+K48+K58+K68+K78+K88+K98+K108+K118+K128+K138+K147+K155+K163+K171+K179+K187+K195+SUMIF($E$203:$E$212,$E297,K$203:K$212)+K223+K236+K241</f>
        <v>18333.97</v>
      </c>
    </row>
    <row r="298" spans="1:19" ht="45" hidden="1" x14ac:dyDescent="0.25">
      <c r="A298" s="165"/>
      <c r="B298" s="166"/>
      <c r="C298" s="166"/>
      <c r="D298" s="51" t="s">
        <v>22</v>
      </c>
      <c r="E298" s="151" t="s">
        <v>23</v>
      </c>
      <c r="F298" s="151"/>
      <c r="G298" s="52">
        <f>G196+G188+G180+G172+G164+G156+G148+G139+G129+G119+G109+G99+G89+G79+G69+G59+G49+G39+G29+SUMIF($E$203:$E$212,$E$298,G203:G212)</f>
        <v>859.9000000000002</v>
      </c>
      <c r="H298" s="52">
        <f>H196+H188+H180+H172+H164+H156+H148+H139+H129+H119+H109+H99+H89+H79+H69+H59+H49+H39+H29+SUMIF($E$203:$E$212,$E$298,H203:H212)</f>
        <v>1167</v>
      </c>
      <c r="I298" s="52">
        <f>I196+I188+I180+I172+I164+I156+I148+I139+I129+I119+I109+I99+I89+I79+I69+I59+I49+I39+I29+SUMIF($E$203:$E$212,$E$298,I203:I212)</f>
        <v>1278.5000000000002</v>
      </c>
      <c r="J298" s="52">
        <f>J196+J188+J180+J172+J164+J156+J148+J139+J129+J119+J109+J99+J89+J79+J69+J59+J49+J39+J29+SUMIF($E$203:$E$212,$E$298,J203:J212)</f>
        <v>1287.5999999999999</v>
      </c>
      <c r="K298" s="81">
        <f>K196+K188+K180+K172+K164+K156+K148+K139+K129+K119+K109+K99+K89+K79+K69+K59+K49+K39+K29+SUMIF($E$203:$E$212,$E$298,K203:K212)</f>
        <v>1410.9699999999996</v>
      </c>
    </row>
    <row r="299" spans="1:19" ht="38.25" hidden="1" x14ac:dyDescent="0.25">
      <c r="A299" s="165"/>
      <c r="B299" s="166"/>
      <c r="C299" s="166"/>
      <c r="D299" s="62" t="s">
        <v>262</v>
      </c>
      <c r="E299" s="161" t="s">
        <v>250</v>
      </c>
      <c r="F299" s="161"/>
      <c r="G299" s="52">
        <f>G237</f>
        <v>19.100000000000001</v>
      </c>
      <c r="H299" s="52">
        <f>H237</f>
        <v>85</v>
      </c>
      <c r="I299" s="52">
        <f>I237+I213</f>
        <v>208.8</v>
      </c>
      <c r="J299" s="52">
        <f>J237</f>
        <v>0</v>
      </c>
      <c r="K299" s="81">
        <f>K237</f>
        <v>0</v>
      </c>
    </row>
    <row r="300" spans="1:19" ht="15.75" hidden="1" thickBot="1" x14ac:dyDescent="0.3">
      <c r="A300" s="167" t="s">
        <v>3</v>
      </c>
      <c r="B300" s="168"/>
      <c r="C300" s="168"/>
      <c r="D300" s="168"/>
      <c r="E300" s="168"/>
      <c r="F300" s="168"/>
      <c r="G300" s="53">
        <f>SUM(G296:G299)</f>
        <v>23137.875</v>
      </c>
      <c r="H300" s="53">
        <f>SUM(H296:H299)</f>
        <v>26456.100000000002</v>
      </c>
      <c r="I300" s="53">
        <f t="shared" ref="I300:K300" si="102">SUM(I296:I299)</f>
        <v>27612.281999999996</v>
      </c>
      <c r="J300" s="53">
        <f t="shared" si="102"/>
        <v>29615.32</v>
      </c>
      <c r="K300" s="82">
        <f t="shared" si="102"/>
        <v>32879.040000000001</v>
      </c>
    </row>
    <row r="301" spans="1:19" hidden="1" x14ac:dyDescent="0.25">
      <c r="A301" s="169" t="s">
        <v>8</v>
      </c>
      <c r="B301" s="170"/>
      <c r="C301" s="170"/>
      <c r="D301" s="170"/>
      <c r="E301" s="170"/>
      <c r="F301" s="170"/>
      <c r="G301" s="54"/>
      <c r="H301" s="54"/>
      <c r="I301" s="54"/>
      <c r="J301" s="54"/>
      <c r="K301" s="55"/>
    </row>
    <row r="302" spans="1:19" hidden="1" x14ac:dyDescent="0.25">
      <c r="A302" s="171" t="s">
        <v>6</v>
      </c>
      <c r="B302" s="172"/>
      <c r="C302" s="172"/>
      <c r="D302" s="172"/>
      <c r="E302" s="172"/>
      <c r="F302" s="172"/>
      <c r="G302" s="56">
        <f>G215</f>
        <v>0</v>
      </c>
      <c r="H302" s="56">
        <f>H215</f>
        <v>60</v>
      </c>
      <c r="I302" s="56">
        <f>I215</f>
        <v>217.9</v>
      </c>
      <c r="J302" s="56">
        <f>J215</f>
        <v>60</v>
      </c>
      <c r="K302" s="83">
        <f>K215</f>
        <v>91.5</v>
      </c>
    </row>
    <row r="303" spans="1:19" ht="15.75" hidden="1" thickBot="1" x14ac:dyDescent="0.3">
      <c r="A303" s="159" t="s">
        <v>7</v>
      </c>
      <c r="B303" s="160"/>
      <c r="C303" s="160"/>
      <c r="D303" s="160"/>
      <c r="E303" s="160"/>
      <c r="F303" s="160"/>
      <c r="G303" s="57">
        <f>G290-G302</f>
        <v>23137.874999999996</v>
      </c>
      <c r="H303" s="57">
        <f>H290-H302</f>
        <v>26396.100000000002</v>
      </c>
      <c r="I303" s="57">
        <f>I290-I302</f>
        <v>27427.582000000002</v>
      </c>
      <c r="J303" s="57">
        <f>J290-J302</f>
        <v>29555.32</v>
      </c>
      <c r="K303" s="84">
        <f>K290-K302</f>
        <v>32787.54</v>
      </c>
    </row>
    <row r="304" spans="1:19" hidden="1" x14ac:dyDescent="0.25">
      <c r="F304" s="58"/>
      <c r="G304" s="58"/>
      <c r="H304" s="18"/>
      <c r="I304" s="18"/>
      <c r="J304" s="18"/>
      <c r="K304" s="18"/>
    </row>
    <row r="305" spans="4:11" hidden="1" x14ac:dyDescent="0.25">
      <c r="D305" s="19" t="s">
        <v>29</v>
      </c>
      <c r="F305" s="58"/>
      <c r="G305" s="59">
        <f>G300-G290</f>
        <v>0</v>
      </c>
      <c r="H305" s="59">
        <f>H300-H290</f>
        <v>0</v>
      </c>
      <c r="I305" s="59">
        <f>I300-I290</f>
        <v>-33.200000000008004</v>
      </c>
      <c r="J305" s="59">
        <f>J300-J290</f>
        <v>0</v>
      </c>
      <c r="K305" s="59">
        <f>K300-K290</f>
        <v>0</v>
      </c>
    </row>
    <row r="306" spans="4:11" hidden="1" x14ac:dyDescent="0.25">
      <c r="G306" s="77">
        <f>G302+G303-G290</f>
        <v>0</v>
      </c>
      <c r="H306" s="77">
        <f>H302+H303-H290</f>
        <v>0</v>
      </c>
      <c r="I306" s="77">
        <f>I302+I303-I290</f>
        <v>0</v>
      </c>
      <c r="J306" s="77">
        <f>J302+J303-J290</f>
        <v>0</v>
      </c>
      <c r="K306" s="77">
        <f>K302+K303-K290</f>
        <v>0</v>
      </c>
    </row>
    <row r="307" spans="4:11" hidden="1" x14ac:dyDescent="0.25"/>
  </sheetData>
  <dataConsolidate/>
  <mergeCells count="317">
    <mergeCell ref="D200:E202"/>
    <mergeCell ref="C200:C202"/>
    <mergeCell ref="F200:F202"/>
    <mergeCell ref="G200:K202"/>
    <mergeCell ref="L200:L202"/>
    <mergeCell ref="G229:K229"/>
    <mergeCell ref="C235:C238"/>
    <mergeCell ref="D238:F238"/>
    <mergeCell ref="G266:K266"/>
    <mergeCell ref="D254:E256"/>
    <mergeCell ref="F259:F260"/>
    <mergeCell ref="G259:K260"/>
    <mergeCell ref="C230:C231"/>
    <mergeCell ref="D231:F231"/>
    <mergeCell ref="C232:C234"/>
    <mergeCell ref="F232:F234"/>
    <mergeCell ref="G232:K234"/>
    <mergeCell ref="C226:F226"/>
    <mergeCell ref="D229:E229"/>
    <mergeCell ref="C219:E219"/>
    <mergeCell ref="L232:L234"/>
    <mergeCell ref="T232:X232"/>
    <mergeCell ref="T255:X255"/>
    <mergeCell ref="C257:C258"/>
    <mergeCell ref="D258:F258"/>
    <mergeCell ref="B249:F249"/>
    <mergeCell ref="B250:R250"/>
    <mergeCell ref="T254:X254"/>
    <mergeCell ref="L259:L260"/>
    <mergeCell ref="C261:C262"/>
    <mergeCell ref="D262:F262"/>
    <mergeCell ref="D247:F247"/>
    <mergeCell ref="L251:L253"/>
    <mergeCell ref="T239:X239"/>
    <mergeCell ref="C241:C243"/>
    <mergeCell ref="D243:F243"/>
    <mergeCell ref="C244:C245"/>
    <mergeCell ref="D244:E245"/>
    <mergeCell ref="F244:F245"/>
    <mergeCell ref="G254:K256"/>
    <mergeCell ref="T244:X244"/>
    <mergeCell ref="G251:K253"/>
    <mergeCell ref="G244:K245"/>
    <mergeCell ref="L244:L245"/>
    <mergeCell ref="B229:B247"/>
    <mergeCell ref="T282:X282"/>
    <mergeCell ref="T285:X285"/>
    <mergeCell ref="C283:C284"/>
    <mergeCell ref="D284:F284"/>
    <mergeCell ref="D285:E285"/>
    <mergeCell ref="G285:K285"/>
    <mergeCell ref="B275:B287"/>
    <mergeCell ref="C280:C281"/>
    <mergeCell ref="D281:F281"/>
    <mergeCell ref="T279:X279"/>
    <mergeCell ref="T278:X278"/>
    <mergeCell ref="D275:E275"/>
    <mergeCell ref="G275:K275"/>
    <mergeCell ref="G278:K279"/>
    <mergeCell ref="B289:F289"/>
    <mergeCell ref="D278:E279"/>
    <mergeCell ref="C278:C279"/>
    <mergeCell ref="F278:F279"/>
    <mergeCell ref="L278:L279"/>
    <mergeCell ref="B264:F264"/>
    <mergeCell ref="B265:R265"/>
    <mergeCell ref="L254:L256"/>
    <mergeCell ref="C286:C287"/>
    <mergeCell ref="D287:F287"/>
    <mergeCell ref="C288:F288"/>
    <mergeCell ref="B273:R273"/>
    <mergeCell ref="G267:K268"/>
    <mergeCell ref="L267:L268"/>
    <mergeCell ref="G274:K274"/>
    <mergeCell ref="C276:C277"/>
    <mergeCell ref="D277:F277"/>
    <mergeCell ref="A266:A271"/>
    <mergeCell ref="C266:E266"/>
    <mergeCell ref="B267:B270"/>
    <mergeCell ref="C267:C268"/>
    <mergeCell ref="D267:E268"/>
    <mergeCell ref="C269:C270"/>
    <mergeCell ref="D270:F270"/>
    <mergeCell ref="C271:F271"/>
    <mergeCell ref="B272:F272"/>
    <mergeCell ref="F267:F268"/>
    <mergeCell ref="L21:L26"/>
    <mergeCell ref="D21:E26"/>
    <mergeCell ref="L190:L193"/>
    <mergeCell ref="C47:C50"/>
    <mergeCell ref="D50:F50"/>
    <mergeCell ref="A219:A248"/>
    <mergeCell ref="B254:B262"/>
    <mergeCell ref="C239:C240"/>
    <mergeCell ref="D239:E240"/>
    <mergeCell ref="F239:F240"/>
    <mergeCell ref="G239:K240"/>
    <mergeCell ref="L239:L240"/>
    <mergeCell ref="C246:C247"/>
    <mergeCell ref="C248:F248"/>
    <mergeCell ref="A251:A263"/>
    <mergeCell ref="C259:C260"/>
    <mergeCell ref="D259:E260"/>
    <mergeCell ref="L220:L222"/>
    <mergeCell ref="C223:C225"/>
    <mergeCell ref="C263:F263"/>
    <mergeCell ref="B251:B253"/>
    <mergeCell ref="C251:E253"/>
    <mergeCell ref="F251:F253"/>
    <mergeCell ref="C254:C256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6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A303:F303"/>
    <mergeCell ref="E299:F299"/>
    <mergeCell ref="E297:F297"/>
    <mergeCell ref="E296:F296"/>
    <mergeCell ref="A296:C299"/>
    <mergeCell ref="A300:F300"/>
    <mergeCell ref="A301:F301"/>
    <mergeCell ref="A302:F302"/>
    <mergeCell ref="C186:C189"/>
    <mergeCell ref="D189:F189"/>
    <mergeCell ref="C190:C193"/>
    <mergeCell ref="B227:B228"/>
    <mergeCell ref="C227:E228"/>
    <mergeCell ref="F227:F228"/>
    <mergeCell ref="B21:B197"/>
    <mergeCell ref="C21:C26"/>
    <mergeCell ref="B217:F217"/>
    <mergeCell ref="D225:F225"/>
    <mergeCell ref="C203:C215"/>
    <mergeCell ref="D215:F215"/>
    <mergeCell ref="C216:F216"/>
    <mergeCell ref="B220:B225"/>
    <mergeCell ref="C220:C222"/>
    <mergeCell ref="D220:E222"/>
    <mergeCell ref="E298:F298"/>
    <mergeCell ref="T122:V122"/>
    <mergeCell ref="T151:V151"/>
    <mergeCell ref="T159:V159"/>
    <mergeCell ref="T167:V167"/>
    <mergeCell ref="T175:V175"/>
    <mergeCell ref="T183:V183"/>
    <mergeCell ref="T191:V191"/>
    <mergeCell ref="D232:E234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7:K228"/>
    <mergeCell ref="L227:L228"/>
    <mergeCell ref="G199:K199"/>
    <mergeCell ref="F220:F222"/>
    <mergeCell ref="G174:K177"/>
    <mergeCell ref="T174:X174"/>
    <mergeCell ref="D181:F181"/>
    <mergeCell ref="T150:X150"/>
    <mergeCell ref="T190:X190"/>
    <mergeCell ref="A295:K295"/>
    <mergeCell ref="A290:F290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5"/>
    <mergeCell ref="B218:R218"/>
    <mergeCell ref="G220:K222"/>
    <mergeCell ref="G219:K219"/>
    <mergeCell ref="F254:F256"/>
    <mergeCell ref="A274:A288"/>
    <mergeCell ref="C274:E274"/>
    <mergeCell ref="D282:E282"/>
    <mergeCell ref="G282:K282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9" max="11" man="1"/>
    <brk id="244" max="11" man="1"/>
    <brk id="273" max="11" man="1"/>
    <brk id="290" max="11" man="1"/>
    <brk id="30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opLeftCell="B1" zoomScaleNormal="100" workbookViewId="0">
      <selection activeCell="B15" sqref="B15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380</v>
      </c>
    </row>
    <row r="4" spans="1:14" x14ac:dyDescent="0.2">
      <c r="G4" s="116" t="s">
        <v>372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31" t="s">
        <v>363</v>
      </c>
      <c r="B9" s="231"/>
      <c r="C9" s="231"/>
      <c r="D9" s="231"/>
      <c r="E9" s="231"/>
      <c r="F9" s="231"/>
      <c r="G9" s="231"/>
      <c r="H9" s="4"/>
      <c r="I9" s="4"/>
      <c r="J9" s="4"/>
      <c r="K9" s="4"/>
      <c r="L9" s="4"/>
      <c r="M9" s="4"/>
      <c r="N9" s="4"/>
    </row>
    <row r="10" spans="1:14" ht="14.25" x14ac:dyDescent="0.2">
      <c r="A10" s="225" t="s">
        <v>9</v>
      </c>
      <c r="B10" s="225" t="s">
        <v>351</v>
      </c>
      <c r="C10" s="225"/>
      <c r="D10" s="225" t="s">
        <v>352</v>
      </c>
      <c r="E10" s="225"/>
      <c r="F10" s="232"/>
      <c r="G10" s="225" t="s">
        <v>353</v>
      </c>
    </row>
    <row r="11" spans="1:14" ht="30.75" customHeight="1" x14ac:dyDescent="0.2">
      <c r="A11" s="225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25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27" t="str">
        <f>'001 pr. asignavimai'!C14</f>
        <v>Organizuoti  kokybišką ir prieinamą ugdymą ikimokyklinio ugdymo įstaigose, bendrojo ugdymo mokyklose bei neformaliojo vaikų švietimo įstaigose</v>
      </c>
      <c r="C13" s="228"/>
      <c r="D13" s="228"/>
      <c r="E13" s="228"/>
      <c r="F13" s="228"/>
      <c r="G13" s="224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4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4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4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4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4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4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4"/>
    </row>
    <row r="21" spans="1:7" ht="15" x14ac:dyDescent="0.2">
      <c r="A21" s="15" t="s">
        <v>201</v>
      </c>
      <c r="B21" s="226" t="str">
        <f>'001 pr. asignavimai'!D21</f>
        <v>Akademiko Adolfo Jucio progimnazijos veikla</v>
      </c>
      <c r="C21" s="226"/>
      <c r="D21" s="226"/>
      <c r="E21" s="226"/>
      <c r="F21" s="226"/>
      <c r="G21" s="213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17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17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17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17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17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14"/>
    </row>
    <row r="28" spans="1:7" ht="15" x14ac:dyDescent="0.2">
      <c r="A28" s="15" t="s">
        <v>202</v>
      </c>
      <c r="B28" s="226" t="str">
        <f>'001 pr. asignavimai'!D31</f>
        <v>Plungės "Babrungo" progimnazijos veikla</v>
      </c>
      <c r="C28" s="226"/>
      <c r="D28" s="226"/>
      <c r="E28" s="226"/>
      <c r="F28" s="226"/>
      <c r="G28" s="213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17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17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17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17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17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14"/>
    </row>
    <row r="35" spans="1:7" ht="15" x14ac:dyDescent="0.2">
      <c r="A35" s="15" t="s">
        <v>203</v>
      </c>
      <c r="B35" s="226" t="str">
        <f>'001 pr. asignavimai'!D41</f>
        <v>Plungės "Ryto" pagrindinės mokyklos veikla</v>
      </c>
      <c r="C35" s="226"/>
      <c r="D35" s="226"/>
      <c r="E35" s="226"/>
      <c r="F35" s="226"/>
      <c r="G35" s="213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17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17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17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17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17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14"/>
    </row>
    <row r="42" spans="1:7" ht="15" x14ac:dyDescent="0.2">
      <c r="A42" s="15" t="s">
        <v>337</v>
      </c>
      <c r="B42" s="226" t="str">
        <f>'001 pr. asignavimai'!D51</f>
        <v>Plungės specialiojo ugdymo centro veikla</v>
      </c>
      <c r="C42" s="226"/>
      <c r="D42" s="226"/>
      <c r="E42" s="226"/>
      <c r="F42" s="226"/>
      <c r="G42" s="213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17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17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17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17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17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14"/>
    </row>
    <row r="49" spans="1:7" ht="15" x14ac:dyDescent="0.2">
      <c r="A49" s="15" t="s">
        <v>204</v>
      </c>
      <c r="B49" s="226" t="str">
        <f>'001 pr. asignavimai'!D61</f>
        <v>Plungės Senamiesčio mokyklos veikla</v>
      </c>
      <c r="C49" s="226"/>
      <c r="D49" s="226"/>
      <c r="E49" s="226"/>
      <c r="F49" s="226"/>
      <c r="G49" s="213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17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17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17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17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17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14"/>
    </row>
    <row r="56" spans="1:7" ht="15" customHeight="1" x14ac:dyDescent="0.2">
      <c r="A56" s="15" t="s">
        <v>205</v>
      </c>
      <c r="B56" s="226" t="str">
        <f>'001 pr. asignavimai'!D71</f>
        <v>Plungės r. Liepijų mokyklos veikla</v>
      </c>
      <c r="C56" s="226"/>
      <c r="D56" s="226"/>
      <c r="E56" s="226"/>
      <c r="F56" s="226"/>
      <c r="G56" s="213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17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17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17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17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17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14"/>
    </row>
    <row r="63" spans="1:7" ht="15" x14ac:dyDescent="0.2">
      <c r="A63" s="15" t="s">
        <v>206</v>
      </c>
      <c r="B63" s="226" t="str">
        <f>'001 pr. asignavimai'!D81</f>
        <v>Alsėdžių Stanislovo Narutavičiaus gimnazijos veikla</v>
      </c>
      <c r="C63" s="226"/>
      <c r="D63" s="226"/>
      <c r="E63" s="226"/>
      <c r="F63" s="226"/>
      <c r="G63" s="213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17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17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17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17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17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14"/>
    </row>
    <row r="70" spans="1:7" ht="15" x14ac:dyDescent="0.2">
      <c r="A70" s="15" t="s">
        <v>207</v>
      </c>
      <c r="B70" s="226" t="str">
        <f>'001 pr. asignavimai'!D91</f>
        <v>Kulių gimnazijos veikla</v>
      </c>
      <c r="C70" s="226"/>
      <c r="D70" s="226"/>
      <c r="E70" s="226"/>
      <c r="F70" s="226"/>
      <c r="G70" s="213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17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17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17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17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17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14"/>
    </row>
    <row r="77" spans="1:7" ht="15" customHeight="1" x14ac:dyDescent="0.2">
      <c r="A77" s="15" t="s">
        <v>208</v>
      </c>
      <c r="B77" s="226" t="str">
        <f>'001 pr. asignavimai'!D101</f>
        <v>"Saulės" gimnazijos veikla</v>
      </c>
      <c r="C77" s="226"/>
      <c r="D77" s="226"/>
      <c r="E77" s="226"/>
      <c r="F77" s="226"/>
      <c r="G77" s="213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17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17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17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17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17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14"/>
    </row>
    <row r="84" spans="1:7" ht="15" x14ac:dyDescent="0.2">
      <c r="A84" s="15" t="s">
        <v>209</v>
      </c>
      <c r="B84" s="226" t="str">
        <f>'001 pr. asignavimai'!D111</f>
        <v>Plungės r. Žemaičių Kalvarijos M. Valančiaus gimnazijos  veikla</v>
      </c>
      <c r="C84" s="226"/>
      <c r="D84" s="226"/>
      <c r="E84" s="226"/>
      <c r="F84" s="226"/>
      <c r="G84" s="213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17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17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17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17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17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14"/>
    </row>
    <row r="91" spans="1:7" ht="15" x14ac:dyDescent="0.2">
      <c r="A91" s="15" t="s">
        <v>210</v>
      </c>
      <c r="B91" s="226" t="str">
        <f>'001 pr. asignavimai'!D121</f>
        <v>Plungės r. Platelių meno mokyklos veikla</v>
      </c>
      <c r="C91" s="226"/>
      <c r="D91" s="226"/>
      <c r="E91" s="226"/>
      <c r="F91" s="226"/>
      <c r="G91" s="213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17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17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17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17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17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14"/>
    </row>
    <row r="98" spans="1:7" ht="15" customHeight="1" x14ac:dyDescent="0.2">
      <c r="A98" s="15" t="s">
        <v>211</v>
      </c>
      <c r="B98" s="226" t="str">
        <f>'001 pr. asignavimai'!D131</f>
        <v>Plungės M. Oginskio meno mokyklos veikla</v>
      </c>
      <c r="C98" s="226"/>
      <c r="D98" s="226"/>
      <c r="E98" s="226"/>
      <c r="F98" s="226"/>
      <c r="G98" s="213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17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17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17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17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17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14"/>
    </row>
    <row r="105" spans="1:7" ht="15" customHeight="1" x14ac:dyDescent="0.2">
      <c r="A105" s="15" t="s">
        <v>212</v>
      </c>
      <c r="B105" s="226" t="str">
        <f>'001 pr. asignavimai'!D141</f>
        <v>Plungės sporto ir rekreacijos centro veikla</v>
      </c>
      <c r="C105" s="226"/>
      <c r="D105" s="226"/>
      <c r="E105" s="226"/>
      <c r="F105" s="226"/>
      <c r="G105" s="213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17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17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17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17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17"/>
    </row>
    <row r="111" spans="1:7" ht="15" x14ac:dyDescent="0.2">
      <c r="A111" s="15" t="s">
        <v>213</v>
      </c>
      <c r="B111" s="226" t="str">
        <f>'001 pr. asignavimai'!D150</f>
        <v>Lopšelio-darželio "Nykštukas" veikla</v>
      </c>
      <c r="C111" s="226"/>
      <c r="D111" s="226"/>
      <c r="E111" s="226"/>
      <c r="F111" s="226"/>
      <c r="G111" s="217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17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17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17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14"/>
    </row>
    <row r="116" spans="1:7" ht="15" x14ac:dyDescent="0.2">
      <c r="A116" s="15" t="s">
        <v>214</v>
      </c>
      <c r="B116" s="226" t="str">
        <f>'001 pr. asignavimai'!D158</f>
        <v>Lopšelio-darželio "Pasaka" veikla</v>
      </c>
      <c r="C116" s="226"/>
      <c r="D116" s="226"/>
      <c r="E116" s="226"/>
      <c r="F116" s="226"/>
      <c r="G116" s="217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17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17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17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14"/>
    </row>
    <row r="121" spans="1:7" ht="15" x14ac:dyDescent="0.2">
      <c r="A121" s="15" t="s">
        <v>215</v>
      </c>
      <c r="B121" s="226" t="str">
        <f>'001 pr. asignavimai'!D166</f>
        <v>Lopšelio-darželio "Raudonkepuraitė" veikla</v>
      </c>
      <c r="C121" s="226"/>
      <c r="D121" s="226"/>
      <c r="E121" s="226"/>
      <c r="F121" s="226"/>
      <c r="G121" s="217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17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17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17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14"/>
    </row>
    <row r="126" spans="1:7" ht="15" x14ac:dyDescent="0.2">
      <c r="A126" s="15" t="s">
        <v>216</v>
      </c>
      <c r="B126" s="226" t="str">
        <f>'001 pr. asignavimai'!D174</f>
        <v>Lopšelio-darželio "Rūtelė" veikla</v>
      </c>
      <c r="C126" s="226"/>
      <c r="D126" s="226"/>
      <c r="E126" s="226"/>
      <c r="F126" s="226"/>
      <c r="G126" s="217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17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17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17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14"/>
    </row>
    <row r="131" spans="1:7" ht="15" x14ac:dyDescent="0.2">
      <c r="A131" s="15" t="s">
        <v>217</v>
      </c>
      <c r="B131" s="226" t="str">
        <f>'001 pr. asignavimai'!D182</f>
        <v>Lopšelio-darželio "Saulutė" veikla</v>
      </c>
      <c r="C131" s="226"/>
      <c r="D131" s="226"/>
      <c r="E131" s="226"/>
      <c r="F131" s="226"/>
      <c r="G131" s="217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17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17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17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14"/>
    </row>
    <row r="136" spans="1:7" ht="15" x14ac:dyDescent="0.2">
      <c r="A136" s="15" t="s">
        <v>218</v>
      </c>
      <c r="B136" s="226" t="str">
        <f>'001 pr. asignavimai'!D190</f>
        <v>Lopšelio-darželio "Vyturėlis" veikla</v>
      </c>
      <c r="C136" s="226"/>
      <c r="D136" s="226"/>
      <c r="E136" s="226"/>
      <c r="F136" s="226"/>
      <c r="G136" s="217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17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17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17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14"/>
    </row>
    <row r="141" spans="1:7" ht="15" x14ac:dyDescent="0.2">
      <c r="A141" s="8" t="s">
        <v>230</v>
      </c>
      <c r="B141" s="227" t="str">
        <f>'001 pr. asignavimai'!C199</f>
        <v>Padidinti informacinių technologijų naudojimą bendrojo ugdymo mokyklose</v>
      </c>
      <c r="C141" s="228"/>
      <c r="D141" s="228"/>
      <c r="E141" s="228"/>
      <c r="F141" s="228"/>
      <c r="G141" s="215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16"/>
    </row>
    <row r="143" spans="1:7" ht="15" x14ac:dyDescent="0.2">
      <c r="A143" s="15" t="s">
        <v>231</v>
      </c>
      <c r="B143" s="226" t="str">
        <f>'001 pr. asignavimai'!D200</f>
        <v>Mokinių aprūpinimas IKT įranga bendrojo ugdymo mokyklose</v>
      </c>
      <c r="C143" s="226"/>
      <c r="D143" s="226"/>
      <c r="E143" s="226"/>
      <c r="F143" s="226"/>
      <c r="G143" s="221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2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27" t="str">
        <f>'001 pr. asignavimai'!C219</f>
        <v>Organizuoti kokybišką švietimo pagalbą ir rūpintis pagalbos prieinamumu Plungės rajone</v>
      </c>
      <c r="C147" s="228"/>
      <c r="D147" s="228"/>
      <c r="E147" s="228"/>
      <c r="F147" s="228"/>
      <c r="G147" s="215" t="s">
        <v>355</v>
      </c>
    </row>
    <row r="148" spans="1:7" ht="30" x14ac:dyDescent="0.2">
      <c r="A148" s="16" t="str">
        <f>'001 pr. asignavimai'!M219</f>
        <v>R-001-02-01-01</v>
      </c>
      <c r="B148" s="17" t="str">
        <f>'001 pr. asignavimai'!N219</f>
        <v xml:space="preserve">Asmenų, kuriems suteikta specialioji ir psichologinė pagalba, dalis nuo bendro mokinių ir vaikų skaičiaus </v>
      </c>
      <c r="C148" s="16" t="str">
        <f>'001 pr. asignavimai'!O219</f>
        <v>proc.</v>
      </c>
      <c r="D148" s="16">
        <f>'001 pr. asignavimai'!P219</f>
        <v>10</v>
      </c>
      <c r="E148" s="16">
        <f>'001 pr. asignavimai'!Q219</f>
        <v>10.5</v>
      </c>
      <c r="F148" s="112">
        <f>'001 pr. asignavimai'!R219</f>
        <v>11</v>
      </c>
      <c r="G148" s="216"/>
    </row>
    <row r="149" spans="1:7" ht="15" x14ac:dyDescent="0.2">
      <c r="A149" s="15" t="s">
        <v>220</v>
      </c>
      <c r="B149" s="226" t="str">
        <f>'001 pr. asignavimai'!D220</f>
        <v xml:space="preserve">Plungės paslaugų ir švietimo pagalbos centro veikla  </v>
      </c>
      <c r="C149" s="226"/>
      <c r="D149" s="226"/>
      <c r="E149" s="226"/>
      <c r="F149" s="226"/>
      <c r="G149" s="213" t="s">
        <v>25</v>
      </c>
    </row>
    <row r="150" spans="1:7" ht="15" x14ac:dyDescent="0.2">
      <c r="A150" s="12" t="str">
        <f>'001 pr. asignavimai'!M220</f>
        <v>V-001-02-01-01-01 (VB)</v>
      </c>
      <c r="B150" s="13" t="str">
        <f>'001 pr. asignavimai'!N220</f>
        <v>Asmenų, kuriems atliktas specialiųjų poreikių įvertinimas, skaičius</v>
      </c>
      <c r="C150" s="12" t="str">
        <f>'001 pr. asignavimai'!O220</f>
        <v>asm.</v>
      </c>
      <c r="D150" s="12">
        <f>'001 pr. asignavimai'!P220</f>
        <v>230</v>
      </c>
      <c r="E150" s="12">
        <f>'001 pr. asignavimai'!Q220</f>
        <v>240</v>
      </c>
      <c r="F150" s="111">
        <f>'001 pr. asignavimai'!R220</f>
        <v>250</v>
      </c>
      <c r="G150" s="217"/>
    </row>
    <row r="151" spans="1:7" ht="15" x14ac:dyDescent="0.2">
      <c r="A151" s="12" t="str">
        <f>'001 pr. asignavimai'!M221</f>
        <v>V-001-02-01-01-02 (VB)</v>
      </c>
      <c r="B151" s="13" t="str">
        <f>'001 pr. asignavimai'!N221</f>
        <v>Individualią/ grupinę švietimo pagalbą gavusių asmenų skaičius</v>
      </c>
      <c r="C151" s="12" t="str">
        <f>'001 pr. asignavimai'!O221</f>
        <v>asm.</v>
      </c>
      <c r="D151" s="12">
        <f>'001 pr. asignavimai'!P221</f>
        <v>300</v>
      </c>
      <c r="E151" s="12">
        <f>'001 pr. asignavimai'!Q221</f>
        <v>320</v>
      </c>
      <c r="F151" s="111">
        <f>'001 pr. asignavimai'!R221</f>
        <v>340</v>
      </c>
      <c r="G151" s="217"/>
    </row>
    <row r="152" spans="1:7" ht="45" x14ac:dyDescent="0.2">
      <c r="A152" s="12" t="str">
        <f>'001 pr. asignavimai'!M222</f>
        <v xml:space="preserve">V-001-02-01-01-03 </v>
      </c>
      <c r="B152" s="13" t="str">
        <f>'001 pr. asignavimai'!N222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asignavimai'!O222</f>
        <v>asm.</v>
      </c>
      <c r="D152" s="12">
        <f>'001 pr. asignavimai'!P222</f>
        <v>3706</v>
      </c>
      <c r="E152" s="12">
        <f>'001 pr. asignavimai'!Q222</f>
        <v>3891</v>
      </c>
      <c r="F152" s="111">
        <f>'001 pr. asignavimai'!R222</f>
        <v>4086</v>
      </c>
      <c r="G152" s="214"/>
    </row>
    <row r="153" spans="1:7" ht="76.5" customHeight="1" x14ac:dyDescent="0.2">
      <c r="A153" s="63" t="s">
        <v>221</v>
      </c>
      <c r="B153" s="229" t="str">
        <f>'001 pr. asignavimai'!C227</f>
        <v>Sudaryti sąlygas gabiems rajono mokiniams tobulėti, užtikrinti tarpinstitucinį bendradarbiavimą ir švietimo pagalbos teikimą</v>
      </c>
      <c r="C153" s="230"/>
      <c r="D153" s="230"/>
      <c r="E153" s="230"/>
      <c r="F153" s="230"/>
      <c r="G153" s="215" t="s">
        <v>358</v>
      </c>
    </row>
    <row r="154" spans="1:7" ht="33.75" customHeight="1" x14ac:dyDescent="0.2">
      <c r="A154" s="64" t="str">
        <f>'001 pr. asignavimai'!M227</f>
        <v>R-001-02-02-01</v>
      </c>
      <c r="B154" s="65" t="str">
        <f>'001 pr. asignavimai'!N227</f>
        <v xml:space="preserve">Nacionalinėse olimpiadose pelniusių mokinių prizines vietas, skaičius </v>
      </c>
      <c r="C154" s="64" t="str">
        <f>'001 pr. asignavimai'!O227</f>
        <v>vnt.</v>
      </c>
      <c r="D154" s="64">
        <f>'001 pr. asignavimai'!P227</f>
        <v>3</v>
      </c>
      <c r="E154" s="64">
        <f>'001 pr. asignavimai'!Q227</f>
        <v>4</v>
      </c>
      <c r="F154" s="113">
        <f>'001 pr. asignavimai'!R227</f>
        <v>5</v>
      </c>
      <c r="G154" s="219"/>
    </row>
    <row r="155" spans="1:7" ht="33.75" customHeight="1" x14ac:dyDescent="0.2">
      <c r="A155" s="64" t="str">
        <f>'001 pr. asignavimai'!M228</f>
        <v>R-001-02-02-02</v>
      </c>
      <c r="B155" s="65" t="str">
        <f>'001 pr. asignavimai'!N228</f>
        <v>Daugiau kaip 2 metų pedagoginio darbo stažą turinčių darbuotojų dalis</v>
      </c>
      <c r="C155" s="64" t="str">
        <f>'001 pr. asignavimai'!O228</f>
        <v>proc.</v>
      </c>
      <c r="D155" s="64">
        <f>'001 pr. asignavimai'!P228</f>
        <v>93.7</v>
      </c>
      <c r="E155" s="64">
        <f>'001 pr. asignavimai'!Q228</f>
        <v>93.7</v>
      </c>
      <c r="F155" s="113">
        <f>'001 pr. asignavimai'!R228</f>
        <v>93.7</v>
      </c>
      <c r="G155" s="220"/>
    </row>
    <row r="156" spans="1:7" ht="15" x14ac:dyDescent="0.2">
      <c r="A156" s="15" t="s">
        <v>222</v>
      </c>
      <c r="B156" s="226" t="str">
        <f>'001 pr. asignavimai'!D229</f>
        <v>Mokslo rėmimo programos įgyvendinimas</v>
      </c>
      <c r="C156" s="226"/>
      <c r="D156" s="226"/>
      <c r="E156" s="226"/>
      <c r="F156" s="226"/>
      <c r="G156" s="213" t="s">
        <v>25</v>
      </c>
    </row>
    <row r="157" spans="1:7" ht="15" x14ac:dyDescent="0.2">
      <c r="A157" s="12" t="str">
        <f>'001 pr. asignavimai'!M229</f>
        <v>V-001-02-02-01-01</v>
      </c>
      <c r="B157" s="13" t="str">
        <f>'001 pr. asignavimai'!N229</f>
        <v>Įgyvendinta programa</v>
      </c>
      <c r="C157" s="13" t="str">
        <f>'001 pr. asignavimai'!O229</f>
        <v>proc.</v>
      </c>
      <c r="D157" s="13">
        <f>'001 pr. asignavimai'!P229</f>
        <v>100</v>
      </c>
      <c r="E157" s="13">
        <f>'001 pr. asignavimai'!Q229</f>
        <v>100</v>
      </c>
      <c r="F157" s="114">
        <f>'001 pr. asignavimai'!R229</f>
        <v>100</v>
      </c>
      <c r="G157" s="214"/>
    </row>
    <row r="158" spans="1:7" ht="15" x14ac:dyDescent="0.2">
      <c r="A158" s="15" t="s">
        <v>223</v>
      </c>
      <c r="B158" s="226" t="str">
        <f>'001 pr. asignavimai'!D232</f>
        <v>Ugdymo kokybės užtikrinimas</v>
      </c>
      <c r="C158" s="226"/>
      <c r="D158" s="226"/>
      <c r="E158" s="226"/>
      <c r="F158" s="226"/>
      <c r="G158" s="221" t="s">
        <v>25</v>
      </c>
    </row>
    <row r="159" spans="1:7" ht="15" x14ac:dyDescent="0.2">
      <c r="A159" s="12" t="str">
        <f>'001 pr. asignavimai'!M232</f>
        <v>V-001-02-02-02-01</v>
      </c>
      <c r="B159" s="13" t="str">
        <f>'001 pr. asignavimai'!N232</f>
        <v>Valstybiniuose ir  mokykliniuose egzaminuose dalyvavusių mokytojų skaičius</v>
      </c>
      <c r="C159" s="12" t="str">
        <f>'001 pr. asignavimai'!O232</f>
        <v>asm.</v>
      </c>
      <c r="D159" s="12">
        <f>'001 pr. asignavimai'!P232</f>
        <v>90</v>
      </c>
      <c r="E159" s="12">
        <f>'001 pr. asignavimai'!Q232</f>
        <v>90</v>
      </c>
      <c r="F159" s="111">
        <f>'001 pr. asignavimai'!R232</f>
        <v>90</v>
      </c>
      <c r="G159" s="222"/>
    </row>
    <row r="160" spans="1:7" ht="15" x14ac:dyDescent="0.2">
      <c r="A160" s="12" t="str">
        <f>'001 pr. asignavimai'!M233</f>
        <v>V-001-02-02-02-02 (VB)</v>
      </c>
      <c r="B160" s="13" t="str">
        <f>'001 pr. asignavimai'!N233</f>
        <v>Panaudotų Mokymo lėšų dalis</v>
      </c>
      <c r="C160" s="12" t="str">
        <f>'001 pr. asignavimai'!O233</f>
        <v>proc.</v>
      </c>
      <c r="D160" s="12">
        <f>'001 pr. asignavimai'!P233</f>
        <v>100</v>
      </c>
      <c r="E160" s="12">
        <f>'001 pr. asignavimai'!Q233</f>
        <v>100</v>
      </c>
      <c r="F160" s="111">
        <f>'001 pr. asignavimai'!R233</f>
        <v>100</v>
      </c>
      <c r="G160" s="222"/>
    </row>
    <row r="161" spans="1:7" ht="15" x14ac:dyDescent="0.2">
      <c r="A161" s="12" t="str">
        <f>'001 pr. asignavimai'!M234</f>
        <v>V-001-02-02-02-03</v>
      </c>
      <c r="B161" s="13" t="str">
        <f>'001 pr. asignavimai'!N234</f>
        <v xml:space="preserve">Finansuotų karjeros specialistų etatų skaičius </v>
      </c>
      <c r="C161" s="12" t="str">
        <f>'001 pr. asignavimai'!O234</f>
        <v>vnt.</v>
      </c>
      <c r="D161" s="12">
        <f>'001 pr. asignavimai'!P234</f>
        <v>4.4000000000000004</v>
      </c>
      <c r="E161" s="12">
        <f>'001 pr. asignavimai'!Q234</f>
        <v>0</v>
      </c>
      <c r="F161" s="111">
        <f>'001 pr. asignavimai'!R234</f>
        <v>0</v>
      </c>
      <c r="G161" s="223"/>
    </row>
    <row r="162" spans="1:7" ht="15" x14ac:dyDescent="0.2">
      <c r="A162" s="15" t="s">
        <v>224</v>
      </c>
      <c r="B162" s="226" t="str">
        <f>'001 pr. asignavimai'!D239</f>
        <v>Neformaliojo  vaikų švietimo programos įgyvendinimas</v>
      </c>
      <c r="C162" s="226"/>
      <c r="D162" s="226"/>
      <c r="E162" s="226"/>
      <c r="F162" s="226"/>
      <c r="G162" s="213" t="s">
        <v>25</v>
      </c>
    </row>
    <row r="163" spans="1:7" ht="15" x14ac:dyDescent="0.2">
      <c r="A163" s="12" t="str">
        <f>'001 pr. asignavimai'!M239</f>
        <v>V-001-02-02-03-01 (VB)</v>
      </c>
      <c r="B163" s="13" t="str">
        <f>'001 pr. asignavimai'!N239</f>
        <v xml:space="preserve">Neformaliajame vaikų švietime dalyvavusių vaikų skaičius </v>
      </c>
      <c r="C163" s="12" t="str">
        <f>'001 pr. asignavimai'!O239</f>
        <v>asm.</v>
      </c>
      <c r="D163" s="12">
        <f>'001 pr. asignavimai'!P239</f>
        <v>1350</v>
      </c>
      <c r="E163" s="12">
        <f>'001 pr. asignavimai'!Q239</f>
        <v>1370</v>
      </c>
      <c r="F163" s="111">
        <f>'001 pr. asignavimai'!R239</f>
        <v>1390</v>
      </c>
      <c r="G163" s="217"/>
    </row>
    <row r="164" spans="1:7" ht="15" x14ac:dyDescent="0.2">
      <c r="A164" s="12" t="str">
        <f>'001 pr. asignavimai'!M240</f>
        <v>V-001-02-02-03-02 (VB)</v>
      </c>
      <c r="B164" s="13" t="str">
        <f>'001 pr. asignavimai'!N240</f>
        <v xml:space="preserve">Neformaliojo vaikų švietimo paslaugų teikėjų skaičius </v>
      </c>
      <c r="C164" s="12" t="str">
        <f>'001 pr. asignavimai'!O240</f>
        <v>vnt.</v>
      </c>
      <c r="D164" s="12">
        <f>'001 pr. asignavimai'!P240</f>
        <v>15</v>
      </c>
      <c r="E164" s="12">
        <f>'001 pr. asignavimai'!Q240</f>
        <v>16</v>
      </c>
      <c r="F164" s="111">
        <f>'001 pr. asignavimai'!R240</f>
        <v>17</v>
      </c>
      <c r="G164" s="214"/>
    </row>
    <row r="165" spans="1:7" ht="15" x14ac:dyDescent="0.2">
      <c r="A165" s="15" t="s">
        <v>225</v>
      </c>
      <c r="B165" s="226" t="str">
        <f>'001 pr. asignavimai'!D244</f>
        <v>Vaikų vasaros poilsio organizavimo programos įgyvendinimas</v>
      </c>
      <c r="C165" s="226"/>
      <c r="D165" s="226"/>
      <c r="E165" s="226"/>
      <c r="F165" s="226"/>
      <c r="G165" s="213" t="s">
        <v>25</v>
      </c>
    </row>
    <row r="166" spans="1:7" ht="15" x14ac:dyDescent="0.2">
      <c r="A166" s="12" t="str">
        <f>'001 pr. asignavimai'!M244</f>
        <v>V-001-02-02-04-01</v>
      </c>
      <c r="B166" s="13" t="str">
        <f>'001 pr. asignavimai'!N244</f>
        <v>Finansuotų stovyklų skaičius</v>
      </c>
      <c r="C166" s="12" t="str">
        <f>'001 pr. asignavimai'!O244</f>
        <v>vnt.</v>
      </c>
      <c r="D166" s="12">
        <f>'001 pr. asignavimai'!P244</f>
        <v>18</v>
      </c>
      <c r="E166" s="12">
        <f>'001 pr. asignavimai'!Q244</f>
        <v>20</v>
      </c>
      <c r="F166" s="111">
        <f>'001 pr. asignavimai'!R244</f>
        <v>22</v>
      </c>
      <c r="G166" s="217"/>
    </row>
    <row r="167" spans="1:7" ht="15" x14ac:dyDescent="0.2">
      <c r="A167" s="12" t="str">
        <f>'001 pr. asignavimai'!M245</f>
        <v>V-001-02-02-04-02</v>
      </c>
      <c r="B167" s="13" t="str">
        <f>'001 pr. asignavimai'!N245</f>
        <v>Stovyklose dalyvavusių vaikų skaičius</v>
      </c>
      <c r="C167" s="12" t="str">
        <f>'001 pr. asignavimai'!O245</f>
        <v>vnt.</v>
      </c>
      <c r="D167" s="12">
        <f>'001 pr. asignavimai'!P245</f>
        <v>680</v>
      </c>
      <c r="E167" s="12">
        <f>'001 pr. asignavimai'!Q245</f>
        <v>690</v>
      </c>
      <c r="F167" s="111">
        <f>'001 pr. asignavimai'!R245</f>
        <v>700</v>
      </c>
      <c r="G167" s="214"/>
    </row>
    <row r="168" spans="1:7" ht="15" x14ac:dyDescent="0.2">
      <c r="A168" s="8" t="s">
        <v>342</v>
      </c>
      <c r="B168" s="227" t="str">
        <f>'001 pr. asignavimai'!C251</f>
        <v>Organizuoti jaunimo užimtumą, skatinti ir remti Plungės rajono jaunimo savanorišką veiklą bei vykdomas veiklos programas</v>
      </c>
      <c r="C168" s="228"/>
      <c r="D168" s="228"/>
      <c r="E168" s="228"/>
      <c r="F168" s="228"/>
      <c r="G168" s="215" t="s">
        <v>359</v>
      </c>
    </row>
    <row r="169" spans="1:7" ht="15" x14ac:dyDescent="0.2">
      <c r="A169" s="16" t="str">
        <f>'001 pr. asignavimai'!M251</f>
        <v>R-001-03-01-01</v>
      </c>
      <c r="B169" s="17" t="str">
        <f>'001 pr. asignavimai'!N251</f>
        <v>Veikiančių jaunimo organizacijų, neformalių jaunimo grupių skaičius</v>
      </c>
      <c r="C169" s="16" t="str">
        <f>'001 pr. asignavimai'!O251</f>
        <v>vnt.</v>
      </c>
      <c r="D169" s="16">
        <f>'001 pr. asignavimai'!P251</f>
        <v>5</v>
      </c>
      <c r="E169" s="16">
        <f>'001 pr. asignavimai'!Q251</f>
        <v>6</v>
      </c>
      <c r="F169" s="112">
        <f>'001 pr. asignavimai'!R251</f>
        <v>6</v>
      </c>
      <c r="G169" s="218"/>
    </row>
    <row r="170" spans="1:7" ht="15" x14ac:dyDescent="0.2">
      <c r="A170" s="16" t="str">
        <f>'001 pr. asignavimai'!M252</f>
        <v>R-001-03-01-02</v>
      </c>
      <c r="B170" s="17" t="str">
        <f>'001 pr. asignavimai'!N252</f>
        <v>AJC organizuojamų rajoninių renginių skaičius</v>
      </c>
      <c r="C170" s="16" t="str">
        <f>'001 pr. asignavimai'!O252</f>
        <v>vnt.</v>
      </c>
      <c r="D170" s="16">
        <f>'001 pr. asignavimai'!P252</f>
        <v>2</v>
      </c>
      <c r="E170" s="16">
        <f>'001 pr. asignavimai'!Q252</f>
        <v>3</v>
      </c>
      <c r="F170" s="112">
        <f>'001 pr. asignavimai'!R252</f>
        <v>3</v>
      </c>
      <c r="G170" s="218"/>
    </row>
    <row r="171" spans="1:7" ht="30" x14ac:dyDescent="0.2">
      <c r="A171" s="16" t="str">
        <f>'001 pr. asignavimai'!M253</f>
        <v>R-001-03-01-03</v>
      </c>
      <c r="B171" s="17" t="str">
        <f>'001 pr. asignavimai'!N253</f>
        <v>Jaunų žmonių, dalyvaujančių iš Savivaldybės biudžeto finansuojamų projektų veiklose, skaičius</v>
      </c>
      <c r="C171" s="16" t="str">
        <f>'001 pr. asignavimai'!O253</f>
        <v>asm.</v>
      </c>
      <c r="D171" s="16">
        <f>'001 pr. asignavimai'!P253</f>
        <v>840</v>
      </c>
      <c r="E171" s="16">
        <f>'001 pr. asignavimai'!Q253</f>
        <v>920</v>
      </c>
      <c r="F171" s="112">
        <f>'001 pr. asignavimai'!R253</f>
        <v>1100</v>
      </c>
      <c r="G171" s="216"/>
    </row>
    <row r="172" spans="1:7" ht="15" x14ac:dyDescent="0.2">
      <c r="A172" s="15" t="s">
        <v>226</v>
      </c>
      <c r="B172" s="226" t="str">
        <f>'001 pr. asignavimai'!D254</f>
        <v>Jaunimo veiklos programos įgyvendinimas</v>
      </c>
      <c r="C172" s="226"/>
      <c r="D172" s="226"/>
      <c r="E172" s="226"/>
      <c r="F172" s="226"/>
      <c r="G172" s="213" t="s">
        <v>25</v>
      </c>
    </row>
    <row r="173" spans="1:7" ht="15" x14ac:dyDescent="0.2">
      <c r="A173" s="12" t="str">
        <f>'001 pr. asignavimai'!M254</f>
        <v>V-001-03-01-01-01</v>
      </c>
      <c r="B173" s="13" t="str">
        <f>'001 pr. asignavimai'!N254</f>
        <v>Paremtų programų skaičius</v>
      </c>
      <c r="C173" s="12" t="str">
        <f>'001 pr. asignavimai'!O254</f>
        <v>vnt.</v>
      </c>
      <c r="D173" s="12">
        <f>'001 pr. asignavimai'!P254</f>
        <v>8</v>
      </c>
      <c r="E173" s="12">
        <f>'001 pr. asignavimai'!Q254</f>
        <v>9</v>
      </c>
      <c r="F173" s="111">
        <f>'001 pr. asignavimai'!R254</f>
        <v>9</v>
      </c>
      <c r="G173" s="217"/>
    </row>
    <row r="174" spans="1:7" ht="15" x14ac:dyDescent="0.2">
      <c r="A174" s="12" t="str">
        <f>'001 pr. asignavimai'!M255</f>
        <v>V-001-03-01-01-02</v>
      </c>
      <c r="B174" s="13" t="str">
        <f>'001 pr. asignavimai'!N255</f>
        <v>Paremtų savanorių skaičius</v>
      </c>
      <c r="C174" s="12" t="str">
        <f>'001 pr. asignavimai'!O255</f>
        <v>asm.</v>
      </c>
      <c r="D174" s="12">
        <f>'001 pr. asignavimai'!P255</f>
        <v>5</v>
      </c>
      <c r="E174" s="12">
        <f>'001 pr. asignavimai'!Q255</f>
        <v>6</v>
      </c>
      <c r="F174" s="111">
        <f>'001 pr. asignavimai'!R255</f>
        <v>7</v>
      </c>
      <c r="G174" s="217"/>
    </row>
    <row r="175" spans="1:7" ht="15" x14ac:dyDescent="0.2">
      <c r="A175" s="12" t="str">
        <f>'001 pr. asignavimai'!M256</f>
        <v>V-001-03-01-01-03</v>
      </c>
      <c r="B175" s="13" t="str">
        <f>'001 pr. asignavimai'!N256</f>
        <v>Įdarbintų jaunuolių skaičius</v>
      </c>
      <c r="C175" s="12" t="str">
        <f>'001 pr. asignavimai'!O256</f>
        <v>asm.</v>
      </c>
      <c r="D175" s="12">
        <f>'001 pr. asignavimai'!P256</f>
        <v>13</v>
      </c>
      <c r="E175" s="12">
        <f>'001 pr. asignavimai'!Q256</f>
        <v>15</v>
      </c>
      <c r="F175" s="111">
        <f>'001 pr. asignavimai'!R256</f>
        <v>16</v>
      </c>
      <c r="G175" s="214"/>
    </row>
    <row r="176" spans="1:7" ht="15" x14ac:dyDescent="0.2">
      <c r="A176" s="15" t="s">
        <v>232</v>
      </c>
      <c r="B176" s="226" t="str">
        <f>'001 pr. asignavimai'!D259</f>
        <v>Plungės atviro jaunimo centro veiklos organizavimas</v>
      </c>
      <c r="C176" s="226"/>
      <c r="D176" s="226"/>
      <c r="E176" s="226"/>
      <c r="F176" s="226"/>
      <c r="G176" s="213" t="s">
        <v>25</v>
      </c>
    </row>
    <row r="177" spans="1:7" ht="15" x14ac:dyDescent="0.2">
      <c r="A177" s="12" t="str">
        <f>'001 pr. asignavimai'!M259</f>
        <v>V-001-04-01-01-01</v>
      </c>
      <c r="B177" s="13" t="str">
        <f>'001 pr. asignavimai'!N259</f>
        <v>Suorganizuotų renginių, skirtų jaunimui, skaičius per metus</v>
      </c>
      <c r="C177" s="12" t="str">
        <f>'001 pr. asignavimai'!O259</f>
        <v>vnt.</v>
      </c>
      <c r="D177" s="12">
        <f>'001 pr. asignavimai'!P259</f>
        <v>24</v>
      </c>
      <c r="E177" s="12">
        <f>'001 pr. asignavimai'!Q259</f>
        <v>30</v>
      </c>
      <c r="F177" s="111">
        <f>'001 pr. asignavimai'!R259</f>
        <v>35</v>
      </c>
      <c r="G177" s="217"/>
    </row>
    <row r="178" spans="1:7" ht="15" x14ac:dyDescent="0.2">
      <c r="A178" s="12" t="str">
        <f>'001 pr. asignavimai'!M260</f>
        <v>V-001-04-01-01-02</v>
      </c>
      <c r="B178" s="13" t="str">
        <f>'001 pr. asignavimai'!N260</f>
        <v>AJC lankytojų skaičius (per metus)</v>
      </c>
      <c r="C178" s="12" t="str">
        <f>'001 pr. asignavimai'!O260</f>
        <v>vnt.</v>
      </c>
      <c r="D178" s="12">
        <f>'001 pr. asignavimai'!P260</f>
        <v>1400</v>
      </c>
      <c r="E178" s="12">
        <f>'001 pr. asignavimai'!Q260</f>
        <v>1600</v>
      </c>
      <c r="F178" s="111">
        <f>'001 pr. asignavimai'!R260</f>
        <v>2000</v>
      </c>
      <c r="G178" s="214"/>
    </row>
    <row r="179" spans="1:7" ht="26.25" customHeight="1" x14ac:dyDescent="0.2">
      <c r="A179" s="8" t="s">
        <v>343</v>
      </c>
      <c r="B179" s="227" t="str">
        <f>'001 pr. asignavimai'!C266</f>
        <v xml:space="preserve">Įgyvendinti neformaliojo suaugusiųjų švietimo programą </v>
      </c>
      <c r="C179" s="228"/>
      <c r="D179" s="228"/>
      <c r="E179" s="228"/>
      <c r="F179" s="228"/>
      <c r="G179" s="215" t="s">
        <v>360</v>
      </c>
    </row>
    <row r="180" spans="1:7" ht="26.25" customHeight="1" x14ac:dyDescent="0.2">
      <c r="A180" s="16" t="str">
        <f>'001 pr. asignavimai'!M266</f>
        <v>R-001-04-01-01</v>
      </c>
      <c r="B180" s="17" t="str">
        <f>'001 pr. asignavimai'!N266</f>
        <v>Dalyvavusių neformaliojo suaugusių švietimo veiklose asmenų dalis nuo vyresnių nei 65 metų asmenų skaičiaus</v>
      </c>
      <c r="C180" s="16" t="str">
        <f>'001 pr. asignavimai'!O266</f>
        <v>proc.</v>
      </c>
      <c r="D180" s="16">
        <f>'001 pr. asignavimai'!P266</f>
        <v>3.46</v>
      </c>
      <c r="E180" s="16">
        <f>'001 pr. asignavimai'!Q266</f>
        <v>3.62</v>
      </c>
      <c r="F180" s="112">
        <f>'001 pr. asignavimai'!R266</f>
        <v>3.79</v>
      </c>
      <c r="G180" s="216"/>
    </row>
    <row r="181" spans="1:7" ht="15" x14ac:dyDescent="0.2">
      <c r="A181" s="15" t="s">
        <v>227</v>
      </c>
      <c r="B181" s="226" t="str">
        <f>'001 pr. asignavimai'!D267</f>
        <v>Trečiojo amžiaus universiteto (TAU) veiklos organizavimas</v>
      </c>
      <c r="C181" s="226"/>
      <c r="D181" s="226"/>
      <c r="E181" s="226"/>
      <c r="F181" s="226"/>
      <c r="G181" s="213" t="s">
        <v>25</v>
      </c>
    </row>
    <row r="182" spans="1:7" ht="15" x14ac:dyDescent="0.2">
      <c r="A182" s="12" t="str">
        <f>'001 pr. asignavimai'!M267</f>
        <v>V-001-04-01-01-01</v>
      </c>
      <c r="B182" s="13" t="str">
        <f>'001 pr. asignavimai'!N267</f>
        <v>TAU klausytojų skaičius</v>
      </c>
      <c r="C182" s="12" t="str">
        <f>'001 pr. asignavimai'!O267</f>
        <v>asm.</v>
      </c>
      <c r="D182" s="12">
        <f>'001 pr. asignavimai'!P267</f>
        <v>231</v>
      </c>
      <c r="E182" s="12">
        <f>'001 pr. asignavimai'!Q267</f>
        <v>242</v>
      </c>
      <c r="F182" s="111">
        <f>'001 pr. asignavimai'!R267</f>
        <v>253</v>
      </c>
      <c r="G182" s="217"/>
    </row>
    <row r="183" spans="1:7" ht="15" x14ac:dyDescent="0.2">
      <c r="A183" s="12" t="str">
        <f>'001 pr. asignavimai'!M268</f>
        <v>V-001-04-01-01-02</v>
      </c>
      <c r="B183" s="13" t="str">
        <f>'001 pr. asignavimai'!N268</f>
        <v>TAU renginių skaičius</v>
      </c>
      <c r="C183" s="12" t="str">
        <f>'001 pr. asignavimai'!O268</f>
        <v>vnt.</v>
      </c>
      <c r="D183" s="12">
        <f>'001 pr. asignavimai'!P268</f>
        <v>218</v>
      </c>
      <c r="E183" s="12">
        <f>'001 pr. asignavimai'!Q268</f>
        <v>229</v>
      </c>
      <c r="F183" s="111">
        <f>'001 pr. asignavimai'!R268</f>
        <v>240</v>
      </c>
      <c r="G183" s="214"/>
    </row>
    <row r="184" spans="1:7" ht="57.75" customHeight="1" x14ac:dyDescent="0.2">
      <c r="A184" s="8" t="s">
        <v>228</v>
      </c>
      <c r="B184" s="227" t="str">
        <f>'001 pr. asignavimai'!C274</f>
        <v xml:space="preserve">Remti ir skatinti masinių sporto sveikatingumo renginių vykdymą rajone </v>
      </c>
      <c r="C184" s="228"/>
      <c r="D184" s="228"/>
      <c r="E184" s="228"/>
      <c r="F184" s="228"/>
      <c r="G184" s="215" t="s">
        <v>361</v>
      </c>
    </row>
    <row r="185" spans="1:7" ht="57.75" customHeight="1" x14ac:dyDescent="0.2">
      <c r="A185" s="16" t="str">
        <f>'001 pr. asignavimai'!M274</f>
        <v>R-001-05-01-01</v>
      </c>
      <c r="B185" s="17" t="str">
        <f>'001 pr. asignavimai'!N274</f>
        <v xml:space="preserve">Sporto projektų, kuriems skirta parama, skaičius </v>
      </c>
      <c r="C185" s="16" t="str">
        <f>'001 pr. asignavimai'!O274</f>
        <v>vnt.</v>
      </c>
      <c r="D185" s="16">
        <f>'001 pr. asignavimai'!P274</f>
        <v>60</v>
      </c>
      <c r="E185" s="16">
        <f>'001 pr. asignavimai'!Q274</f>
        <v>62</v>
      </c>
      <c r="F185" s="112">
        <f>'001 pr. asignavimai'!R274</f>
        <v>64</v>
      </c>
      <c r="G185" s="216"/>
    </row>
    <row r="186" spans="1:7" ht="15" x14ac:dyDescent="0.2">
      <c r="A186" s="15" t="s">
        <v>229</v>
      </c>
      <c r="B186" s="226" t="str">
        <f>'001 pr. asignavimai'!D275</f>
        <v>Sporto projektų rėmimas</v>
      </c>
      <c r="C186" s="226"/>
      <c r="D186" s="226"/>
      <c r="E186" s="226"/>
      <c r="F186" s="226"/>
      <c r="G186" s="213" t="s">
        <v>25</v>
      </c>
    </row>
    <row r="187" spans="1:7" ht="15" x14ac:dyDescent="0.2">
      <c r="A187" s="12" t="str">
        <f>'001 pr. asignavimai'!M275</f>
        <v>V-001-05-01-01-01</v>
      </c>
      <c r="B187" s="13" t="str">
        <f>'001 pr. asignavimai'!N275</f>
        <v>Įgyvendinta programa</v>
      </c>
      <c r="C187" s="12" t="str">
        <f>'001 pr. asignavimai'!O275</f>
        <v>proc.</v>
      </c>
      <c r="D187" s="12">
        <f>'001 pr. asignavimai'!P275</f>
        <v>100</v>
      </c>
      <c r="E187" s="12">
        <f>'001 pr. asignavimai'!Q275</f>
        <v>100</v>
      </c>
      <c r="F187" s="111">
        <f>'001 pr. asignavimai'!R275</f>
        <v>100</v>
      </c>
      <c r="G187" s="214"/>
    </row>
    <row r="188" spans="1:7" ht="15" x14ac:dyDescent="0.2">
      <c r="A188" s="15" t="s">
        <v>233</v>
      </c>
      <c r="B188" s="226" t="str">
        <f>'001 pr. asignavimai'!D278</f>
        <v>VšĮ "Plungės futbolas" programos įgyvendinimas</v>
      </c>
      <c r="C188" s="226"/>
      <c r="D188" s="226"/>
      <c r="E188" s="226"/>
      <c r="F188" s="226"/>
      <c r="G188" s="213" t="s">
        <v>25</v>
      </c>
    </row>
    <row r="189" spans="1:7" ht="15" x14ac:dyDescent="0.2">
      <c r="A189" s="12" t="str">
        <f>'001 pr. asignavimai'!M278</f>
        <v>V-001-05-01-02-01</v>
      </c>
      <c r="B189" s="13" t="str">
        <f>'001 pr. asignavimai'!N278</f>
        <v xml:space="preserve">Įstaigoje organizuojamų treniruočių skaičius per metus </v>
      </c>
      <c r="C189" s="12" t="str">
        <f>'001 pr. asignavimai'!O278</f>
        <v>vnt.</v>
      </c>
      <c r="D189" s="12">
        <f>'001 pr. asignavimai'!P278</f>
        <v>2300</v>
      </c>
      <c r="E189" s="12">
        <f>'001 pr. asignavimai'!Q278</f>
        <v>2350</v>
      </c>
      <c r="F189" s="111">
        <f>'001 pr. asignavimai'!R278</f>
        <v>2400</v>
      </c>
      <c r="G189" s="217"/>
    </row>
    <row r="190" spans="1:7" ht="15" x14ac:dyDescent="0.2">
      <c r="A190" s="12" t="str">
        <f>'001 pr. asignavimai'!M279</f>
        <v>V-001-05-01-02-02</v>
      </c>
      <c r="B190" s="13" t="str">
        <f>'001 pr. asignavimai'!N279</f>
        <v xml:space="preserve">Įstaigoje sportuojančių vaikų skaičius </v>
      </c>
      <c r="C190" s="12" t="str">
        <f>'001 pr. asignavimai'!O279</f>
        <v>asm.</v>
      </c>
      <c r="D190" s="12">
        <f>'001 pr. asignavimai'!P279</f>
        <v>400</v>
      </c>
      <c r="E190" s="12">
        <f>'001 pr. asignavimai'!Q279</f>
        <v>420</v>
      </c>
      <c r="F190" s="111">
        <f>'001 pr. asignavimai'!R279</f>
        <v>440</v>
      </c>
      <c r="G190" s="214"/>
    </row>
    <row r="191" spans="1:7" ht="15" x14ac:dyDescent="0.2">
      <c r="A191" s="15" t="s">
        <v>234</v>
      </c>
      <c r="B191" s="226" t="str">
        <f>'001 pr. asignavimai'!D282</f>
        <v>Krepšinio komandos "Plungės Olimpas" rėmimas</v>
      </c>
      <c r="C191" s="226"/>
      <c r="D191" s="226"/>
      <c r="E191" s="226"/>
      <c r="F191" s="226"/>
      <c r="G191" s="213" t="s">
        <v>25</v>
      </c>
    </row>
    <row r="192" spans="1:7" ht="15" x14ac:dyDescent="0.2">
      <c r="A192" s="12" t="str">
        <f>'001 pr. asignavimai'!M282</f>
        <v>V-001-05-01-03-01</v>
      </c>
      <c r="B192" s="13" t="str">
        <f>'001 pr. asignavimai'!N282</f>
        <v xml:space="preserve">Sužaistų rungtynių skaičius </v>
      </c>
      <c r="C192" s="12" t="str">
        <f>'001 pr. asignavimai'!O282</f>
        <v>vnt.</v>
      </c>
      <c r="D192" s="12">
        <f>'001 pr. asignavimai'!P282</f>
        <v>40</v>
      </c>
      <c r="E192" s="12">
        <f>'001 pr. asignavimai'!Q282</f>
        <v>40</v>
      </c>
      <c r="F192" s="111">
        <f>'001 pr. asignavimai'!R282</f>
        <v>44</v>
      </c>
      <c r="G192" s="214"/>
    </row>
    <row r="193" spans="1:7" ht="15" x14ac:dyDescent="0.2">
      <c r="A193" s="15" t="s">
        <v>235</v>
      </c>
      <c r="B193" s="226" t="str">
        <f>'001 pr. asignavimai'!D285</f>
        <v>Futbolo komandos FK "Babrungas" rėmimas</v>
      </c>
      <c r="C193" s="226"/>
      <c r="D193" s="226"/>
      <c r="E193" s="226"/>
      <c r="F193" s="226"/>
      <c r="G193" s="213" t="s">
        <v>25</v>
      </c>
    </row>
    <row r="194" spans="1:7" ht="15" x14ac:dyDescent="0.2">
      <c r="A194" s="12" t="str">
        <f>'001 pr. asignavimai'!M285</f>
        <v>V-001-05-01-04-01</v>
      </c>
      <c r="B194" s="13" t="str">
        <f>'001 pr. asignavimai'!N285</f>
        <v xml:space="preserve">Sužaistų rungtynių skaičius </v>
      </c>
      <c r="C194" s="12" t="str">
        <f>'001 pr. asignavimai'!O285</f>
        <v>vnt.</v>
      </c>
      <c r="D194" s="12">
        <f>'001 pr. asignavimai'!P285</f>
        <v>30</v>
      </c>
      <c r="E194" s="12">
        <f>'001 pr. asignavimai'!Q285</f>
        <v>30</v>
      </c>
      <c r="F194" s="111">
        <f>'001 pr. asignavimai'!R285</f>
        <v>30</v>
      </c>
      <c r="G194" s="214"/>
    </row>
  </sheetData>
  <mergeCells count="83"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  <mergeCell ref="B63:F63"/>
    <mergeCell ref="B98:F98"/>
    <mergeCell ref="B105:F105"/>
    <mergeCell ref="B70:F70"/>
    <mergeCell ref="B77:F77"/>
    <mergeCell ref="B84:F84"/>
    <mergeCell ref="B91:F91"/>
    <mergeCell ref="B111:F111"/>
    <mergeCell ref="B116:F116"/>
    <mergeCell ref="B121:F121"/>
    <mergeCell ref="B126:F126"/>
    <mergeCell ref="B131:F131"/>
    <mergeCell ref="B158:F158"/>
    <mergeCell ref="B153:F153"/>
    <mergeCell ref="B147:F147"/>
    <mergeCell ref="B136:F136"/>
    <mergeCell ref="B141:F141"/>
    <mergeCell ref="B143:F143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126:G130"/>
    <mergeCell ref="G131:G135"/>
    <mergeCell ref="G136:G140"/>
    <mergeCell ref="G141:G142"/>
    <mergeCell ref="G143:G144"/>
    <mergeCell ref="G147:G148"/>
    <mergeCell ref="G149:G152"/>
    <mergeCell ref="G153:G155"/>
    <mergeCell ref="G156:G157"/>
    <mergeCell ref="G158:G161"/>
    <mergeCell ref="G162:G164"/>
    <mergeCell ref="G165:G167"/>
    <mergeCell ref="G168:G171"/>
    <mergeCell ref="G172:G175"/>
    <mergeCell ref="G176:G178"/>
    <mergeCell ref="G191:G192"/>
    <mergeCell ref="G193:G194"/>
    <mergeCell ref="G179:G180"/>
    <mergeCell ref="G181:G183"/>
    <mergeCell ref="G184:G185"/>
    <mergeCell ref="G186:G187"/>
    <mergeCell ref="G188:G19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2023-12-07T07:20:43Z</dcterms:modified>
</cp:coreProperties>
</file>