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serveris\sekretores\09-28 TARYBA\Po tarybos (sutvarkyti)\"/>
    </mc:Choice>
  </mc:AlternateContent>
  <bookViews>
    <workbookView xWindow="0" yWindow="0" windowWidth="23040" windowHeight="9072" tabRatio="739" activeTab="7"/>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'ugd_reikmems(5)'!$A$1:$G$20</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24" l="1"/>
  <c r="F63" i="24"/>
  <c r="C27" i="11" l="1"/>
  <c r="C11" i="11"/>
  <c r="C12" i="12" l="1"/>
  <c r="D14" i="6" l="1"/>
  <c r="E14" i="6"/>
  <c r="E13" i="6"/>
  <c r="D12" i="6"/>
  <c r="E12" i="6"/>
  <c r="D11" i="6"/>
  <c r="D10" i="6"/>
  <c r="E10" i="6"/>
  <c r="D9" i="6"/>
  <c r="C13" i="12"/>
  <c r="C14" i="12"/>
  <c r="C15" i="12"/>
  <c r="C16" i="12"/>
  <c r="C17" i="12"/>
  <c r="C18" i="12"/>
  <c r="C19" i="12"/>
  <c r="C20" i="12"/>
  <c r="C9" i="12"/>
  <c r="D21" i="12"/>
  <c r="E21" i="12"/>
  <c r="F21" i="12"/>
  <c r="E22" i="33"/>
  <c r="F22" i="33"/>
  <c r="E21" i="33"/>
  <c r="F21" i="33"/>
  <c r="E11" i="20"/>
  <c r="F11" i="20"/>
  <c r="F20" i="21"/>
  <c r="E19" i="21"/>
  <c r="F19" i="21"/>
  <c r="E18" i="21"/>
  <c r="E20" i="21" s="1"/>
  <c r="F18" i="21"/>
  <c r="E17" i="21"/>
  <c r="F17" i="21"/>
  <c r="E65" i="24" l="1"/>
  <c r="D13" i="6" s="1"/>
  <c r="D15" i="6" s="1"/>
  <c r="F65" i="24"/>
  <c r="E64" i="24"/>
  <c r="F64" i="24"/>
  <c r="E66" i="24"/>
  <c r="F66" i="24"/>
  <c r="E11" i="6"/>
  <c r="E62" i="24"/>
  <c r="F62" i="24"/>
  <c r="E61" i="24"/>
  <c r="F61" i="24"/>
  <c r="E9" i="6" s="1"/>
  <c r="E15" i="6" l="1"/>
  <c r="E36" i="24"/>
  <c r="F36" i="24"/>
  <c r="E20" i="17" l="1"/>
  <c r="E21" i="17"/>
  <c r="F21" i="17"/>
  <c r="C10" i="12"/>
  <c r="C11" i="12"/>
  <c r="F23" i="33" l="1"/>
  <c r="E23" i="33" l="1"/>
  <c r="F12" i="20" l="1"/>
  <c r="E12" i="20"/>
  <c r="F20" i="17" l="1"/>
  <c r="F67" i="24" l="1"/>
  <c r="F69" i="24" l="1"/>
  <c r="E67" i="24"/>
  <c r="E69" i="24" s="1"/>
  <c r="C21" i="12" l="1"/>
  <c r="E17" i="6" l="1"/>
  <c r="D17" i="6"/>
</calcChain>
</file>

<file path=xl/sharedStrings.xml><?xml version="1.0" encoding="utf-8"?>
<sst xmlns="http://schemas.openxmlformats.org/spreadsheetml/2006/main" count="454" uniqueCount="252">
  <si>
    <t>Eil.   Nr.</t>
  </si>
  <si>
    <t>Iš viso</t>
  </si>
  <si>
    <t>iš jų darbo užmokesčiui</t>
  </si>
  <si>
    <t>Savivaldybės administracija</t>
  </si>
  <si>
    <t>Plungės rajono savivaldybės viešoji biblioteka</t>
  </si>
  <si>
    <t>IŠ VISO:</t>
  </si>
  <si>
    <t xml:space="preserve">Programos pavadinimas </t>
  </si>
  <si>
    <t>Lopšelis-darželis „Raudonkepuraitė“</t>
  </si>
  <si>
    <t>Lopšelis-darželis „Saulutė“</t>
  </si>
  <si>
    <t>Programos kodas</t>
  </si>
  <si>
    <t>Įstaigos pavadinimas</t>
  </si>
  <si>
    <t>Eil.Nr.</t>
  </si>
  <si>
    <t>Pajamų pavadinimas</t>
  </si>
  <si>
    <t>IŠ VISO</t>
  </si>
  <si>
    <t>Plungės socialinių paslaugų centras</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</si>
  <si>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</si>
  <si>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</si>
  <si>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</si>
  <si>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</si>
  <si>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</si>
  <si>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</si>
  <si>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</si>
  <si>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Savivaldybės veiklos valdymo programa</t>
  </si>
  <si>
    <t>Infrastruktūros objektų priežiūros ir ūkinių subjektų rėmimo programa</t>
  </si>
  <si>
    <t>Eil. Nr.</t>
  </si>
  <si>
    <t>Plungės sporto ir rekreacijos centras</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</si>
  <si>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</si>
  <si>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</si>
  <si>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</si>
  <si>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</si>
  <si>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</si>
  <si>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</si>
  <si>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</si>
  <si>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</si>
  <si>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</si>
  <si>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</si>
  <si>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</si>
  <si>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</si>
  <si>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</si>
  <si>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</si>
  <si>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</si>
  <si>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</si>
  <si>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</si>
  <si>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</si>
  <si>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</si>
  <si>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</si>
  <si>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</si>
  <si>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</si>
  <si>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</si>
  <si>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</si>
  <si>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</si>
  <si>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</si>
  <si>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</si>
  <si>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</si>
  <si>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18.</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</si>
  <si>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</si>
  <si>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</si>
  <si>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</si>
  <si>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</si>
  <si>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</si>
  <si>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</si>
  <si>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</si>
  <si>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</si>
  <si>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</si>
  <si>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</si>
  <si>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</si>
  <si>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</si>
  <si>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</si>
  <si>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</si>
  <si>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</si>
  <si>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</si>
  <si>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</si>
  <si>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</si>
  <si>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</si>
  <si>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Biudžetinių įstaigų pajamos už prekes ir paslaugas</t>
  </si>
  <si>
    <t>Kulių gimnazija</t>
  </si>
  <si>
    <t>Liepijų mokykla</t>
  </si>
  <si>
    <t>„Ryto“ pagrindinė mokykla</t>
  </si>
  <si>
    <t>„Saulės“  gimnazija</t>
  </si>
  <si>
    <t>Senamiesčio mokykla</t>
  </si>
  <si>
    <t>21.</t>
  </si>
  <si>
    <t>22.</t>
  </si>
  <si>
    <t>24.</t>
  </si>
  <si>
    <t>27.</t>
  </si>
  <si>
    <t>33.</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</si>
  <si>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</si>
  <si>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</si>
  <si>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</si>
  <si>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</si>
  <si>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</si>
  <si>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</si>
  <si>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</si>
  <si>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</si>
  <si>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Plungės sporto ir rekreacijos centro veikla (TP)</t>
  </si>
  <si>
    <t>002</t>
  </si>
  <si>
    <t>004</t>
  </si>
  <si>
    <t>37.</t>
  </si>
  <si>
    <t>006</t>
  </si>
  <si>
    <t>Plungės rajono savivaldybės viešosios bibliotekos veikla (TP)</t>
  </si>
  <si>
    <t>007</t>
  </si>
  <si>
    <t>49.</t>
  </si>
  <si>
    <t>Ugdymo kokybės užtikrinimas (TP)</t>
  </si>
  <si>
    <t>49.46.</t>
  </si>
  <si>
    <t>Plungės rajono seniūnijų veikla (TP)</t>
  </si>
  <si>
    <t>49.52.</t>
  </si>
  <si>
    <t>008</t>
  </si>
  <si>
    <t>Savivaldybės infrastruktūros objektų planavimas,  remontas ir priežiūra (TP)</t>
  </si>
  <si>
    <t>Iš viso 001 programai</t>
  </si>
  <si>
    <t>Iš viso 002 programai</t>
  </si>
  <si>
    <t>Iš viso 004 programai</t>
  </si>
  <si>
    <t>Iš viso 006 programai</t>
  </si>
  <si>
    <t>Iš viso 007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</si>
  <si>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</si>
  <si>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</si>
  <si>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</si>
  <si>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</si>
  <si>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</si>
  <si>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</si>
  <si>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Gyventojų pajamų mokestis</t>
  </si>
  <si>
    <t>17.</t>
  </si>
  <si>
    <t>20.</t>
  </si>
  <si>
    <t>Lopšelis-darželis „Rūtelė“</t>
  </si>
  <si>
    <t>Lopšelio-darželio „Rūtelė“ veikla (TP)</t>
  </si>
  <si>
    <t>19.</t>
  </si>
  <si>
    <t>Plungės paslaugų ir švietimo pagalbos centras</t>
  </si>
  <si>
    <t>Plungės paslaugų ir švietimo pagalbos centro veikla (TP)</t>
  </si>
  <si>
    <t>47.</t>
  </si>
  <si>
    <t>12.</t>
  </si>
  <si>
    <t>Lopšelis-darželis „Pasaka“</t>
  </si>
  <si>
    <t>15.</t>
  </si>
  <si>
    <t>Plungės krizių centras</t>
  </si>
  <si>
    <t>30.</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</si>
  <si>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</si>
  <si>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</si>
  <si>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</si>
  <si>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</si>
  <si>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</si>
  <si>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</si>
  <si>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26.</t>
  </si>
  <si>
    <t>28.</t>
  </si>
  <si>
    <t>14.</t>
  </si>
  <si>
    <t>Lopšelio-darželio „Pasaka“ veikla (TP)</t>
  </si>
  <si>
    <t>Investicijų ir kitų projektų vykdymas (naujo finansavimo periodo) (PP) (ES lėšos)</t>
  </si>
  <si>
    <t>Mokslo rėmimo programos įgyvendinimas (TP)</t>
  </si>
  <si>
    <t>49.2.</t>
  </si>
  <si>
    <t>49.3.</t>
  </si>
  <si>
    <t>Vaikų vasaros poilsio organizavimo programos įgyvendinimas(TP)</t>
  </si>
  <si>
    <t>Plungės socialinių paslaugų centro veikla (TP)</t>
  </si>
  <si>
    <t xml:space="preserve">tarybos 2023 m. rugsėjo 28  d. </t>
  </si>
  <si>
    <t xml:space="preserve">                                                                                                                                                 tarybos 2023 m.  rugsėjo 28 d. </t>
  </si>
  <si>
    <t xml:space="preserve">tarybos 2023 m.  rugsėjo 28 d. </t>
  </si>
  <si>
    <t xml:space="preserve">tarybos 2023 m. rugsėjo 28 d. </t>
  </si>
  <si>
    <t>„Babrungo“ progimnazija</t>
  </si>
  <si>
    <t>„Babrungo“ progimnazijos veikla (TP)</t>
  </si>
  <si>
    <t xml:space="preserve">19. </t>
  </si>
  <si>
    <t>Lopšelis-darželis „Nykštukas“</t>
  </si>
  <si>
    <t>Lopšelio-darželio „Nykštukas“ veikla (TP)</t>
  </si>
  <si>
    <t>M.Oginskio meno mokykla</t>
  </si>
  <si>
    <t>M.Oginskio meno mokyklos veikla (TP)</t>
  </si>
  <si>
    <t>35.</t>
  </si>
  <si>
    <t>Plungės raj. savivaldybės visuomenės sveikatos biuro veikla (TP)</t>
  </si>
  <si>
    <t>Plungės raj. savivaldybės visuomenės sveikatos biuras</t>
  </si>
  <si>
    <t>Kulių kultūros centras</t>
  </si>
  <si>
    <t>Kulių kultūros centro veikla (TP)</t>
  </si>
  <si>
    <t>Žemaičių Kalvarijos kultūros centras</t>
  </si>
  <si>
    <t>Žemaičių Kalvarijos kultūros centro veikla (TP)</t>
  </si>
  <si>
    <t>45.</t>
  </si>
  <si>
    <t>Šateikių kultūros centras</t>
  </si>
  <si>
    <t>Šateikių kultūros centro veikla (TP)</t>
  </si>
  <si>
    <t>44.</t>
  </si>
  <si>
    <t>29.</t>
  </si>
  <si>
    <t>Investicijų ir kitų projektų, skirtų 2014-2020 m. nacionalinei pažangos programai/ ES fondų investicijų programai, vykdymas (TE) (skolintos lėšos)</t>
  </si>
  <si>
    <t>38.</t>
  </si>
  <si>
    <t>Plungės turizmo informacijos centras</t>
  </si>
  <si>
    <t>Plungės turizmo informacijos centro veikla (TP)</t>
  </si>
  <si>
    <t>39.</t>
  </si>
  <si>
    <t>Žemaičių dailės muziejaus veikla (TP)</t>
  </si>
  <si>
    <t xml:space="preserve">Žemaičių dailės muziejus </t>
  </si>
  <si>
    <t>48.</t>
  </si>
  <si>
    <t>Savivaldybės Kontrolės ir audito tarnyba</t>
  </si>
  <si>
    <t>Savivaldybės Kontrolės ir audito tarnybos darbo užtikrinimas (TP)</t>
  </si>
  <si>
    <t>Socialinėms paslaugoms (TP)</t>
  </si>
  <si>
    <t>Socialinių paslaugų centras</t>
  </si>
  <si>
    <t>41.</t>
  </si>
  <si>
    <t>Investicijų ir kitų projektų vykdymas (naujo finansavimo  periodo  (PP)(ES lėšos)</t>
  </si>
  <si>
    <t>Jaunimo veiklos programos įgyvendinimas (TP)</t>
  </si>
  <si>
    <t>VšĮ "Plungės futbolas" programos įgyvendinimas (TP)</t>
  </si>
  <si>
    <t>49.6.</t>
  </si>
  <si>
    <t>49.13.</t>
  </si>
  <si>
    <t>Tęstinių investicijų ir kitų projektų vykdymas (pereinamojo laikotarpio) (TI) (skolintos lėšos)</t>
  </si>
  <si>
    <t>49.14.</t>
  </si>
  <si>
    <t>Investicijų ir kitų projektų, skirtų 2014-2020 m. nacionalinei pažangos programai/ES fondų investicijų programai, vykdymas(TE) (skolintos lėšos)</t>
  </si>
  <si>
    <t>Plungės dekanato aptarnaujamų parapijų rėmimas (TP)</t>
  </si>
  <si>
    <t>49.19.</t>
  </si>
  <si>
    <t>49.24.</t>
  </si>
  <si>
    <t>Savivaldybės teikiamos paramos organizavimas  (TP)</t>
  </si>
  <si>
    <t>49.26.</t>
  </si>
  <si>
    <t>49.28.</t>
  </si>
  <si>
    <t>Socialinėms pašalpoms ir kompensacijoms skaičiuoti ir mokėti (TP)</t>
  </si>
  <si>
    <t>49.25.</t>
  </si>
  <si>
    <t>Socialinės reabilitacijos paslaugų neįgaliesiems bendruomenėje teikimas (TP)</t>
  </si>
  <si>
    <t>49.27.</t>
  </si>
  <si>
    <t>VšĮ Plungės bendruomenės centro programos įgyvendinimas (TP)</t>
  </si>
  <si>
    <t>49.29.</t>
  </si>
  <si>
    <t>UAB "Plungės autobusų parkas" veiklos gerinimas (PP)</t>
  </si>
  <si>
    <t>49.44.</t>
  </si>
  <si>
    <t>Savivaldybės tarybos veikla (TP)</t>
  </si>
  <si>
    <t>49.45.</t>
  </si>
  <si>
    <t>Savivaldybės administracijos veikla (TP)</t>
  </si>
  <si>
    <t>49.49.</t>
  </si>
  <si>
    <t>Savivaldybės turto valdymas (PP)</t>
  </si>
  <si>
    <t>49.57.</t>
  </si>
  <si>
    <t>Dalyvaujamojo biudžeto įgyvendinimas (PP)</t>
  </si>
  <si>
    <t>49.30.</t>
  </si>
  <si>
    <t>Keleivių  ir moksleivių pavėžėjimo užtikrinimas (TP)</t>
  </si>
  <si>
    <t>49.31.</t>
  </si>
  <si>
    <t>Vaikų dienos centrų programų rėmimas (TP)</t>
  </si>
  <si>
    <t>Investicijų ir kitų projektų skirtų 2014-2020 m. nacionalinei pažangos programai/ ES fondų investicijų programai, vykdymas (TE) (ES lėšos)</t>
  </si>
  <si>
    <t>Socialinės paramos organizavimas užsieniečių integracijai (TP)</t>
  </si>
  <si>
    <t>8.47.</t>
  </si>
  <si>
    <t>34.</t>
  </si>
  <si>
    <t>51.</t>
  </si>
  <si>
    <t>Palūkanų mokėjimas (TP)</t>
  </si>
  <si>
    <t>Finansų ir biudžeto skyrius</t>
  </si>
  <si>
    <t>Plungės „Babrungo“ progimnazijos veikla (TP)</t>
  </si>
  <si>
    <t>8.53.</t>
  </si>
  <si>
    <t>42.</t>
  </si>
  <si>
    <t>8.57.</t>
  </si>
  <si>
    <t>valstybės tarnybos reformai įgyvendinti</t>
  </si>
  <si>
    <t xml:space="preserve">Juridinių asmenų nekilnojamojo turto mokestis </t>
  </si>
  <si>
    <t>Dividendai ir kitos pelno įmokos</t>
  </si>
  <si>
    <t>8.39.</t>
  </si>
  <si>
    <t xml:space="preserve"> kompensacijoms už būsto suteikimą užsieniečiams, pasitraukusiems iš Ukrainos dėl Rusijos Federacijos karinės agresijos, finansuoti  </t>
  </si>
  <si>
    <t>8.38.</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</si>
  <si>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</si>
  <si>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t>8.29.</t>
  </si>
  <si>
    <t xml:space="preserve">akredituotai socialinei reabilitacijai neįgaliesiems bendruomenėje organizuoti, teikti ir administruoti </t>
  </si>
  <si>
    <t>8.49.</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</si>
  <si>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</si>
  <si>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8.50.</t>
  </si>
  <si>
    <t xml:space="preserve">savivaldybių administracijoms išlaidoms, patirtoms 2023 m. mokant laidojimo pašalpą pagal Lietuvos Respublikos paramos mirties atveju įsatymą ir teikianr socialinę paramą mokiniams pagal Lietuvos Respublikos socialinės paramos mokiniams įstatymą užsieniečiams, pasitraukusiems iš Ukrainos dėl Rusijos federacijos karinių veiksmų Ukrainoje, padengti </t>
  </si>
  <si>
    <t>savivaldybių administracijoms 2023 m., siekiant padengti jų išlaidas, patirtas teikant paramą būstui išsinuomoti pagal Lietuvos Respublikos paramos būstui įsigyti ar išsinuomoti įsatymą užsieniečiams, pasitraukusiems iš Ukrainos dėl Rusijos federacijos karinių veiksmų Ukrainoje, padengti</t>
  </si>
  <si>
    <t>49.47.</t>
  </si>
  <si>
    <t xml:space="preserve">Mero rezervas (TP) </t>
  </si>
  <si>
    <t>49.1.</t>
  </si>
  <si>
    <t xml:space="preserve">savivaldybių patirtoms  nepaprastosios padėties valdymo išlaidoms, susijusioms su  užsieniečiais, pasitraukusiais iš Ukrainos dėl Rusijos federacijos karinių veiksmų Ukrainoje, kompensuoti </t>
  </si>
  <si>
    <t>8.51</t>
  </si>
  <si>
    <r>
      <t xml:space="preserve">savivaldybių administracijoms 2023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xml:space="preserve"> </t>
    </r>
  </si>
  <si>
    <t>49.59.</t>
  </si>
  <si>
    <t xml:space="preserve">Ilgalaikio materialiojo turto realizavimo pajamos </t>
  </si>
  <si>
    <t xml:space="preserve">                                                                                                                                    sprendimo Nr. T1-232</t>
  </si>
  <si>
    <t>sprendimo Nr. T1-232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</si>
</sst>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6"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2"/>
      <name val="Times New Roman"/>
      <family val="1"/>
      <charset val="186"/>
    </font>
    <font>
      <sz val="11"/>
      <color rgb="FF000000"/>
      <name val="Times New Roman"/>
      <family val="1"/>
      <charset val="186"/>
    </font>
    <font>
      <sz val="11"/>
      <color rgb="FFFF0000"/>
      <name val="Times New Roman"/>
      <family val="1"/>
      <charset val="186"/>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10" fillId="0" borderId="0" applyFont="0" applyFill="0" applyBorder="0" applyAlignment="0" applyProtection="0"/>
    <xf numFmtId="165" fontId="10" fillId="0" borderId="0" applyFont="0" applyFill="0" applyBorder="0" applyAlignment="0" applyProtection="0"/>
    <xf numFmtId="164" fontId="6" fillId="0" borderId="0" applyFont="0" applyFill="0" applyBorder="0" applyAlignment="0" applyProtection="0"/>
    <xf numFmtId="164" fontId="11" fillId="0" borderId="0" applyFont="0" applyFill="0" applyBorder="0" applyAlignment="0" applyProtection="0"/>
    <xf numFmtId="0" fontId="11" fillId="0" borderId="0"/>
    <xf numFmtId="0" fontId="10" fillId="0" borderId="0"/>
    <xf numFmtId="0" fontId="12" fillId="0" borderId="0"/>
    <xf numFmtId="0" fontId="11" fillId="0" borderId="0"/>
  </cellStyleXfs>
  <cellXfs count="189">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1" xfId="0" applyNumberFormat="1"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0" fillId="0" borderId="0" xfId="0" applyFont="1"/>
    <xf numFmtId="0" fontId="1" fillId="0" borderId="5" xfId="0" applyFont="1" applyFill="1" applyBorder="1" applyAlignment="1">
      <alignment horizontal="right"/>
    </xf>
    <xf numFmtId="0" fontId="9"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0" xfId="0" applyFont="1" applyFill="1" applyBorder="1" applyAlignment="1">
      <alignment horizontal="center" vertical="center" wrapText="1"/>
    </xf>
    <xf numFmtId="168" fontId="1" fillId="0" borderId="0" xfId="0" applyNumberFormat="1" applyFont="1" applyFill="1" applyAlignment="1">
      <alignment horizontal="right" vertical="justify"/>
    </xf>
    <xf numFmtId="168" fontId="2" fillId="2" borderId="1" xfId="0" applyNumberFormat="1" applyFont="1" applyFill="1" applyBorder="1" applyAlignment="1">
      <alignment wrapText="1"/>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0" fontId="1" fillId="0" borderId="6" xfId="0" applyFont="1" applyFill="1" applyBorder="1" applyAlignment="1">
      <alignment horizontal="left" vertical="center" wrapText="1"/>
    </xf>
    <xf numFmtId="168" fontId="1" fillId="0" borderId="6" xfId="0" applyNumberFormat="1" applyFont="1" applyFill="1" applyBorder="1" applyAlignment="1">
      <alignment horizontal="right" wrapText="1"/>
    </xf>
    <xf numFmtId="3" fontId="1" fillId="0" borderId="0" xfId="0" applyNumberFormat="1" applyFont="1" applyFill="1"/>
    <xf numFmtId="168" fontId="1" fillId="0" borderId="0" xfId="0" applyNumberFormat="1" applyFont="1" applyFill="1" applyBorder="1" applyAlignment="1">
      <alignment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vertical="center" wrapText="1"/>
    </xf>
    <xf numFmtId="0" fontId="13" fillId="0" borderId="1" xfId="0" applyFont="1" applyBorder="1" applyAlignment="1">
      <alignment wrapText="1"/>
    </xf>
    <xf numFmtId="0" fontId="1" fillId="0" borderId="1" xfId="0" applyNumberFormat="1" applyFont="1" applyFill="1" applyBorder="1" applyAlignment="1">
      <alignment horizontal="center" vertical="center" wrapText="1"/>
    </xf>
    <xf numFmtId="168" fontId="1" fillId="0" borderId="0"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9" xfId="0" applyFont="1" applyFill="1" applyBorder="1" applyAlignment="1">
      <alignment horizontal="center"/>
    </xf>
    <xf numFmtId="0" fontId="1" fillId="0" borderId="4"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xf>
    <xf numFmtId="0" fontId="1" fillId="2" borderId="1" xfId="0" applyNumberFormat="1" applyFont="1" applyFill="1" applyBorder="1" applyAlignment="1">
      <alignment vertical="center" wrapText="1"/>
    </xf>
    <xf numFmtId="0" fontId="1" fillId="0" borderId="2" xfId="0" applyFont="1" applyFill="1" applyBorder="1"/>
    <xf numFmtId="0" fontId="1" fillId="0" borderId="2" xfId="0" applyNumberFormat="1" applyFont="1" applyFill="1" applyBorder="1" applyAlignment="1">
      <alignment vertical="center" wrapText="1"/>
    </xf>
    <xf numFmtId="0" fontId="1" fillId="0" borderId="1" xfId="0" applyFont="1" applyBorder="1" applyAlignment="1">
      <alignment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NumberFormat="1" applyFont="1" applyFill="1" applyBorder="1" applyAlignment="1">
      <alignment horizontal="center"/>
    </xf>
    <xf numFmtId="0" fontId="1" fillId="0" borderId="3" xfId="0" applyFont="1" applyFill="1" applyBorder="1"/>
    <xf numFmtId="0" fontId="1" fillId="2" borderId="1" xfId="0" applyFont="1" applyFill="1" applyBorder="1" applyAlignment="1">
      <alignment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3" fillId="0" borderId="0" xfId="0" applyFont="1" applyFill="1"/>
    <xf numFmtId="0" fontId="1" fillId="0" borderId="0" xfId="0"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49" fontId="1" fillId="0" borderId="2" xfId="0" quotePrefix="1"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wrapText="1"/>
    </xf>
    <xf numFmtId="168" fontId="2" fillId="0" borderId="1" xfId="0" applyNumberFormat="1" applyFont="1" applyFill="1" applyBorder="1" applyAlignment="1">
      <alignment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49" fontId="1" fillId="0" borderId="4"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49" fontId="1" fillId="0" borderId="6" xfId="0" applyNumberFormat="1"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30"/>
  <sheetViews>
    <sheetView workbookViewId="0">
      <selection activeCell="B5" sqref="B5"/>
    </sheetView>
  </sheetViews>
  <sheetFormatPr defaultColWidth="9.109375" defaultRowHeight="13.8" x14ac:dyDescent="0.25"/>
  <cols>
    <col min="1" max="1" width="7.109375" style="22" customWidth="1"/>
    <col min="2" max="2" width="112.88671875" style="4" customWidth="1"/>
    <col min="3" max="3" width="12.44140625" style="4" customWidth="1"/>
    <col min="4" max="5" width="9.109375" style="4"/>
    <col min="6" max="6" width="19.44140625" style="4" customWidth="1"/>
    <col min="7" max="16384" width="9.109375" style="4"/>
  </cols>
  <sheetData>
    <row r="1" spans="1:3" ht="15" customHeight="1" x14ac:dyDescent="0.25">
      <c r="B1" s="141" t="s">
        <v>30</v>
      </c>
      <c r="C1" s="141"/>
    </row>
    <row r="2" spans="1:3" ht="15" customHeight="1" x14ac:dyDescent="0.25">
      <c r="B2" s="141" t="s">
        <v>149</v>
      </c>
      <c r="C2" s="141"/>
    </row>
    <row r="3" spans="1:3" ht="15" customHeight="1" x14ac:dyDescent="0.25">
      <c r="B3" s="141" t="s">
        <v>250</v>
      </c>
      <c r="C3" s="141"/>
    </row>
    <row r="4" spans="1:3" ht="15" customHeight="1" x14ac:dyDescent="0.25">
      <c r="B4" s="141" t="s">
        <v>65</v>
      </c>
      <c r="C4" s="141"/>
    </row>
    <row r="5" spans="1:3" ht="15" customHeight="1" x14ac:dyDescent="0.25">
      <c r="B5" s="71"/>
      <c r="C5" s="132"/>
    </row>
    <row r="6" spans="1:3" ht="16.5" customHeight="1" x14ac:dyDescent="0.25">
      <c r="B6" s="24" t="s">
        <v>66</v>
      </c>
      <c r="C6" s="2"/>
    </row>
    <row r="7" spans="1:3" ht="12.75" customHeight="1" x14ac:dyDescent="0.25">
      <c r="B7" s="24"/>
      <c r="C7" s="34" t="s">
        <v>28</v>
      </c>
    </row>
    <row r="8" spans="1:3" ht="24.75" customHeight="1" x14ac:dyDescent="0.25">
      <c r="A8" s="25" t="s">
        <v>11</v>
      </c>
      <c r="B8" s="3" t="s">
        <v>12</v>
      </c>
      <c r="C8" s="3" t="s">
        <v>1</v>
      </c>
    </row>
    <row r="9" spans="1:3" ht="16.5" customHeight="1" x14ac:dyDescent="0.25">
      <c r="A9" s="38" t="s">
        <v>41</v>
      </c>
      <c r="B9" s="39" t="s">
        <v>118</v>
      </c>
      <c r="C9" s="54">
        <v>900</v>
      </c>
    </row>
    <row r="10" spans="1:3" ht="16.5" customHeight="1" x14ac:dyDescent="0.25">
      <c r="A10" s="38" t="s">
        <v>46</v>
      </c>
      <c r="B10" s="39" t="s">
        <v>229</v>
      </c>
      <c r="C10" s="54">
        <v>92</v>
      </c>
    </row>
    <row r="11" spans="1:3" ht="16.5" customHeight="1" x14ac:dyDescent="0.25">
      <c r="A11" s="43" t="s">
        <v>48</v>
      </c>
      <c r="B11" s="40" t="s">
        <v>31</v>
      </c>
      <c r="C11" s="55">
        <f>SUM(C12:C21)</f>
        <v>499.02899999999994</v>
      </c>
    </row>
    <row r="12" spans="1:3" ht="16.5" customHeight="1" x14ac:dyDescent="0.25">
      <c r="A12" s="38" t="s">
        <v>235</v>
      </c>
      <c r="B12" s="124" t="s">
        <v>236</v>
      </c>
      <c r="C12" s="54">
        <v>-5.4279999999999999</v>
      </c>
    </row>
    <row r="13" spans="1:3" ht="16.5" customHeight="1" x14ac:dyDescent="0.25">
      <c r="A13" s="38" t="s">
        <v>73</v>
      </c>
      <c r="B13" s="39" t="s">
        <v>37</v>
      </c>
      <c r="C13" s="54">
        <v>437.58199999999999</v>
      </c>
    </row>
    <row r="14" spans="1:3" ht="31.2" customHeight="1" x14ac:dyDescent="0.25">
      <c r="A14" s="38" t="s">
        <v>233</v>
      </c>
      <c r="B14" s="18" t="s">
        <v>234</v>
      </c>
      <c r="C14" s="54">
        <v>0.39300000000000002</v>
      </c>
    </row>
    <row r="15" spans="1:3" ht="18" customHeight="1" x14ac:dyDescent="0.25">
      <c r="A15" s="38" t="s">
        <v>231</v>
      </c>
      <c r="B15" s="18" t="s">
        <v>232</v>
      </c>
      <c r="C15" s="53">
        <v>20.359000000000002</v>
      </c>
    </row>
    <row r="16" spans="1:3" ht="32.25" customHeight="1" x14ac:dyDescent="0.25">
      <c r="A16" s="38" t="s">
        <v>219</v>
      </c>
      <c r="B16" s="119" t="s">
        <v>245</v>
      </c>
      <c r="C16" s="54">
        <v>8.7899999999999991</v>
      </c>
    </row>
    <row r="17" spans="1:6" ht="45.75" customHeight="1" x14ac:dyDescent="0.25">
      <c r="A17" s="38" t="s">
        <v>237</v>
      </c>
      <c r="B17" s="18" t="s">
        <v>238</v>
      </c>
      <c r="C17" s="54">
        <v>23.109000000000002</v>
      </c>
    </row>
    <row r="18" spans="1:6" ht="45.75" customHeight="1" x14ac:dyDescent="0.25">
      <c r="A18" s="38" t="s">
        <v>239</v>
      </c>
      <c r="B18" s="18" t="s">
        <v>240</v>
      </c>
      <c r="C18" s="54">
        <v>4.4909999999999997</v>
      </c>
    </row>
    <row r="19" spans="1:6" ht="33" customHeight="1" x14ac:dyDescent="0.25">
      <c r="A19" s="38" t="s">
        <v>246</v>
      </c>
      <c r="B19" s="18" t="s">
        <v>247</v>
      </c>
      <c r="C19" s="54">
        <v>0.52</v>
      </c>
    </row>
    <row r="20" spans="1:6" ht="45.75" customHeight="1" x14ac:dyDescent="0.25">
      <c r="A20" s="38" t="s">
        <v>225</v>
      </c>
      <c r="B20" s="18" t="s">
        <v>241</v>
      </c>
      <c r="C20" s="54">
        <v>0.21299999999999999</v>
      </c>
    </row>
    <row r="21" spans="1:6" ht="15.75" customHeight="1" x14ac:dyDescent="0.3">
      <c r="A21" s="38" t="s">
        <v>227</v>
      </c>
      <c r="B21" s="95" t="s">
        <v>228</v>
      </c>
      <c r="C21" s="54">
        <v>9</v>
      </c>
    </row>
    <row r="22" spans="1:6" ht="15" customHeight="1" x14ac:dyDescent="0.25">
      <c r="A22" s="38" t="s">
        <v>52</v>
      </c>
      <c r="B22" s="39" t="s">
        <v>74</v>
      </c>
      <c r="C22" s="54">
        <v>72</v>
      </c>
      <c r="F22" s="81"/>
    </row>
    <row r="23" spans="1:6" ht="15" customHeight="1" x14ac:dyDescent="0.25">
      <c r="A23" s="38" t="s">
        <v>140</v>
      </c>
      <c r="B23" s="1" t="s">
        <v>35</v>
      </c>
      <c r="C23" s="54">
        <v>0.2</v>
      </c>
      <c r="F23" s="81"/>
    </row>
    <row r="24" spans="1:6" ht="15" customHeight="1" x14ac:dyDescent="0.25">
      <c r="A24" s="38" t="s">
        <v>129</v>
      </c>
      <c r="B24" s="1" t="s">
        <v>17</v>
      </c>
      <c r="C24" s="54">
        <v>38.9</v>
      </c>
      <c r="F24" s="81"/>
    </row>
    <row r="25" spans="1:6" ht="15" customHeight="1" x14ac:dyDescent="0.25">
      <c r="A25" s="38" t="s">
        <v>120</v>
      </c>
      <c r="B25" s="1" t="s">
        <v>249</v>
      </c>
      <c r="C25" s="54">
        <v>51</v>
      </c>
      <c r="F25" s="81"/>
    </row>
    <row r="26" spans="1:6" ht="15" customHeight="1" x14ac:dyDescent="0.25">
      <c r="A26" s="122" t="s">
        <v>80</v>
      </c>
      <c r="B26" s="123" t="s">
        <v>230</v>
      </c>
      <c r="C26" s="54">
        <v>4.8</v>
      </c>
      <c r="F26" s="81"/>
    </row>
    <row r="27" spans="1:6" ht="15" customHeight="1" x14ac:dyDescent="0.25">
      <c r="A27" s="139" t="s">
        <v>13</v>
      </c>
      <c r="B27" s="140"/>
      <c r="C27" s="55">
        <f>SUM(C9:C10,C12:C26)</f>
        <v>1657.9289999999999</v>
      </c>
      <c r="D27" s="81"/>
      <c r="E27" s="85"/>
      <c r="F27" s="81"/>
    </row>
    <row r="29" spans="1:6" x14ac:dyDescent="0.25">
      <c r="C29" s="17"/>
    </row>
    <row r="30" spans="1:6" x14ac:dyDescent="0.25">
      <c r="C30" s="17"/>
    </row>
  </sheetData>
  <mergeCells count="5">
    <mergeCell ref="A27:B27"/>
    <mergeCell ref="B1:C1"/>
    <mergeCell ref="B2:C2"/>
    <mergeCell ref="B3:C3"/>
    <mergeCell ref="B4:C4"/>
  </mergeCells>
  <phoneticPr fontId="0" type="noConversion"/>
  <pageMargins left="0.78740157480314965" right="0.39370078740157483" top="0.59055118110236227" bottom="0.59055118110236227" header="0" footer="0"/>
  <pageSetup paperSize="9" scale="88"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4"/>
  <sheetViews>
    <sheetView workbookViewId="0">
      <selection activeCell="E3" sqref="E3:F3"/>
    </sheetView>
  </sheetViews>
  <sheetFormatPr defaultColWidth="9.109375" defaultRowHeight="13.8" x14ac:dyDescent="0.25"/>
  <cols>
    <col min="1" max="1" width="4.109375" style="44" customWidth="1"/>
    <col min="2" max="2" width="52.109375" style="4" customWidth="1"/>
    <col min="3" max="6" width="18.6640625" style="4" customWidth="1"/>
    <col min="7" max="7" width="12.88671875" style="4" customWidth="1"/>
    <col min="8" max="8" width="9.44140625" style="4" customWidth="1"/>
    <col min="9" max="9" width="26.6640625" style="4" customWidth="1"/>
    <col min="10" max="10" width="19.88671875" style="4" customWidth="1"/>
    <col min="11" max="16384" width="9.109375" style="4"/>
  </cols>
  <sheetData>
    <row r="1" spans="1:10" ht="15" customHeight="1" x14ac:dyDescent="0.25">
      <c r="D1" s="51" t="s">
        <v>62</v>
      </c>
      <c r="E1" s="145" t="s">
        <v>55</v>
      </c>
      <c r="F1" s="145"/>
      <c r="G1" s="51"/>
      <c r="H1" s="51"/>
      <c r="I1" s="51"/>
      <c r="J1" s="23"/>
    </row>
    <row r="2" spans="1:10" ht="15" customHeight="1" x14ac:dyDescent="0.25">
      <c r="D2" s="51" t="s">
        <v>61</v>
      </c>
      <c r="E2" s="145" t="s">
        <v>150</v>
      </c>
      <c r="F2" s="145"/>
      <c r="G2" s="51"/>
      <c r="H2" s="51"/>
      <c r="I2" s="51"/>
      <c r="J2" s="23"/>
    </row>
    <row r="3" spans="1:10" ht="15" customHeight="1" x14ac:dyDescent="0.25">
      <c r="A3" s="44" t="s">
        <v>16</v>
      </c>
      <c r="D3" s="51"/>
      <c r="E3" s="145" t="s">
        <v>251</v>
      </c>
      <c r="F3" s="145"/>
      <c r="G3" s="51"/>
      <c r="H3" s="51"/>
      <c r="I3" s="51"/>
      <c r="J3" s="23"/>
    </row>
    <row r="4" spans="1:10" ht="15" customHeight="1" x14ac:dyDescent="0.25">
      <c r="D4" s="51"/>
      <c r="E4" s="145" t="s">
        <v>56</v>
      </c>
      <c r="F4" s="145"/>
      <c r="G4" s="51"/>
      <c r="H4" s="51"/>
      <c r="I4" s="51"/>
      <c r="J4" s="23"/>
    </row>
    <row r="5" spans="1:10" ht="14.25" customHeight="1" x14ac:dyDescent="0.25">
      <c r="D5" s="51"/>
      <c r="E5" s="145"/>
      <c r="F5" s="145"/>
      <c r="G5" s="51"/>
      <c r="H5" s="51"/>
      <c r="I5" s="51"/>
      <c r="J5" s="23"/>
    </row>
    <row r="6" spans="1:10" ht="31.5" customHeight="1" x14ac:dyDescent="0.25">
      <c r="A6" s="144" t="s">
        <v>67</v>
      </c>
      <c r="B6" s="144"/>
      <c r="C6" s="144"/>
      <c r="D6" s="144"/>
      <c r="E6" s="144"/>
      <c r="F6" s="144"/>
    </row>
    <row r="7" spans="1:10" ht="15" customHeight="1" x14ac:dyDescent="0.25">
      <c r="F7" s="42" t="s">
        <v>28</v>
      </c>
    </row>
    <row r="8" spans="1:10" ht="63" customHeight="1" x14ac:dyDescent="0.25">
      <c r="A8" s="64" t="s">
        <v>0</v>
      </c>
      <c r="B8" s="64" t="s">
        <v>10</v>
      </c>
      <c r="C8" s="64" t="s">
        <v>1</v>
      </c>
      <c r="D8" s="64" t="s">
        <v>34</v>
      </c>
      <c r="E8" s="64" t="s">
        <v>35</v>
      </c>
      <c r="F8" s="64" t="s">
        <v>17</v>
      </c>
    </row>
    <row r="9" spans="1:10" ht="16.5" customHeight="1" x14ac:dyDescent="0.25">
      <c r="A9" s="21" t="s">
        <v>41</v>
      </c>
      <c r="B9" s="117" t="s">
        <v>132</v>
      </c>
      <c r="C9" s="53">
        <f t="shared" ref="C9:C20" si="0">SUM(D9+E9+F9)</f>
        <v>21.2</v>
      </c>
      <c r="D9" s="57">
        <v>19</v>
      </c>
      <c r="E9" s="57"/>
      <c r="F9" s="57">
        <v>2.2000000000000002</v>
      </c>
    </row>
    <row r="10" spans="1:10" ht="16.5" customHeight="1" x14ac:dyDescent="0.25">
      <c r="A10" s="21" t="s">
        <v>44</v>
      </c>
      <c r="B10" s="1" t="s">
        <v>75</v>
      </c>
      <c r="C10" s="53">
        <f t="shared" si="0"/>
        <v>3.6</v>
      </c>
      <c r="D10" s="57"/>
      <c r="E10" s="57"/>
      <c r="F10" s="57">
        <v>3.6</v>
      </c>
    </row>
    <row r="11" spans="1:10" ht="16.5" customHeight="1" x14ac:dyDescent="0.25">
      <c r="A11" s="3" t="s">
        <v>45</v>
      </c>
      <c r="B11" s="1" t="s">
        <v>76</v>
      </c>
      <c r="C11" s="53">
        <f t="shared" si="0"/>
        <v>3.5</v>
      </c>
      <c r="D11" s="57"/>
      <c r="E11" s="57"/>
      <c r="F11" s="57">
        <v>3.5</v>
      </c>
    </row>
    <row r="12" spans="1:10" ht="16.5" customHeight="1" x14ac:dyDescent="0.25">
      <c r="A12" s="21" t="s">
        <v>46</v>
      </c>
      <c r="B12" s="1" t="s">
        <v>77</v>
      </c>
      <c r="C12" s="53">
        <f t="shared" si="0"/>
        <v>20</v>
      </c>
      <c r="D12" s="57">
        <v>20</v>
      </c>
      <c r="E12" s="57"/>
      <c r="F12" s="57"/>
    </row>
    <row r="13" spans="1:10" ht="16.5" customHeight="1" x14ac:dyDescent="0.25">
      <c r="A13" s="21" t="s">
        <v>50</v>
      </c>
      <c r="B13" s="1" t="s">
        <v>136</v>
      </c>
      <c r="C13" s="53">
        <f t="shared" si="0"/>
        <v>0.7</v>
      </c>
      <c r="D13" s="57"/>
      <c r="E13" s="57"/>
      <c r="F13" s="57">
        <v>0.7</v>
      </c>
    </row>
    <row r="14" spans="1:10" ht="16.5" customHeight="1" x14ac:dyDescent="0.25">
      <c r="A14" s="21" t="s">
        <v>51</v>
      </c>
      <c r="B14" s="1" t="s">
        <v>155</v>
      </c>
      <c r="C14" s="53">
        <f t="shared" si="0"/>
        <v>4.0999999999999996</v>
      </c>
      <c r="D14" s="57"/>
      <c r="E14" s="57"/>
      <c r="F14" s="57">
        <v>4.0999999999999996</v>
      </c>
    </row>
    <row r="15" spans="1:10" ht="18.75" customHeight="1" x14ac:dyDescent="0.25">
      <c r="A15" s="3" t="s">
        <v>52</v>
      </c>
      <c r="B15" s="1" t="s">
        <v>7</v>
      </c>
      <c r="C15" s="53">
        <f t="shared" si="0"/>
        <v>4.9000000000000004</v>
      </c>
      <c r="D15" s="57"/>
      <c r="E15" s="57"/>
      <c r="F15" s="57">
        <v>4.9000000000000004</v>
      </c>
    </row>
    <row r="16" spans="1:10" ht="15.75" customHeight="1" x14ac:dyDescent="0.25">
      <c r="A16" s="21" t="s">
        <v>140</v>
      </c>
      <c r="B16" s="1" t="s">
        <v>121</v>
      </c>
      <c r="C16" s="53">
        <f t="shared" si="0"/>
        <v>15</v>
      </c>
      <c r="D16" s="57">
        <v>2</v>
      </c>
      <c r="E16" s="57"/>
      <c r="F16" s="57">
        <v>13</v>
      </c>
    </row>
    <row r="17" spans="1:6" ht="18.75" customHeight="1" x14ac:dyDescent="0.25">
      <c r="A17" s="21" t="s">
        <v>53</v>
      </c>
      <c r="B17" s="1" t="s">
        <v>115</v>
      </c>
      <c r="C17" s="53">
        <f t="shared" si="0"/>
        <v>6.9</v>
      </c>
      <c r="D17" s="57"/>
      <c r="E17" s="57"/>
      <c r="F17" s="57">
        <v>6.9</v>
      </c>
    </row>
    <row r="18" spans="1:6" ht="18.75" customHeight="1" x14ac:dyDescent="0.25">
      <c r="A18" s="3" t="s">
        <v>123</v>
      </c>
      <c r="B18" s="76" t="s">
        <v>25</v>
      </c>
      <c r="C18" s="53">
        <f t="shared" si="0"/>
        <v>8</v>
      </c>
      <c r="D18" s="57">
        <v>8</v>
      </c>
      <c r="E18" s="57"/>
      <c r="F18" s="57"/>
    </row>
    <row r="19" spans="1:6" ht="18.75" customHeight="1" x14ac:dyDescent="0.25">
      <c r="A19" s="21" t="s">
        <v>139</v>
      </c>
      <c r="B19" s="1" t="s">
        <v>162</v>
      </c>
      <c r="C19" s="53">
        <f t="shared" si="0"/>
        <v>4.2</v>
      </c>
      <c r="D19" s="57">
        <v>4</v>
      </c>
      <c r="E19" s="57">
        <v>0.2</v>
      </c>
      <c r="F19" s="57"/>
    </row>
    <row r="20" spans="1:6" ht="18.75" customHeight="1" x14ac:dyDescent="0.25">
      <c r="A20" s="107" t="s">
        <v>131</v>
      </c>
      <c r="B20" s="1" t="s">
        <v>164</v>
      </c>
      <c r="C20" s="53">
        <f t="shared" si="0"/>
        <v>19</v>
      </c>
      <c r="D20" s="57">
        <v>19</v>
      </c>
      <c r="E20" s="57"/>
      <c r="F20" s="57"/>
    </row>
    <row r="21" spans="1:6" ht="18" customHeight="1" x14ac:dyDescent="0.25">
      <c r="A21" s="142" t="s">
        <v>5</v>
      </c>
      <c r="B21" s="143"/>
      <c r="C21" s="56">
        <f t="shared" ref="C21" si="1">SUM(D21+E21+F21)</f>
        <v>111.1</v>
      </c>
      <c r="D21" s="56">
        <f t="shared" ref="D21:E21" si="2">SUM(D9:D20)</f>
        <v>72</v>
      </c>
      <c r="E21" s="56">
        <f t="shared" si="2"/>
        <v>0.2</v>
      </c>
      <c r="F21" s="56">
        <f>SUM(F9:F20)</f>
        <v>38.9</v>
      </c>
    </row>
    <row r="22" spans="1:6" x14ac:dyDescent="0.25">
      <c r="D22" s="17"/>
      <c r="E22" s="17"/>
      <c r="F22" s="17"/>
    </row>
    <row r="23" spans="1:6" x14ac:dyDescent="0.25">
      <c r="C23" s="17"/>
      <c r="D23" s="17"/>
      <c r="E23" s="17"/>
      <c r="F23" s="17"/>
    </row>
    <row r="24" spans="1:6" x14ac:dyDescent="0.25">
      <c r="F24" s="17"/>
    </row>
  </sheetData>
  <mergeCells count="7">
    <mergeCell ref="A21:B21"/>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workbookViewId="0">
      <selection activeCell="E3" sqref="E3:F3"/>
    </sheetView>
  </sheetViews>
  <sheetFormatPr defaultColWidth="9.109375" defaultRowHeight="13.8" x14ac:dyDescent="0.25"/>
  <cols>
    <col min="1" max="1" width="6" style="33" customWidth="1"/>
    <col min="2" max="2" width="15.109375" style="33" customWidth="1"/>
    <col min="3" max="3" width="39.5546875" style="33" customWidth="1"/>
    <col min="4" max="4" width="46.109375" style="33" customWidth="1"/>
    <col min="5" max="5" width="12.5546875" style="33" customWidth="1"/>
    <col min="6" max="6" width="14.109375" style="33" customWidth="1"/>
    <col min="7" max="7" width="9.109375" style="33"/>
    <col min="8" max="8" width="11" style="33" customWidth="1"/>
    <col min="9" max="16384" width="9.109375" style="33"/>
  </cols>
  <sheetData>
    <row r="1" spans="1:7" x14ac:dyDescent="0.25">
      <c r="D1" s="51"/>
      <c r="E1" s="145" t="s">
        <v>55</v>
      </c>
      <c r="F1" s="145"/>
    </row>
    <row r="2" spans="1:7" x14ac:dyDescent="0.25">
      <c r="D2" s="51"/>
      <c r="E2" s="145" t="s">
        <v>150</v>
      </c>
      <c r="F2" s="145"/>
    </row>
    <row r="3" spans="1:7" x14ac:dyDescent="0.25">
      <c r="D3" s="51"/>
      <c r="E3" s="145" t="s">
        <v>251</v>
      </c>
      <c r="F3" s="145"/>
    </row>
    <row r="4" spans="1:7" x14ac:dyDescent="0.25">
      <c r="D4" s="51"/>
      <c r="E4" s="145" t="s">
        <v>57</v>
      </c>
      <c r="F4" s="145"/>
    </row>
    <row r="5" spans="1:7" x14ac:dyDescent="0.25">
      <c r="D5" s="67"/>
      <c r="E5" s="132"/>
      <c r="F5" s="67"/>
    </row>
    <row r="6" spans="1:7" ht="30" customHeight="1" x14ac:dyDescent="0.25">
      <c r="A6" s="160" t="s">
        <v>68</v>
      </c>
      <c r="B6" s="160"/>
      <c r="C6" s="160"/>
      <c r="D6" s="160"/>
      <c r="E6" s="160"/>
      <c r="F6" s="160"/>
      <c r="G6" s="74"/>
    </row>
    <row r="7" spans="1:7" x14ac:dyDescent="0.25">
      <c r="B7" s="69"/>
      <c r="C7" s="69"/>
      <c r="D7" s="69"/>
      <c r="E7" s="135"/>
      <c r="F7" s="63" t="s">
        <v>28</v>
      </c>
    </row>
    <row r="8" spans="1:7" ht="41.4" x14ac:dyDescent="0.25">
      <c r="A8" s="68" t="s">
        <v>24</v>
      </c>
      <c r="B8" s="68" t="s">
        <v>18</v>
      </c>
      <c r="C8" s="68" t="s">
        <v>19</v>
      </c>
      <c r="D8" s="68" t="s">
        <v>20</v>
      </c>
      <c r="E8" s="136" t="s">
        <v>39</v>
      </c>
      <c r="F8" s="68" t="s">
        <v>2</v>
      </c>
    </row>
    <row r="9" spans="1:7" ht="27.6" x14ac:dyDescent="0.25">
      <c r="A9" s="101" t="s">
        <v>41</v>
      </c>
      <c r="B9" s="154" t="s">
        <v>85</v>
      </c>
      <c r="C9" s="46" t="s">
        <v>132</v>
      </c>
      <c r="D9" s="46" t="s">
        <v>133</v>
      </c>
      <c r="E9" s="53">
        <v>21.8</v>
      </c>
      <c r="F9" s="53">
        <v>3.1</v>
      </c>
    </row>
    <row r="10" spans="1:7" x14ac:dyDescent="0.25">
      <c r="A10" s="109" t="s">
        <v>43</v>
      </c>
      <c r="B10" s="155"/>
      <c r="C10" s="82" t="s">
        <v>152</v>
      </c>
      <c r="D10" s="82" t="s">
        <v>224</v>
      </c>
      <c r="E10" s="53">
        <v>-5.0999999999999996</v>
      </c>
      <c r="F10" s="53">
        <v>-5.0999999999999996</v>
      </c>
    </row>
    <row r="11" spans="1:7" x14ac:dyDescent="0.25">
      <c r="A11" s="101" t="s">
        <v>44</v>
      </c>
      <c r="B11" s="155"/>
      <c r="C11" s="46" t="s">
        <v>134</v>
      </c>
      <c r="D11" s="82" t="s">
        <v>135</v>
      </c>
      <c r="E11" s="53">
        <v>-5.6</v>
      </c>
      <c r="F11" s="53">
        <v>-6.8</v>
      </c>
    </row>
    <row r="12" spans="1:7" x14ac:dyDescent="0.25">
      <c r="A12" s="101" t="s">
        <v>46</v>
      </c>
      <c r="B12" s="155"/>
      <c r="C12" s="82" t="s">
        <v>75</v>
      </c>
      <c r="D12" s="82" t="s">
        <v>86</v>
      </c>
      <c r="E12" s="53">
        <v>14.6</v>
      </c>
      <c r="F12" s="53">
        <v>4.5999999999999996</v>
      </c>
    </row>
    <row r="13" spans="1:7" x14ac:dyDescent="0.25">
      <c r="A13" s="103" t="s">
        <v>47</v>
      </c>
      <c r="B13" s="155"/>
      <c r="C13" s="82" t="s">
        <v>76</v>
      </c>
      <c r="D13" s="82" t="s">
        <v>87</v>
      </c>
      <c r="E13" s="53">
        <v>0.9</v>
      </c>
      <c r="F13" s="53">
        <v>0.8</v>
      </c>
    </row>
    <row r="14" spans="1:7" x14ac:dyDescent="0.25">
      <c r="A14" s="103" t="s">
        <v>48</v>
      </c>
      <c r="B14" s="155"/>
      <c r="C14" s="82" t="s">
        <v>77</v>
      </c>
      <c r="D14" s="82" t="s">
        <v>88</v>
      </c>
      <c r="E14" s="53">
        <v>3.2</v>
      </c>
      <c r="F14" s="53">
        <v>2.9</v>
      </c>
    </row>
    <row r="15" spans="1:7" x14ac:dyDescent="0.25">
      <c r="A15" s="91" t="s">
        <v>50</v>
      </c>
      <c r="B15" s="155"/>
      <c r="C15" s="82" t="s">
        <v>78</v>
      </c>
      <c r="D15" s="82" t="s">
        <v>89</v>
      </c>
      <c r="E15" s="53">
        <v>50.8</v>
      </c>
      <c r="F15" s="53"/>
    </row>
    <row r="16" spans="1:7" x14ac:dyDescent="0.25">
      <c r="A16" s="99" t="s">
        <v>51</v>
      </c>
      <c r="B16" s="155"/>
      <c r="C16" s="82" t="s">
        <v>79</v>
      </c>
      <c r="D16" s="82" t="s">
        <v>90</v>
      </c>
      <c r="E16" s="53">
        <v>19.7</v>
      </c>
      <c r="F16" s="53">
        <v>1.5</v>
      </c>
    </row>
    <row r="17" spans="1:6" ht="27.6" x14ac:dyDescent="0.25">
      <c r="A17" s="109" t="s">
        <v>140</v>
      </c>
      <c r="B17" s="155"/>
      <c r="C17" s="82" t="s">
        <v>136</v>
      </c>
      <c r="D17" s="82" t="s">
        <v>137</v>
      </c>
      <c r="E17" s="53">
        <v>4.5999999999999996</v>
      </c>
      <c r="F17" s="53">
        <v>4.5999999999999996</v>
      </c>
    </row>
    <row r="18" spans="1:6" x14ac:dyDescent="0.25">
      <c r="A18" s="103" t="s">
        <v>53</v>
      </c>
      <c r="B18" s="155"/>
      <c r="C18" s="82" t="s">
        <v>155</v>
      </c>
      <c r="D18" s="82" t="s">
        <v>156</v>
      </c>
      <c r="E18" s="53">
        <v>2.4</v>
      </c>
      <c r="F18" s="53"/>
    </row>
    <row r="19" spans="1:6" x14ac:dyDescent="0.25">
      <c r="A19" s="105" t="s">
        <v>119</v>
      </c>
      <c r="B19" s="155"/>
      <c r="C19" s="82" t="s">
        <v>128</v>
      </c>
      <c r="D19" s="82" t="s">
        <v>141</v>
      </c>
      <c r="E19" s="53">
        <v>20</v>
      </c>
      <c r="F19" s="53"/>
    </row>
    <row r="20" spans="1:6" x14ac:dyDescent="0.25">
      <c r="A20" s="91" t="s">
        <v>54</v>
      </c>
      <c r="B20" s="155"/>
      <c r="C20" s="82" t="s">
        <v>7</v>
      </c>
      <c r="D20" s="59" t="s">
        <v>91</v>
      </c>
      <c r="E20" s="53">
        <v>3.1</v>
      </c>
      <c r="F20" s="53"/>
    </row>
    <row r="21" spans="1:6" x14ac:dyDescent="0.25">
      <c r="A21" s="91" t="s">
        <v>123</v>
      </c>
      <c r="B21" s="155"/>
      <c r="C21" s="82" t="s">
        <v>121</v>
      </c>
      <c r="D21" s="82" t="s">
        <v>122</v>
      </c>
      <c r="E21" s="53">
        <v>6.6</v>
      </c>
      <c r="F21" s="53"/>
    </row>
    <row r="22" spans="1:6" x14ac:dyDescent="0.25">
      <c r="A22" s="105" t="s">
        <v>120</v>
      </c>
      <c r="B22" s="155"/>
      <c r="C22" s="82" t="s">
        <v>8</v>
      </c>
      <c r="D22" s="82" t="s">
        <v>92</v>
      </c>
      <c r="E22" s="53">
        <v>2.2000000000000002</v>
      </c>
      <c r="F22" s="53"/>
    </row>
    <row r="23" spans="1:6" x14ac:dyDescent="0.25">
      <c r="A23" s="105" t="s">
        <v>80</v>
      </c>
      <c r="B23" s="155"/>
      <c r="C23" s="82" t="s">
        <v>115</v>
      </c>
      <c r="D23" s="82" t="s">
        <v>116</v>
      </c>
      <c r="E23" s="53">
        <v>20</v>
      </c>
      <c r="F23" s="53"/>
    </row>
    <row r="24" spans="1:6" x14ac:dyDescent="0.25">
      <c r="A24" s="93" t="s">
        <v>81</v>
      </c>
      <c r="B24" s="155"/>
      <c r="C24" s="82" t="s">
        <v>157</v>
      </c>
      <c r="D24" s="82" t="s">
        <v>158</v>
      </c>
      <c r="E24" s="53"/>
      <c r="F24" s="53">
        <v>-4.5</v>
      </c>
    </row>
    <row r="25" spans="1:6" x14ac:dyDescent="0.25">
      <c r="A25" s="91" t="s">
        <v>82</v>
      </c>
      <c r="B25" s="156"/>
      <c r="C25" s="76" t="s">
        <v>25</v>
      </c>
      <c r="D25" s="76" t="s">
        <v>93</v>
      </c>
      <c r="E25" s="53">
        <v>11.1</v>
      </c>
      <c r="F25" s="53"/>
    </row>
    <row r="26" spans="1:6" ht="47.25" customHeight="1" x14ac:dyDescent="0.25">
      <c r="A26" s="128" t="s">
        <v>138</v>
      </c>
      <c r="B26" s="127" t="s">
        <v>94</v>
      </c>
      <c r="C26" s="76" t="s">
        <v>25</v>
      </c>
      <c r="D26" s="82" t="s">
        <v>171</v>
      </c>
      <c r="E26" s="53">
        <v>-6.1</v>
      </c>
      <c r="F26" s="53"/>
    </row>
    <row r="27" spans="1:6" ht="17.25" customHeight="1" x14ac:dyDescent="0.25">
      <c r="A27" s="105" t="s">
        <v>84</v>
      </c>
      <c r="B27" s="159" t="s">
        <v>95</v>
      </c>
      <c r="C27" s="82" t="s">
        <v>14</v>
      </c>
      <c r="D27" s="82" t="s">
        <v>147</v>
      </c>
      <c r="E27" s="53">
        <v>4.2</v>
      </c>
      <c r="F27" s="53"/>
    </row>
    <row r="28" spans="1:6" ht="28.5" customHeight="1" x14ac:dyDescent="0.25">
      <c r="A28" s="105" t="s">
        <v>159</v>
      </c>
      <c r="B28" s="159"/>
      <c r="C28" s="76" t="s">
        <v>161</v>
      </c>
      <c r="D28" s="82" t="s">
        <v>160</v>
      </c>
      <c r="E28" s="53">
        <v>1</v>
      </c>
      <c r="F28" s="53">
        <v>0.7</v>
      </c>
    </row>
    <row r="29" spans="1:6" ht="27.6" x14ac:dyDescent="0.25">
      <c r="A29" s="87" t="s">
        <v>96</v>
      </c>
      <c r="B29" s="146" t="s">
        <v>97</v>
      </c>
      <c r="C29" s="83" t="s">
        <v>4</v>
      </c>
      <c r="D29" s="83" t="s">
        <v>98</v>
      </c>
      <c r="E29" s="84">
        <v>17.600000000000001</v>
      </c>
      <c r="F29" s="84">
        <v>16</v>
      </c>
    </row>
    <row r="30" spans="1:6" x14ac:dyDescent="0.25">
      <c r="A30" s="105" t="s">
        <v>172</v>
      </c>
      <c r="B30" s="158"/>
      <c r="C30" s="82" t="s">
        <v>173</v>
      </c>
      <c r="D30" s="82" t="s">
        <v>174</v>
      </c>
      <c r="E30" s="53">
        <v>4</v>
      </c>
      <c r="F30" s="53"/>
    </row>
    <row r="31" spans="1:6" x14ac:dyDescent="0.25">
      <c r="A31" s="105" t="s">
        <v>175</v>
      </c>
      <c r="B31" s="158"/>
      <c r="C31" s="82" t="s">
        <v>177</v>
      </c>
      <c r="D31" s="82" t="s">
        <v>176</v>
      </c>
      <c r="E31" s="53">
        <v>10</v>
      </c>
      <c r="F31" s="53"/>
    </row>
    <row r="32" spans="1:6" x14ac:dyDescent="0.25">
      <c r="A32" s="105" t="s">
        <v>169</v>
      </c>
      <c r="B32" s="158"/>
      <c r="C32" s="82" t="s">
        <v>167</v>
      </c>
      <c r="D32" s="82" t="s">
        <v>168</v>
      </c>
      <c r="E32" s="53">
        <v>1.5</v>
      </c>
      <c r="F32" s="53"/>
    </row>
    <row r="33" spans="1:6" x14ac:dyDescent="0.25">
      <c r="A33" s="93" t="s">
        <v>166</v>
      </c>
      <c r="B33" s="147"/>
      <c r="C33" s="82" t="s">
        <v>164</v>
      </c>
      <c r="D33" s="82" t="s">
        <v>165</v>
      </c>
      <c r="E33" s="53">
        <v>11.7</v>
      </c>
      <c r="F33" s="53"/>
    </row>
    <row r="34" spans="1:6" ht="27.6" x14ac:dyDescent="0.25">
      <c r="A34" s="93" t="s">
        <v>126</v>
      </c>
      <c r="B34" s="150" t="s">
        <v>99</v>
      </c>
      <c r="C34" s="82" t="s">
        <v>124</v>
      </c>
      <c r="D34" s="82" t="s">
        <v>125</v>
      </c>
      <c r="E34" s="53">
        <v>17.7</v>
      </c>
      <c r="F34" s="53">
        <v>7.1</v>
      </c>
    </row>
    <row r="35" spans="1:6" ht="27.6" x14ac:dyDescent="0.25">
      <c r="A35" s="105" t="s">
        <v>178</v>
      </c>
      <c r="B35" s="152"/>
      <c r="C35" s="108" t="s">
        <v>179</v>
      </c>
      <c r="D35" s="108" t="s">
        <v>180</v>
      </c>
      <c r="E35" s="53">
        <v>4.8</v>
      </c>
      <c r="F35" s="53">
        <v>4.8</v>
      </c>
    </row>
    <row r="36" spans="1:6" ht="16.5" customHeight="1" x14ac:dyDescent="0.25">
      <c r="A36" s="90" t="s">
        <v>100</v>
      </c>
      <c r="B36" s="88"/>
      <c r="C36" s="89" t="s">
        <v>3</v>
      </c>
      <c r="D36" s="89"/>
      <c r="E36" s="61">
        <f>SUM(E37:E58)</f>
        <v>845.0999999999998</v>
      </c>
      <c r="F36" s="61">
        <f>SUM(F37:F58)</f>
        <v>291.39999999999998</v>
      </c>
    </row>
    <row r="37" spans="1:6" ht="16.5" customHeight="1" x14ac:dyDescent="0.25">
      <c r="A37" s="129" t="s">
        <v>244</v>
      </c>
      <c r="B37" s="150" t="s">
        <v>85</v>
      </c>
      <c r="C37" s="157" t="s">
        <v>3</v>
      </c>
      <c r="D37" s="118" t="s">
        <v>185</v>
      </c>
      <c r="E37" s="59">
        <v>0.9</v>
      </c>
      <c r="F37" s="61"/>
    </row>
    <row r="38" spans="1:6" ht="17.25" customHeight="1" x14ac:dyDescent="0.25">
      <c r="A38" s="129" t="s">
        <v>144</v>
      </c>
      <c r="B38" s="151"/>
      <c r="C38" s="157"/>
      <c r="D38" s="82" t="s">
        <v>143</v>
      </c>
      <c r="E38" s="59">
        <v>1.8</v>
      </c>
      <c r="F38" s="59"/>
    </row>
    <row r="39" spans="1:6" ht="30" customHeight="1" x14ac:dyDescent="0.25">
      <c r="A39" s="96" t="s">
        <v>145</v>
      </c>
      <c r="B39" s="151"/>
      <c r="C39" s="157"/>
      <c r="D39" s="82" t="s">
        <v>146</v>
      </c>
      <c r="E39" s="59">
        <v>-1.8</v>
      </c>
      <c r="F39" s="59"/>
    </row>
    <row r="40" spans="1:6" ht="16.5" customHeight="1" x14ac:dyDescent="0.25">
      <c r="A40" s="109" t="s">
        <v>187</v>
      </c>
      <c r="B40" s="152"/>
      <c r="C40" s="157"/>
      <c r="D40" s="82" t="s">
        <v>186</v>
      </c>
      <c r="E40" s="59">
        <v>3.8</v>
      </c>
      <c r="F40" s="59"/>
    </row>
    <row r="41" spans="1:6" ht="33" customHeight="1" x14ac:dyDescent="0.25">
      <c r="A41" s="109" t="s">
        <v>188</v>
      </c>
      <c r="B41" s="150" t="s">
        <v>94</v>
      </c>
      <c r="C41" s="148" t="s">
        <v>3</v>
      </c>
      <c r="D41" s="82" t="s">
        <v>189</v>
      </c>
      <c r="E41" s="59">
        <v>-504.1</v>
      </c>
      <c r="F41" s="59"/>
    </row>
    <row r="42" spans="1:6" ht="46.5" customHeight="1" x14ac:dyDescent="0.25">
      <c r="A42" s="109" t="s">
        <v>190</v>
      </c>
      <c r="B42" s="151"/>
      <c r="C42" s="148"/>
      <c r="D42" s="82" t="s">
        <v>191</v>
      </c>
      <c r="E42" s="59">
        <v>510.2</v>
      </c>
      <c r="F42" s="59"/>
    </row>
    <row r="43" spans="1:6" ht="27.6" x14ac:dyDescent="0.25">
      <c r="A43" s="96" t="s">
        <v>193</v>
      </c>
      <c r="B43" s="152"/>
      <c r="C43" s="148"/>
      <c r="D43" s="82" t="s">
        <v>192</v>
      </c>
      <c r="E43" s="53">
        <v>55.3</v>
      </c>
      <c r="F43" s="53"/>
    </row>
    <row r="44" spans="1:6" ht="16.5" customHeight="1" x14ac:dyDescent="0.25">
      <c r="A44" s="128" t="s">
        <v>194</v>
      </c>
      <c r="B44" s="150" t="s">
        <v>95</v>
      </c>
      <c r="C44" s="153" t="s">
        <v>3</v>
      </c>
      <c r="D44" s="82" t="s">
        <v>195</v>
      </c>
      <c r="E44" s="53">
        <v>69.3</v>
      </c>
      <c r="F44" s="53"/>
    </row>
    <row r="45" spans="1:6" ht="30" customHeight="1" x14ac:dyDescent="0.25">
      <c r="A45" s="128" t="s">
        <v>199</v>
      </c>
      <c r="B45" s="152"/>
      <c r="C45" s="149"/>
      <c r="D45" s="82" t="s">
        <v>200</v>
      </c>
      <c r="E45" s="53">
        <v>8</v>
      </c>
      <c r="F45" s="53"/>
    </row>
    <row r="46" spans="1:6" ht="16.5" customHeight="1" x14ac:dyDescent="0.25">
      <c r="A46" s="128" t="s">
        <v>196</v>
      </c>
      <c r="B46" s="150" t="s">
        <v>95</v>
      </c>
      <c r="C46" s="153" t="s">
        <v>3</v>
      </c>
      <c r="D46" s="82" t="s">
        <v>181</v>
      </c>
      <c r="E46" s="53">
        <v>2</v>
      </c>
      <c r="F46" s="53"/>
    </row>
    <row r="47" spans="1:6" ht="29.25" customHeight="1" x14ac:dyDescent="0.25">
      <c r="A47" s="128" t="s">
        <v>201</v>
      </c>
      <c r="B47" s="151"/>
      <c r="C47" s="148"/>
      <c r="D47" s="82" t="s">
        <v>202</v>
      </c>
      <c r="E47" s="53">
        <v>16.5</v>
      </c>
      <c r="F47" s="53"/>
    </row>
    <row r="48" spans="1:6" ht="29.25" customHeight="1" x14ac:dyDescent="0.25">
      <c r="A48" s="128" t="s">
        <v>197</v>
      </c>
      <c r="B48" s="151"/>
      <c r="C48" s="148"/>
      <c r="D48" s="82" t="s">
        <v>198</v>
      </c>
      <c r="E48" s="53">
        <v>58.7</v>
      </c>
      <c r="F48" s="53">
        <v>55</v>
      </c>
    </row>
    <row r="49" spans="1:9" ht="29.25" customHeight="1" x14ac:dyDescent="0.25">
      <c r="A49" s="128" t="s">
        <v>203</v>
      </c>
      <c r="B49" s="151"/>
      <c r="C49" s="148"/>
      <c r="D49" s="82" t="s">
        <v>204</v>
      </c>
      <c r="E49" s="53">
        <v>5</v>
      </c>
      <c r="F49" s="53"/>
    </row>
    <row r="50" spans="1:9" ht="14.25" customHeight="1" x14ac:dyDescent="0.25">
      <c r="A50" s="128" t="s">
        <v>213</v>
      </c>
      <c r="B50" s="151"/>
      <c r="C50" s="148"/>
      <c r="D50" s="82" t="s">
        <v>214</v>
      </c>
      <c r="E50" s="53">
        <v>234.1</v>
      </c>
      <c r="F50" s="53"/>
    </row>
    <row r="51" spans="1:9" ht="18" customHeight="1" x14ac:dyDescent="0.25">
      <c r="A51" s="128" t="s">
        <v>215</v>
      </c>
      <c r="B51" s="152"/>
      <c r="C51" s="149"/>
      <c r="D51" s="82" t="s">
        <v>216</v>
      </c>
      <c r="E51" s="53">
        <v>19.2</v>
      </c>
      <c r="F51" s="53"/>
    </row>
    <row r="52" spans="1:9" ht="15.75" customHeight="1" x14ac:dyDescent="0.25">
      <c r="A52" s="109" t="s">
        <v>205</v>
      </c>
      <c r="B52" s="151" t="s">
        <v>99</v>
      </c>
      <c r="C52" s="157" t="s">
        <v>3</v>
      </c>
      <c r="D52" s="82" t="s">
        <v>206</v>
      </c>
      <c r="E52" s="53">
        <v>183.8</v>
      </c>
      <c r="F52" s="53">
        <v>183.6</v>
      </c>
    </row>
    <row r="53" spans="1:9" ht="16.5" customHeight="1" x14ac:dyDescent="0.25">
      <c r="A53" s="109" t="s">
        <v>207</v>
      </c>
      <c r="B53" s="151"/>
      <c r="C53" s="157"/>
      <c r="D53" s="82" t="s">
        <v>208</v>
      </c>
      <c r="E53" s="53">
        <v>135.9</v>
      </c>
      <c r="F53" s="53">
        <v>52.8</v>
      </c>
    </row>
    <row r="54" spans="1:9" ht="15" customHeight="1" x14ac:dyDescent="0.25">
      <c r="A54" s="96" t="s">
        <v>102</v>
      </c>
      <c r="B54" s="151"/>
      <c r="C54" s="157"/>
      <c r="D54" s="82" t="s">
        <v>103</v>
      </c>
      <c r="E54" s="53">
        <v>71</v>
      </c>
      <c r="F54" s="53"/>
    </row>
    <row r="55" spans="1:9" ht="15" customHeight="1" x14ac:dyDescent="0.3">
      <c r="A55" s="130" t="s">
        <v>242</v>
      </c>
      <c r="B55" s="151"/>
      <c r="C55" s="157"/>
      <c r="D55" s="131" t="s">
        <v>243</v>
      </c>
      <c r="E55" s="53">
        <v>-14.1</v>
      </c>
      <c r="F55" s="53"/>
    </row>
    <row r="56" spans="1:9" ht="15.75" customHeight="1" x14ac:dyDescent="0.25">
      <c r="A56" s="109" t="s">
        <v>209</v>
      </c>
      <c r="B56" s="152"/>
      <c r="C56" s="157"/>
      <c r="D56" s="82" t="s">
        <v>210</v>
      </c>
      <c r="E56" s="53">
        <v>6.3</v>
      </c>
      <c r="F56" s="53"/>
    </row>
    <row r="57" spans="1:9" ht="27.6" x14ac:dyDescent="0.25">
      <c r="A57" s="96" t="s">
        <v>104</v>
      </c>
      <c r="B57" s="146" t="s">
        <v>105</v>
      </c>
      <c r="C57" s="148" t="s">
        <v>3</v>
      </c>
      <c r="D57" s="79" t="s">
        <v>106</v>
      </c>
      <c r="E57" s="59">
        <v>3.3</v>
      </c>
      <c r="F57" s="59"/>
    </row>
    <row r="58" spans="1:9" ht="17.25" customHeight="1" x14ac:dyDescent="0.25">
      <c r="A58" s="96" t="s">
        <v>211</v>
      </c>
      <c r="B58" s="147"/>
      <c r="C58" s="149"/>
      <c r="D58" s="82" t="s">
        <v>212</v>
      </c>
      <c r="E58" s="59">
        <v>-20</v>
      </c>
      <c r="F58" s="59"/>
    </row>
    <row r="59" spans="1:9" ht="30" customHeight="1" x14ac:dyDescent="0.25">
      <c r="A59" s="136" t="s">
        <v>248</v>
      </c>
      <c r="B59" s="134" t="s">
        <v>95</v>
      </c>
      <c r="C59" s="133" t="s">
        <v>3</v>
      </c>
      <c r="D59" s="76" t="s">
        <v>218</v>
      </c>
      <c r="E59" s="59">
        <v>51</v>
      </c>
      <c r="F59" s="59"/>
    </row>
    <row r="60" spans="1:9" x14ac:dyDescent="0.25">
      <c r="A60" s="109" t="s">
        <v>221</v>
      </c>
      <c r="B60" s="110" t="s">
        <v>99</v>
      </c>
      <c r="C60" s="111" t="s">
        <v>223</v>
      </c>
      <c r="D60" s="82" t="s">
        <v>222</v>
      </c>
      <c r="E60" s="59">
        <v>-85</v>
      </c>
      <c r="F60" s="59"/>
    </row>
    <row r="61" spans="1:9" x14ac:dyDescent="0.25">
      <c r="A61" s="161" t="s">
        <v>107</v>
      </c>
      <c r="B61" s="161"/>
      <c r="C61" s="161"/>
      <c r="D61" s="161"/>
      <c r="E61" s="59">
        <f>SUM(E9:E25,E37:E40)</f>
        <v>175</v>
      </c>
      <c r="F61" s="59">
        <f>SUM(F9:F25,F37:F40)</f>
        <v>1.0999999999999996</v>
      </c>
      <c r="H61" s="97"/>
      <c r="I61" s="97"/>
    </row>
    <row r="62" spans="1:9" x14ac:dyDescent="0.25">
      <c r="A62" s="161" t="s">
        <v>108</v>
      </c>
      <c r="B62" s="161"/>
      <c r="C62" s="161"/>
      <c r="D62" s="161"/>
      <c r="E62" s="59">
        <f>SUM(E26,E41:E43)</f>
        <v>55.29999999999994</v>
      </c>
      <c r="F62" s="59">
        <f>SUM(F26,F41:F43)</f>
        <v>0</v>
      </c>
      <c r="H62" s="97"/>
      <c r="I62" s="97"/>
    </row>
    <row r="63" spans="1:9" x14ac:dyDescent="0.25">
      <c r="A63" s="161" t="s">
        <v>109</v>
      </c>
      <c r="B63" s="161"/>
      <c r="C63" s="161"/>
      <c r="D63" s="161"/>
      <c r="E63" s="59">
        <f>SUM(E27:E28,E44:E51,E59)</f>
        <v>468.99999999999994</v>
      </c>
      <c r="F63" s="59">
        <f>SUM(F27:F28,F44:F51,F59)</f>
        <v>55.7</v>
      </c>
      <c r="G63" s="97"/>
      <c r="H63" s="97"/>
      <c r="I63" s="97"/>
    </row>
    <row r="64" spans="1:9" x14ac:dyDescent="0.25">
      <c r="A64" s="161" t="s">
        <v>110</v>
      </c>
      <c r="B64" s="161"/>
      <c r="C64" s="161"/>
      <c r="D64" s="161"/>
      <c r="E64" s="59">
        <f>SUM(E29:E33)</f>
        <v>44.8</v>
      </c>
      <c r="F64" s="59">
        <f>SUM(F29:F33)</f>
        <v>16</v>
      </c>
      <c r="H64" s="97"/>
      <c r="I64" s="97"/>
    </row>
    <row r="65" spans="1:9" x14ac:dyDescent="0.25">
      <c r="A65" s="161" t="s">
        <v>111</v>
      </c>
      <c r="B65" s="161"/>
      <c r="C65" s="161"/>
      <c r="D65" s="161"/>
      <c r="E65" s="59">
        <f>SUM(E34:E35,E52:E56,E60)</f>
        <v>320.40000000000003</v>
      </c>
      <c r="F65" s="59">
        <f>SUM(F34:F35,F52:F56,F60)</f>
        <v>248.3</v>
      </c>
      <c r="H65" s="97"/>
      <c r="I65" s="97"/>
    </row>
    <row r="66" spans="1:9" x14ac:dyDescent="0.25">
      <c r="A66" s="161" t="s">
        <v>112</v>
      </c>
      <c r="B66" s="161"/>
      <c r="C66" s="161"/>
      <c r="D66" s="161"/>
      <c r="E66" s="59">
        <f>SUM(E57:E58)</f>
        <v>-16.7</v>
      </c>
      <c r="F66" s="59">
        <f>SUM(F57:F58)</f>
        <v>0</v>
      </c>
      <c r="H66" s="97"/>
      <c r="I66" s="97"/>
    </row>
    <row r="67" spans="1:9" x14ac:dyDescent="0.25">
      <c r="A67" s="162" t="s">
        <v>5</v>
      </c>
      <c r="B67" s="162"/>
      <c r="C67" s="162"/>
      <c r="D67" s="162"/>
      <c r="E67" s="61">
        <f>SUM(E61:E66)</f>
        <v>1047.8</v>
      </c>
      <c r="F67" s="61">
        <f>SUM(F61:F66)</f>
        <v>321.10000000000002</v>
      </c>
      <c r="I67" s="97"/>
    </row>
    <row r="68" spans="1:9" x14ac:dyDescent="0.25">
      <c r="A68" s="161" t="s">
        <v>32</v>
      </c>
      <c r="B68" s="161"/>
      <c r="C68" s="161"/>
      <c r="D68" s="161"/>
      <c r="E68" s="82"/>
      <c r="F68" s="82"/>
      <c r="I68" s="97"/>
    </row>
    <row r="69" spans="1:9" x14ac:dyDescent="0.25">
      <c r="A69" s="162" t="s">
        <v>29</v>
      </c>
      <c r="B69" s="162"/>
      <c r="C69" s="162"/>
      <c r="D69" s="162"/>
      <c r="E69" s="61">
        <f>E67</f>
        <v>1047.8</v>
      </c>
      <c r="F69" s="61">
        <f>F67</f>
        <v>321.10000000000002</v>
      </c>
      <c r="I69" s="97"/>
    </row>
    <row r="70" spans="1:9" x14ac:dyDescent="0.25">
      <c r="I70" s="97"/>
    </row>
    <row r="71" spans="1:9" x14ac:dyDescent="0.25">
      <c r="I71" s="97"/>
    </row>
    <row r="72" spans="1:9" x14ac:dyDescent="0.25">
      <c r="E72" s="97"/>
      <c r="I72" s="97"/>
    </row>
  </sheetData>
  <mergeCells count="30">
    <mergeCell ref="A68:D68"/>
    <mergeCell ref="A69:D69"/>
    <mergeCell ref="A67:D67"/>
    <mergeCell ref="A66:D66"/>
    <mergeCell ref="A61:D61"/>
    <mergeCell ref="A62:D62"/>
    <mergeCell ref="A64:D64"/>
    <mergeCell ref="A65:D65"/>
    <mergeCell ref="A63:D63"/>
    <mergeCell ref="A6:F6"/>
    <mergeCell ref="E1:F1"/>
    <mergeCell ref="E2:F2"/>
    <mergeCell ref="E3:F3"/>
    <mergeCell ref="E4:F4"/>
    <mergeCell ref="B9:B25"/>
    <mergeCell ref="C37:C40"/>
    <mergeCell ref="B41:B43"/>
    <mergeCell ref="C41:C43"/>
    <mergeCell ref="B52:B56"/>
    <mergeCell ref="C52:C56"/>
    <mergeCell ref="B29:B33"/>
    <mergeCell ref="B34:B35"/>
    <mergeCell ref="B27:B28"/>
    <mergeCell ref="B57:B58"/>
    <mergeCell ref="C57:C58"/>
    <mergeCell ref="B37:B40"/>
    <mergeCell ref="B44:B45"/>
    <mergeCell ref="B46:B51"/>
    <mergeCell ref="C46:C51"/>
    <mergeCell ref="C44:C45"/>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E3" sqref="E3:F3"/>
    </sheetView>
  </sheetViews>
  <sheetFormatPr defaultColWidth="9.109375" defaultRowHeight="13.8" x14ac:dyDescent="0.25"/>
  <cols>
    <col min="1" max="1" width="4.109375" style="51" customWidth="1"/>
    <col min="2" max="2" width="12.5546875" style="51" customWidth="1"/>
    <col min="3" max="3" width="32.88671875" style="51" customWidth="1"/>
    <col min="4" max="4" width="66.44140625" style="51" customWidth="1"/>
    <col min="5" max="5" width="11.88671875" style="51" customWidth="1"/>
    <col min="6" max="6" width="14.33203125" style="51" customWidth="1"/>
    <col min="7" max="16384" width="9.109375" style="51"/>
  </cols>
  <sheetData>
    <row r="1" spans="1:8" ht="12.75" customHeight="1" x14ac:dyDescent="0.25">
      <c r="E1" s="145" t="s">
        <v>55</v>
      </c>
      <c r="F1" s="145"/>
    </row>
    <row r="2" spans="1:8" ht="12.75" customHeight="1" x14ac:dyDescent="0.25">
      <c r="E2" s="145" t="s">
        <v>151</v>
      </c>
      <c r="F2" s="145"/>
    </row>
    <row r="3" spans="1:8" ht="13.2" customHeight="1" x14ac:dyDescent="0.25">
      <c r="E3" s="145" t="s">
        <v>251</v>
      </c>
      <c r="F3" s="145"/>
    </row>
    <row r="4" spans="1:8" ht="15" customHeight="1" x14ac:dyDescent="0.25">
      <c r="E4" s="145" t="s">
        <v>58</v>
      </c>
      <c r="F4" s="145"/>
    </row>
    <row r="5" spans="1:8" ht="12.75" customHeight="1" x14ac:dyDescent="0.25">
      <c r="D5" s="141"/>
      <c r="E5" s="141"/>
      <c r="F5" s="141"/>
    </row>
    <row r="6" spans="1:8" ht="30.75" customHeight="1" x14ac:dyDescent="0.25">
      <c r="A6" s="163" t="s">
        <v>69</v>
      </c>
      <c r="B6" s="163"/>
      <c r="C6" s="163"/>
      <c r="D6" s="163"/>
      <c r="E6" s="163"/>
      <c r="F6" s="163"/>
      <c r="G6" s="8"/>
      <c r="H6" s="8"/>
    </row>
    <row r="7" spans="1:8" ht="15" customHeight="1" x14ac:dyDescent="0.25">
      <c r="F7" s="50" t="s">
        <v>28</v>
      </c>
    </row>
    <row r="8" spans="1:8" ht="48.75" customHeight="1" x14ac:dyDescent="0.25">
      <c r="A8" s="64" t="s">
        <v>11</v>
      </c>
      <c r="B8" s="64" t="s">
        <v>18</v>
      </c>
      <c r="C8" s="64" t="s">
        <v>19</v>
      </c>
      <c r="D8" s="64" t="s">
        <v>20</v>
      </c>
      <c r="E8" s="64" t="s">
        <v>39</v>
      </c>
      <c r="F8" s="64" t="s">
        <v>2</v>
      </c>
    </row>
    <row r="9" spans="1:8" ht="18.75" customHeight="1" x14ac:dyDescent="0.25">
      <c r="A9" s="77" t="s">
        <v>44</v>
      </c>
      <c r="B9" s="146" t="s">
        <v>95</v>
      </c>
      <c r="C9" s="46" t="s">
        <v>3</v>
      </c>
      <c r="D9" s="170" t="s">
        <v>181</v>
      </c>
      <c r="E9" s="53">
        <v>58</v>
      </c>
      <c r="F9" s="53">
        <v>1.1000000000000001</v>
      </c>
    </row>
    <row r="10" spans="1:8" ht="18.75" customHeight="1" x14ac:dyDescent="0.25">
      <c r="A10" s="112" t="s">
        <v>45</v>
      </c>
      <c r="B10" s="147"/>
      <c r="C10" s="115" t="s">
        <v>182</v>
      </c>
      <c r="D10" s="171"/>
      <c r="E10" s="53">
        <v>-58</v>
      </c>
      <c r="F10" s="53">
        <v>-58</v>
      </c>
    </row>
    <row r="11" spans="1:8" ht="18" customHeight="1" x14ac:dyDescent="0.25">
      <c r="A11" s="167" t="s">
        <v>109</v>
      </c>
      <c r="B11" s="168"/>
      <c r="C11" s="168"/>
      <c r="D11" s="169"/>
      <c r="E11" s="53">
        <f>SUM(E9:E10)</f>
        <v>0</v>
      </c>
      <c r="F11" s="53">
        <f>SUM(F9:F10)</f>
        <v>-56.9</v>
      </c>
    </row>
    <row r="12" spans="1:8" ht="18" customHeight="1" x14ac:dyDescent="0.25">
      <c r="A12" s="164" t="s">
        <v>29</v>
      </c>
      <c r="B12" s="165"/>
      <c r="C12" s="165"/>
      <c r="D12" s="166"/>
      <c r="E12" s="56">
        <f>SUM(E11)</f>
        <v>0</v>
      </c>
      <c r="F12" s="56">
        <f>SUM(F11)</f>
        <v>-56.9</v>
      </c>
    </row>
    <row r="13" spans="1:8" x14ac:dyDescent="0.25">
      <c r="B13" s="14"/>
      <c r="C13" s="14"/>
      <c r="D13" s="15"/>
      <c r="E13" s="16"/>
      <c r="F13" s="16"/>
    </row>
    <row r="14" spans="1:8" x14ac:dyDescent="0.25">
      <c r="B14" s="14"/>
      <c r="C14" s="14"/>
      <c r="D14" s="15"/>
      <c r="E14" s="16"/>
      <c r="F14" s="16"/>
    </row>
    <row r="15" spans="1:8" x14ac:dyDescent="0.25">
      <c r="B15" s="14"/>
      <c r="C15" s="14"/>
      <c r="D15" s="15"/>
      <c r="E15" s="16"/>
      <c r="F15" s="16"/>
    </row>
    <row r="16" spans="1:8" x14ac:dyDescent="0.25">
      <c r="B16" s="14"/>
      <c r="C16" s="14"/>
      <c r="D16" s="15"/>
      <c r="E16" s="16"/>
      <c r="F16" s="16"/>
    </row>
    <row r="17" spans="2:6" x14ac:dyDescent="0.25">
      <c r="B17" s="14"/>
      <c r="C17" s="14"/>
      <c r="D17" s="12"/>
      <c r="E17" s="16"/>
      <c r="F17" s="16"/>
    </row>
    <row r="18" spans="2:6" x14ac:dyDescent="0.25">
      <c r="B18" s="14"/>
      <c r="C18" s="14"/>
      <c r="D18" s="14"/>
      <c r="E18" s="13"/>
      <c r="F18" s="13"/>
    </row>
    <row r="19" spans="2:6" x14ac:dyDescent="0.25">
      <c r="B19" s="14"/>
      <c r="C19" s="14"/>
      <c r="D19" s="14"/>
      <c r="E19" s="14"/>
      <c r="F19" s="14"/>
    </row>
    <row r="20" spans="2:6" x14ac:dyDescent="0.25">
      <c r="B20" s="14"/>
      <c r="C20" s="14"/>
      <c r="D20" s="14"/>
      <c r="E20" s="14"/>
      <c r="F20" s="14"/>
    </row>
    <row r="21" spans="2:6" x14ac:dyDescent="0.25">
      <c r="B21" s="14"/>
      <c r="C21" s="14"/>
      <c r="D21" s="14"/>
      <c r="E21" s="14"/>
      <c r="F21" s="14"/>
    </row>
    <row r="22" spans="2:6" x14ac:dyDescent="0.25">
      <c r="B22" s="14"/>
      <c r="C22" s="14"/>
      <c r="D22" s="14"/>
      <c r="E22" s="14"/>
      <c r="F22" s="14"/>
    </row>
    <row r="23" spans="2:6" x14ac:dyDescent="0.25">
      <c r="B23" s="14"/>
      <c r="C23" s="14"/>
      <c r="D23" s="14"/>
      <c r="E23" s="14"/>
      <c r="F23" s="14"/>
    </row>
    <row r="24" spans="2:6" x14ac:dyDescent="0.25">
      <c r="B24" s="14"/>
      <c r="C24" s="14"/>
      <c r="D24" s="14"/>
      <c r="E24" s="14"/>
      <c r="F24" s="14"/>
    </row>
    <row r="25" spans="2:6" x14ac:dyDescent="0.25">
      <c r="B25" s="14"/>
      <c r="C25" s="14"/>
      <c r="D25" s="14"/>
      <c r="E25" s="14"/>
      <c r="F25" s="14"/>
    </row>
    <row r="26" spans="2:6" x14ac:dyDescent="0.25">
      <c r="B26" s="14"/>
      <c r="C26" s="14"/>
      <c r="D26" s="14"/>
      <c r="E26" s="14"/>
      <c r="F26" s="14"/>
    </row>
    <row r="27" spans="2:6" x14ac:dyDescent="0.25">
      <c r="B27" s="14"/>
      <c r="C27" s="14"/>
      <c r="D27" s="14"/>
      <c r="E27" s="14"/>
      <c r="F27" s="14"/>
    </row>
    <row r="28" spans="2:6" x14ac:dyDescent="0.25">
      <c r="B28" s="14"/>
      <c r="C28" s="14"/>
      <c r="D28" s="14"/>
      <c r="E28" s="14"/>
      <c r="F28" s="14"/>
    </row>
  </sheetData>
  <mergeCells count="10">
    <mergeCell ref="A6:F6"/>
    <mergeCell ref="A12:D12"/>
    <mergeCell ref="A11:D11"/>
    <mergeCell ref="D5:F5"/>
    <mergeCell ref="E1:F1"/>
    <mergeCell ref="E2:F2"/>
    <mergeCell ref="E3:F3"/>
    <mergeCell ref="E4:F4"/>
    <mergeCell ref="B9:B10"/>
    <mergeCell ref="D9:D10"/>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E3" sqref="E3:F3"/>
    </sheetView>
  </sheetViews>
  <sheetFormatPr defaultColWidth="9.109375" defaultRowHeight="13.8" x14ac:dyDescent="0.25"/>
  <cols>
    <col min="1" max="1" width="4" style="7" customWidth="1"/>
    <col min="2" max="2" width="13" style="7" customWidth="1"/>
    <col min="3" max="3" width="40.88671875" style="7" customWidth="1"/>
    <col min="4" max="4" width="44.33203125" style="7" customWidth="1"/>
    <col min="5" max="5" width="12.33203125" style="7" customWidth="1"/>
    <col min="6" max="6" width="13.6640625" style="7" customWidth="1"/>
    <col min="7" max="7" width="9.109375" style="7" hidden="1" customWidth="1"/>
    <col min="8" max="10" width="9.109375" style="7"/>
    <col min="11" max="11" width="10" style="7" customWidth="1"/>
    <col min="12" max="16384" width="9.109375" style="7"/>
  </cols>
  <sheetData>
    <row r="1" spans="1:12" ht="12.75" customHeight="1" x14ac:dyDescent="0.25">
      <c r="D1" s="51"/>
      <c r="E1" s="145" t="s">
        <v>55</v>
      </c>
      <c r="F1" s="145"/>
    </row>
    <row r="2" spans="1:12" ht="14.25" customHeight="1" x14ac:dyDescent="0.25">
      <c r="D2" s="51"/>
      <c r="E2" s="145" t="s">
        <v>150</v>
      </c>
      <c r="F2" s="145"/>
    </row>
    <row r="3" spans="1:12" ht="12" customHeight="1" x14ac:dyDescent="0.25">
      <c r="D3" s="51"/>
      <c r="E3" s="145" t="s">
        <v>251</v>
      </c>
      <c r="F3" s="145"/>
    </row>
    <row r="4" spans="1:12" ht="15" customHeight="1" x14ac:dyDescent="0.25">
      <c r="D4" s="51"/>
      <c r="E4" s="145" t="s">
        <v>59</v>
      </c>
      <c r="F4" s="145"/>
    </row>
    <row r="5" spans="1:12" ht="12" customHeight="1" x14ac:dyDescent="0.25"/>
    <row r="6" spans="1:12" ht="30.75" customHeight="1" x14ac:dyDescent="0.25">
      <c r="A6" s="163" t="s">
        <v>70</v>
      </c>
      <c r="B6" s="163"/>
      <c r="C6" s="163"/>
      <c r="D6" s="163"/>
      <c r="E6" s="163"/>
      <c r="F6" s="163"/>
      <c r="G6" s="8"/>
      <c r="H6" s="8"/>
      <c r="I6" s="41"/>
    </row>
    <row r="7" spans="1:12" ht="14.25" customHeight="1" x14ac:dyDescent="0.25">
      <c r="F7" s="48" t="s">
        <v>28</v>
      </c>
    </row>
    <row r="8" spans="1:12" ht="48.75" customHeight="1" x14ac:dyDescent="0.25">
      <c r="A8" s="46" t="s">
        <v>11</v>
      </c>
      <c r="B8" s="45" t="s">
        <v>18</v>
      </c>
      <c r="C8" s="45" t="s">
        <v>19</v>
      </c>
      <c r="D8" s="45" t="s">
        <v>20</v>
      </c>
      <c r="E8" s="5" t="s">
        <v>39</v>
      </c>
      <c r="F8" s="5" t="s">
        <v>2</v>
      </c>
      <c r="I8" s="51"/>
      <c r="J8" s="125"/>
      <c r="K8" s="51"/>
      <c r="L8" s="51"/>
    </row>
    <row r="9" spans="1:12" s="51" customFormat="1" ht="30.75" customHeight="1" x14ac:dyDescent="0.25">
      <c r="A9" s="126" t="s">
        <v>41</v>
      </c>
      <c r="B9" s="146" t="s">
        <v>85</v>
      </c>
      <c r="C9" s="46" t="s">
        <v>132</v>
      </c>
      <c r="D9" s="94" t="s">
        <v>133</v>
      </c>
      <c r="E9" s="53">
        <v>0.5</v>
      </c>
      <c r="F9" s="53">
        <v>0.5</v>
      </c>
    </row>
    <row r="10" spans="1:12" s="51" customFormat="1" ht="16.5" customHeight="1" x14ac:dyDescent="0.25">
      <c r="A10" s="102" t="s">
        <v>42</v>
      </c>
      <c r="B10" s="158"/>
      <c r="C10" s="46" t="s">
        <v>152</v>
      </c>
      <c r="D10" s="94" t="s">
        <v>153</v>
      </c>
      <c r="E10" s="59">
        <v>0.5</v>
      </c>
      <c r="F10" s="53">
        <v>-6.5</v>
      </c>
      <c r="K10" s="10"/>
    </row>
    <row r="11" spans="1:12" s="51" customFormat="1" ht="15" customHeight="1" x14ac:dyDescent="0.25">
      <c r="A11" s="98" t="s">
        <v>43</v>
      </c>
      <c r="B11" s="158"/>
      <c r="C11" s="46" t="s">
        <v>134</v>
      </c>
      <c r="D11" s="94" t="s">
        <v>135</v>
      </c>
      <c r="E11" s="59">
        <v>0.8</v>
      </c>
      <c r="F11" s="53">
        <v>0.8</v>
      </c>
      <c r="K11" s="10"/>
    </row>
    <row r="12" spans="1:12" ht="15" customHeight="1" x14ac:dyDescent="0.25">
      <c r="A12" s="77" t="s">
        <v>44</v>
      </c>
      <c r="B12" s="158"/>
      <c r="C12" s="46" t="s">
        <v>75</v>
      </c>
      <c r="D12" s="94" t="s">
        <v>86</v>
      </c>
      <c r="E12" s="59">
        <v>0.9</v>
      </c>
      <c r="F12" s="53">
        <v>0.9</v>
      </c>
      <c r="G12" s="9"/>
      <c r="I12" s="51"/>
      <c r="J12" s="51"/>
      <c r="K12" s="10"/>
      <c r="L12" s="51"/>
    </row>
    <row r="13" spans="1:12" ht="15" customHeight="1" x14ac:dyDescent="0.25">
      <c r="A13" s="77" t="s">
        <v>45</v>
      </c>
      <c r="B13" s="158"/>
      <c r="C13" s="46" t="s">
        <v>76</v>
      </c>
      <c r="D13" s="94" t="s">
        <v>87</v>
      </c>
      <c r="E13" s="59">
        <v>1</v>
      </c>
      <c r="F13" s="53">
        <v>-10.9</v>
      </c>
      <c r="G13" s="9"/>
      <c r="I13" s="51"/>
      <c r="J13" s="51"/>
      <c r="K13" s="10"/>
      <c r="L13" s="51"/>
    </row>
    <row r="14" spans="1:12" s="51" customFormat="1" ht="15" customHeight="1" x14ac:dyDescent="0.25">
      <c r="A14" s="100" t="s">
        <v>46</v>
      </c>
      <c r="B14" s="158"/>
      <c r="C14" s="46" t="s">
        <v>77</v>
      </c>
      <c r="D14" s="94" t="s">
        <v>88</v>
      </c>
      <c r="E14" s="59">
        <v>2.9</v>
      </c>
      <c r="F14" s="53">
        <v>-5.0999999999999996</v>
      </c>
      <c r="G14" s="9"/>
      <c r="K14" s="10"/>
    </row>
    <row r="15" spans="1:12" ht="15" customHeight="1" x14ac:dyDescent="0.25">
      <c r="A15" s="77" t="s">
        <v>47</v>
      </c>
      <c r="B15" s="158"/>
      <c r="C15" s="46" t="s">
        <v>78</v>
      </c>
      <c r="D15" s="94" t="s">
        <v>89</v>
      </c>
      <c r="E15" s="59">
        <v>3.8</v>
      </c>
      <c r="F15" s="53">
        <v>3.7</v>
      </c>
      <c r="G15" s="9"/>
      <c r="I15" s="51"/>
      <c r="J15" s="51"/>
      <c r="K15" s="10"/>
      <c r="L15" s="51"/>
    </row>
    <row r="16" spans="1:12" ht="15" customHeight="1" x14ac:dyDescent="0.25">
      <c r="A16" s="77" t="s">
        <v>48</v>
      </c>
      <c r="B16" s="158"/>
      <c r="C16" s="1" t="s">
        <v>79</v>
      </c>
      <c r="D16" s="79" t="s">
        <v>90</v>
      </c>
      <c r="E16" s="59">
        <v>3.2</v>
      </c>
      <c r="F16" s="53">
        <v>3.2</v>
      </c>
      <c r="G16" s="9"/>
      <c r="I16" s="51"/>
      <c r="J16" s="51"/>
      <c r="K16" s="10"/>
      <c r="L16" s="51"/>
    </row>
    <row r="17" spans="1:12" ht="15" customHeight="1" x14ac:dyDescent="0.25">
      <c r="A17" s="77" t="s">
        <v>49</v>
      </c>
      <c r="B17" s="158"/>
      <c r="C17" s="46" t="s">
        <v>26</v>
      </c>
      <c r="D17" s="94" t="s">
        <v>113</v>
      </c>
      <c r="E17" s="59"/>
      <c r="F17" s="53">
        <v>-7.5</v>
      </c>
      <c r="G17" s="9"/>
      <c r="I17" s="51"/>
      <c r="J17" s="51"/>
      <c r="K17" s="10"/>
      <c r="L17" s="51"/>
    </row>
    <row r="18" spans="1:12" s="51" customFormat="1" ht="15" customHeight="1" x14ac:dyDescent="0.25">
      <c r="A18" s="106" t="s">
        <v>51</v>
      </c>
      <c r="B18" s="158"/>
      <c r="C18" s="46" t="s">
        <v>136</v>
      </c>
      <c r="D18" s="94" t="s">
        <v>137</v>
      </c>
      <c r="E18" s="59">
        <v>0.7</v>
      </c>
      <c r="F18" s="53">
        <v>0.7</v>
      </c>
      <c r="G18" s="10"/>
    </row>
    <row r="19" spans="1:12" ht="15" customHeight="1" x14ac:dyDescent="0.25">
      <c r="A19" s="77" t="s">
        <v>80</v>
      </c>
      <c r="B19" s="147"/>
      <c r="C19" s="46" t="s">
        <v>114</v>
      </c>
      <c r="D19" s="46" t="s">
        <v>101</v>
      </c>
      <c r="E19" s="53">
        <v>-14.3</v>
      </c>
      <c r="F19" s="53"/>
      <c r="I19" s="51"/>
      <c r="J19" s="51"/>
      <c r="K19" s="51"/>
      <c r="L19" s="51"/>
    </row>
    <row r="20" spans="1:12" ht="15" customHeight="1" x14ac:dyDescent="0.25">
      <c r="A20" s="173" t="s">
        <v>107</v>
      </c>
      <c r="B20" s="174"/>
      <c r="C20" s="174"/>
      <c r="D20" s="175"/>
      <c r="E20" s="53">
        <f>SUM(E9:E19)</f>
        <v>0</v>
      </c>
      <c r="F20" s="53">
        <f>SUM(F8:F19)</f>
        <v>-20.2</v>
      </c>
      <c r="I20" s="51"/>
      <c r="J20" s="51"/>
      <c r="K20" s="51"/>
      <c r="L20" s="51"/>
    </row>
    <row r="21" spans="1:12" ht="15" customHeight="1" x14ac:dyDescent="0.25">
      <c r="A21" s="172" t="s">
        <v>29</v>
      </c>
      <c r="B21" s="172"/>
      <c r="C21" s="172"/>
      <c r="D21" s="172"/>
      <c r="E21" s="56">
        <f>SUM(E9:E19)</f>
        <v>0</v>
      </c>
      <c r="F21" s="56">
        <f>SUM(F9:F19)</f>
        <v>-20.2</v>
      </c>
      <c r="I21" s="51"/>
      <c r="J21" s="51"/>
      <c r="K21" s="51"/>
      <c r="L21" s="51"/>
    </row>
    <row r="22" spans="1:12" ht="15" customHeight="1" x14ac:dyDescent="0.25">
      <c r="A22" s="8"/>
      <c r="B22" s="8"/>
      <c r="C22" s="8"/>
      <c r="D22" s="8"/>
      <c r="E22" s="11"/>
      <c r="F22" s="11"/>
      <c r="I22" s="51"/>
      <c r="J22" s="51"/>
      <c r="K22" s="51"/>
      <c r="L22" s="51"/>
    </row>
    <row r="23" spans="1:12" ht="15" customHeight="1" x14ac:dyDescent="0.25">
      <c r="A23" s="8"/>
      <c r="B23" s="8"/>
      <c r="C23" s="8"/>
      <c r="D23" s="29"/>
      <c r="E23" s="30"/>
      <c r="F23" s="30"/>
      <c r="G23" s="14"/>
      <c r="I23" s="51"/>
      <c r="J23" s="51"/>
      <c r="K23" s="51"/>
      <c r="L23" s="51"/>
    </row>
    <row r="24" spans="1:12" ht="13.5" customHeight="1" x14ac:dyDescent="0.25">
      <c r="A24" s="12"/>
      <c r="B24" s="12"/>
      <c r="C24" s="12"/>
      <c r="D24" s="31"/>
      <c r="E24" s="30"/>
      <c r="F24" s="30"/>
      <c r="G24" s="14"/>
    </row>
    <row r="25" spans="1:12" ht="12.75" customHeight="1" x14ac:dyDescent="0.25">
      <c r="A25" s="12"/>
      <c r="B25" s="12"/>
      <c r="C25" s="12"/>
      <c r="D25" s="31"/>
      <c r="E25" s="30"/>
      <c r="F25" s="30"/>
      <c r="G25" s="14"/>
    </row>
    <row r="26" spans="1:12" x14ac:dyDescent="0.25">
      <c r="A26" s="14"/>
      <c r="B26" s="14"/>
      <c r="C26" s="14"/>
      <c r="D26" s="31"/>
      <c r="E26" s="32"/>
      <c r="F26" s="32"/>
      <c r="G26" s="14"/>
    </row>
    <row r="27" spans="1:12" x14ac:dyDescent="0.25">
      <c r="A27" s="14"/>
      <c r="B27" s="14"/>
      <c r="C27" s="14"/>
      <c r="D27" s="31"/>
      <c r="E27" s="32"/>
      <c r="F27" s="32"/>
      <c r="G27" s="14"/>
    </row>
    <row r="28" spans="1:12" x14ac:dyDescent="0.25">
      <c r="A28" s="14"/>
      <c r="B28" s="14"/>
      <c r="C28" s="14"/>
      <c r="D28" s="15"/>
      <c r="E28" s="16"/>
      <c r="F28" s="16"/>
      <c r="G28" s="14"/>
    </row>
    <row r="29" spans="1:12" x14ac:dyDescent="0.25">
      <c r="A29" s="14"/>
      <c r="B29" s="14"/>
      <c r="C29" s="14"/>
      <c r="D29" s="15"/>
      <c r="E29" s="16"/>
      <c r="F29" s="16"/>
      <c r="G29" s="14"/>
    </row>
    <row r="30" spans="1:12" x14ac:dyDescent="0.25">
      <c r="A30" s="14"/>
      <c r="B30" s="14"/>
      <c r="C30" s="14"/>
      <c r="D30" s="15"/>
      <c r="E30" s="16"/>
      <c r="F30" s="16"/>
      <c r="G30" s="14"/>
    </row>
    <row r="31" spans="1:12" x14ac:dyDescent="0.25">
      <c r="A31" s="14"/>
      <c r="B31" s="14"/>
      <c r="C31" s="14"/>
      <c r="D31" s="15"/>
      <c r="E31" s="16"/>
      <c r="F31" s="16"/>
      <c r="G31" s="14"/>
    </row>
    <row r="32" spans="1:12" x14ac:dyDescent="0.25">
      <c r="A32" s="14"/>
      <c r="B32" s="14"/>
      <c r="C32" s="14"/>
      <c r="D32" s="15"/>
      <c r="E32" s="16"/>
      <c r="F32" s="16"/>
      <c r="G32" s="14"/>
    </row>
    <row r="33" spans="1:7" x14ac:dyDescent="0.25">
      <c r="A33" s="14"/>
      <c r="B33" s="14"/>
      <c r="C33" s="14"/>
      <c r="D33" s="15"/>
      <c r="E33" s="16"/>
      <c r="F33" s="16"/>
      <c r="G33" s="14"/>
    </row>
    <row r="34" spans="1:7" x14ac:dyDescent="0.25">
      <c r="A34" s="14"/>
      <c r="B34" s="14"/>
      <c r="C34" s="14"/>
      <c r="D34" s="15"/>
      <c r="E34" s="16"/>
      <c r="F34" s="16"/>
      <c r="G34" s="14"/>
    </row>
    <row r="35" spans="1:7" x14ac:dyDescent="0.25">
      <c r="A35" s="14"/>
      <c r="B35" s="14"/>
      <c r="C35" s="14"/>
      <c r="D35" s="15"/>
      <c r="E35" s="16"/>
      <c r="F35" s="16"/>
      <c r="G35" s="14"/>
    </row>
    <row r="36" spans="1:7" x14ac:dyDescent="0.25">
      <c r="A36" s="14"/>
      <c r="B36" s="14"/>
      <c r="C36" s="14"/>
      <c r="D36" s="14"/>
      <c r="E36" s="13"/>
      <c r="F36" s="13"/>
      <c r="G36" s="14"/>
    </row>
    <row r="37" spans="1:7" x14ac:dyDescent="0.25">
      <c r="A37" s="14"/>
      <c r="B37" s="14"/>
      <c r="C37" s="14"/>
      <c r="D37" s="14"/>
      <c r="E37" s="14"/>
      <c r="F37" s="14"/>
      <c r="G37" s="14"/>
    </row>
    <row r="38" spans="1:7" x14ac:dyDescent="0.25">
      <c r="A38" s="14"/>
      <c r="B38" s="14"/>
      <c r="C38" s="14"/>
      <c r="D38" s="14"/>
      <c r="E38" s="14"/>
      <c r="F38" s="14"/>
      <c r="G38" s="14"/>
    </row>
    <row r="39" spans="1:7" x14ac:dyDescent="0.25">
      <c r="A39" s="14"/>
      <c r="B39" s="14"/>
      <c r="C39" s="14"/>
      <c r="D39" s="14"/>
      <c r="E39" s="14"/>
      <c r="F39" s="14"/>
      <c r="G39" s="14"/>
    </row>
    <row r="40" spans="1:7" x14ac:dyDescent="0.25">
      <c r="A40" s="14"/>
      <c r="B40" s="14"/>
      <c r="C40" s="14"/>
      <c r="D40" s="14"/>
      <c r="E40" s="14"/>
      <c r="F40" s="14"/>
      <c r="G40" s="14"/>
    </row>
    <row r="41" spans="1:7" x14ac:dyDescent="0.25">
      <c r="A41" s="14"/>
      <c r="B41" s="14"/>
      <c r="C41" s="14"/>
      <c r="D41" s="14"/>
      <c r="E41" s="14"/>
      <c r="F41" s="14"/>
      <c r="G41" s="14"/>
    </row>
    <row r="42" spans="1:7" x14ac:dyDescent="0.25">
      <c r="A42" s="14"/>
      <c r="B42" s="14"/>
      <c r="C42" s="14"/>
      <c r="D42" s="14"/>
      <c r="E42" s="14"/>
      <c r="F42" s="14"/>
      <c r="G42" s="14"/>
    </row>
    <row r="43" spans="1:7" x14ac:dyDescent="0.25">
      <c r="A43" s="14"/>
      <c r="B43" s="14"/>
      <c r="C43" s="14"/>
      <c r="D43" s="14"/>
      <c r="E43" s="14"/>
      <c r="F43" s="14"/>
      <c r="G43" s="14"/>
    </row>
    <row r="44" spans="1:7" x14ac:dyDescent="0.25">
      <c r="A44" s="14"/>
      <c r="B44" s="14"/>
      <c r="C44" s="14"/>
      <c r="D44" s="14"/>
      <c r="E44" s="14"/>
      <c r="F44" s="14"/>
      <c r="G44" s="14"/>
    </row>
    <row r="45" spans="1:7" x14ac:dyDescent="0.25">
      <c r="A45" s="14"/>
      <c r="B45" s="14"/>
      <c r="C45" s="14"/>
      <c r="D45" s="14"/>
      <c r="E45" s="14"/>
      <c r="F45" s="14"/>
      <c r="G45" s="14"/>
    </row>
    <row r="46" spans="1:7" x14ac:dyDescent="0.25">
      <c r="A46" s="14"/>
      <c r="B46" s="14"/>
      <c r="C46" s="14"/>
      <c r="D46" s="14"/>
      <c r="E46" s="14"/>
      <c r="F46" s="14"/>
    </row>
  </sheetData>
  <mergeCells count="8">
    <mergeCell ref="A21:D21"/>
    <mergeCell ref="A6:F6"/>
    <mergeCell ref="E1:F1"/>
    <mergeCell ref="E2:F2"/>
    <mergeCell ref="E3:F3"/>
    <mergeCell ref="E4:F4"/>
    <mergeCell ref="A20:D20"/>
    <mergeCell ref="B9:B1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E3" sqref="E3:F3"/>
    </sheetView>
  </sheetViews>
  <sheetFormatPr defaultColWidth="9.109375" defaultRowHeight="13.8" x14ac:dyDescent="0.25"/>
  <cols>
    <col min="1" max="1" width="4.88671875" style="35" customWidth="1"/>
    <col min="2" max="2" width="16.6640625" style="35" customWidth="1"/>
    <col min="3" max="3" width="35.44140625" style="35" customWidth="1"/>
    <col min="4" max="4" width="49.33203125" style="35" customWidth="1"/>
    <col min="5" max="5" width="12.88671875" style="35" customWidth="1"/>
    <col min="6" max="6" width="13.33203125" style="35" customWidth="1"/>
    <col min="7" max="7" width="9.109375" style="35" hidden="1" customWidth="1"/>
    <col min="8" max="8" width="9.109375" style="35" customWidth="1"/>
    <col min="9" max="16384" width="9.109375" style="35"/>
  </cols>
  <sheetData>
    <row r="1" spans="1:8" x14ac:dyDescent="0.25">
      <c r="E1" s="145" t="s">
        <v>55</v>
      </c>
      <c r="F1" s="145"/>
    </row>
    <row r="2" spans="1:8" x14ac:dyDescent="0.25">
      <c r="E2" s="145" t="s">
        <v>150</v>
      </c>
      <c r="F2" s="145"/>
    </row>
    <row r="3" spans="1:8" x14ac:dyDescent="0.25">
      <c r="E3" s="145" t="s">
        <v>251</v>
      </c>
      <c r="F3" s="145"/>
    </row>
    <row r="4" spans="1:8" x14ac:dyDescent="0.25">
      <c r="E4" s="145" t="s">
        <v>60</v>
      </c>
      <c r="F4" s="145"/>
    </row>
    <row r="5" spans="1:8" x14ac:dyDescent="0.25">
      <c r="E5" s="65"/>
      <c r="F5" s="65"/>
    </row>
    <row r="6" spans="1:8" x14ac:dyDescent="0.25">
      <c r="A6" s="180" t="s">
        <v>71</v>
      </c>
      <c r="B6" s="180"/>
      <c r="C6" s="180"/>
      <c r="D6" s="180"/>
      <c r="E6" s="180"/>
      <c r="F6" s="180"/>
      <c r="G6" s="75"/>
      <c r="H6" s="75"/>
    </row>
    <row r="7" spans="1:8" x14ac:dyDescent="0.25">
      <c r="F7" s="35" t="s">
        <v>28</v>
      </c>
    </row>
    <row r="8" spans="1:8" ht="27.6" x14ac:dyDescent="0.25">
      <c r="A8" s="70" t="s">
        <v>24</v>
      </c>
      <c r="B8" s="70" t="s">
        <v>18</v>
      </c>
      <c r="C8" s="70" t="s">
        <v>19</v>
      </c>
      <c r="D8" s="70" t="s">
        <v>20</v>
      </c>
      <c r="E8" s="137" t="s">
        <v>39</v>
      </c>
      <c r="F8" s="70" t="s">
        <v>2</v>
      </c>
    </row>
    <row r="9" spans="1:8" ht="41.4" x14ac:dyDescent="0.25">
      <c r="A9" s="113" t="s">
        <v>44</v>
      </c>
      <c r="B9" s="178" t="s">
        <v>94</v>
      </c>
      <c r="C9" s="170" t="s">
        <v>3</v>
      </c>
      <c r="D9" s="18" t="s">
        <v>217</v>
      </c>
      <c r="E9" s="53">
        <v>216.7</v>
      </c>
      <c r="F9" s="53">
        <v>0.2</v>
      </c>
    </row>
    <row r="10" spans="1:8" ht="27.6" x14ac:dyDescent="0.25">
      <c r="A10" s="77" t="s">
        <v>45</v>
      </c>
      <c r="B10" s="179"/>
      <c r="C10" s="171"/>
      <c r="D10" s="18" t="s">
        <v>142</v>
      </c>
      <c r="E10" s="53">
        <v>191.28200000000001</v>
      </c>
      <c r="F10" s="53"/>
    </row>
    <row r="11" spans="1:8" ht="27.6" x14ac:dyDescent="0.25">
      <c r="A11" s="114" t="s">
        <v>127</v>
      </c>
      <c r="B11" s="159" t="s">
        <v>95</v>
      </c>
      <c r="C11" s="170" t="s">
        <v>3</v>
      </c>
      <c r="D11" s="76" t="s">
        <v>200</v>
      </c>
      <c r="E11" s="53">
        <v>-5.4279999999999999</v>
      </c>
      <c r="F11" s="53">
        <v>-0.156</v>
      </c>
    </row>
    <row r="12" spans="1:8" ht="27" customHeight="1" x14ac:dyDescent="0.25">
      <c r="A12" s="92" t="s">
        <v>54</v>
      </c>
      <c r="B12" s="159"/>
      <c r="C12" s="171"/>
      <c r="D12" s="76" t="s">
        <v>218</v>
      </c>
      <c r="E12" s="58">
        <v>52.262999999999998</v>
      </c>
      <c r="F12" s="58">
        <v>0.40200000000000002</v>
      </c>
    </row>
    <row r="13" spans="1:8" ht="31.5" customHeight="1" x14ac:dyDescent="0.25">
      <c r="A13" s="114" t="s">
        <v>220</v>
      </c>
      <c r="B13" s="159"/>
      <c r="C13" s="46" t="s">
        <v>132</v>
      </c>
      <c r="D13" s="153" t="s">
        <v>218</v>
      </c>
      <c r="E13" s="58">
        <v>1.58</v>
      </c>
      <c r="F13" s="58"/>
    </row>
    <row r="14" spans="1:8" ht="17.25" customHeight="1" x14ac:dyDescent="0.25">
      <c r="A14" s="114">
        <v>35</v>
      </c>
      <c r="B14" s="159"/>
      <c r="C14" s="82" t="s">
        <v>78</v>
      </c>
      <c r="D14" s="148"/>
      <c r="E14" s="58">
        <v>4.032</v>
      </c>
      <c r="F14" s="58"/>
    </row>
    <row r="15" spans="1:8" ht="30" customHeight="1" x14ac:dyDescent="0.25">
      <c r="A15" s="114" t="s">
        <v>183</v>
      </c>
      <c r="B15" s="120" t="s">
        <v>94</v>
      </c>
      <c r="C15" s="82" t="s">
        <v>130</v>
      </c>
      <c r="D15" s="116" t="s">
        <v>184</v>
      </c>
      <c r="E15" s="58">
        <v>29.6</v>
      </c>
      <c r="F15" s="58">
        <v>2</v>
      </c>
    </row>
    <row r="16" spans="1:8" ht="18" customHeight="1" x14ac:dyDescent="0.25">
      <c r="A16" s="121" t="s">
        <v>226</v>
      </c>
      <c r="B16" s="120" t="s">
        <v>99</v>
      </c>
      <c r="C16" s="82" t="s">
        <v>3</v>
      </c>
      <c r="D16" s="82" t="s">
        <v>206</v>
      </c>
      <c r="E16" s="58">
        <v>9</v>
      </c>
      <c r="F16" s="58">
        <v>8.9</v>
      </c>
    </row>
    <row r="17" spans="1:8" ht="15" customHeight="1" x14ac:dyDescent="0.25">
      <c r="A17" s="177" t="s">
        <v>108</v>
      </c>
      <c r="B17" s="177"/>
      <c r="C17" s="177"/>
      <c r="D17" s="177"/>
      <c r="E17" s="58">
        <f>SUM(E9:E10,E15)</f>
        <v>437.58199999999999</v>
      </c>
      <c r="F17" s="58">
        <f>SUM(F9:F10,F15)</f>
        <v>2.2000000000000002</v>
      </c>
      <c r="G17" s="36"/>
      <c r="H17" s="36"/>
    </row>
    <row r="18" spans="1:8" ht="15" customHeight="1" x14ac:dyDescent="0.25">
      <c r="A18" s="177" t="s">
        <v>109</v>
      </c>
      <c r="B18" s="177"/>
      <c r="C18" s="177"/>
      <c r="D18" s="177"/>
      <c r="E18" s="58">
        <f>SUM(E11:E14)</f>
        <v>52.447000000000003</v>
      </c>
      <c r="F18" s="58">
        <f>SUM(F11:F14)</f>
        <v>0.24600000000000002</v>
      </c>
      <c r="G18" s="36"/>
      <c r="H18" s="36"/>
    </row>
    <row r="19" spans="1:8" ht="15" customHeight="1" x14ac:dyDescent="0.25">
      <c r="A19" s="177" t="s">
        <v>111</v>
      </c>
      <c r="B19" s="177"/>
      <c r="C19" s="177"/>
      <c r="D19" s="177"/>
      <c r="E19" s="58">
        <f>SUM(E16)</f>
        <v>9</v>
      </c>
      <c r="F19" s="58">
        <f>SUM(F16)</f>
        <v>8.9</v>
      </c>
      <c r="G19" s="36"/>
      <c r="H19" s="36"/>
    </row>
    <row r="20" spans="1:8" x14ac:dyDescent="0.25">
      <c r="A20" s="176" t="s">
        <v>29</v>
      </c>
      <c r="B20" s="176"/>
      <c r="C20" s="176"/>
      <c r="D20" s="176"/>
      <c r="E20" s="138">
        <f>SUM(E17:E19)</f>
        <v>499.029</v>
      </c>
      <c r="F20" s="73">
        <f>SUM(F17:F19)</f>
        <v>11.346</v>
      </c>
    </row>
    <row r="23" spans="1:8" x14ac:dyDescent="0.25">
      <c r="E23" s="86"/>
    </row>
    <row r="25" spans="1:8" x14ac:dyDescent="0.25">
      <c r="E25" s="86"/>
    </row>
  </sheetData>
  <mergeCells count="14">
    <mergeCell ref="B9:B10"/>
    <mergeCell ref="E1:F1"/>
    <mergeCell ref="E2:F2"/>
    <mergeCell ref="E3:F3"/>
    <mergeCell ref="E4:F4"/>
    <mergeCell ref="A6:F6"/>
    <mergeCell ref="C9:C10"/>
    <mergeCell ref="A20:D20"/>
    <mergeCell ref="A17:D17"/>
    <mergeCell ref="A18:D18"/>
    <mergeCell ref="D13:D14"/>
    <mergeCell ref="B11:B14"/>
    <mergeCell ref="A19:D19"/>
    <mergeCell ref="C11:C12"/>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3" sqref="E3:F3"/>
    </sheetView>
  </sheetViews>
  <sheetFormatPr defaultColWidth="9.109375" defaultRowHeight="13.8" x14ac:dyDescent="0.25"/>
  <cols>
    <col min="1" max="1" width="4" style="51" customWidth="1"/>
    <col min="2" max="2" width="13" style="51" customWidth="1"/>
    <col min="3" max="3" width="41.33203125" style="51" customWidth="1"/>
    <col min="4" max="4" width="48.5546875" style="51" customWidth="1"/>
    <col min="5" max="5" width="12.5546875" style="51" customWidth="1"/>
    <col min="6" max="6" width="13.109375" style="51" customWidth="1"/>
    <col min="7" max="16384" width="9.109375" style="51"/>
  </cols>
  <sheetData>
    <row r="1" spans="1:9" ht="12.75" customHeight="1" x14ac:dyDescent="0.25">
      <c r="D1" s="35"/>
      <c r="E1" s="145" t="s">
        <v>55</v>
      </c>
      <c r="F1" s="145"/>
    </row>
    <row r="2" spans="1:9" ht="12.75" customHeight="1" x14ac:dyDescent="0.25">
      <c r="D2" s="35"/>
      <c r="E2" s="145" t="s">
        <v>150</v>
      </c>
      <c r="F2" s="145"/>
    </row>
    <row r="3" spans="1:9" ht="12.75" customHeight="1" x14ac:dyDescent="0.25">
      <c r="D3" s="35"/>
      <c r="E3" s="145" t="s">
        <v>251</v>
      </c>
      <c r="F3" s="145"/>
    </row>
    <row r="4" spans="1:9" ht="15" customHeight="1" x14ac:dyDescent="0.25">
      <c r="D4" s="35"/>
      <c r="E4" s="145" t="s">
        <v>63</v>
      </c>
      <c r="F4" s="145"/>
    </row>
    <row r="5" spans="1:9" ht="15" customHeight="1" x14ac:dyDescent="0.25"/>
    <row r="6" spans="1:9" ht="30" customHeight="1" x14ac:dyDescent="0.25">
      <c r="A6" s="163" t="s">
        <v>72</v>
      </c>
      <c r="B6" s="163"/>
      <c r="C6" s="163"/>
      <c r="D6" s="163"/>
      <c r="E6" s="163"/>
      <c r="F6" s="163"/>
      <c r="G6" s="8"/>
      <c r="H6" s="8"/>
      <c r="I6" s="8"/>
    </row>
    <row r="7" spans="1:9" ht="15" customHeight="1" x14ac:dyDescent="0.25">
      <c r="F7" s="47" t="s">
        <v>28</v>
      </c>
    </row>
    <row r="8" spans="1:9" ht="45.75" customHeight="1" x14ac:dyDescent="0.25">
      <c r="A8" s="64" t="s">
        <v>11</v>
      </c>
      <c r="B8" s="64" t="s">
        <v>18</v>
      </c>
      <c r="C8" s="64" t="s">
        <v>19</v>
      </c>
      <c r="D8" s="64" t="s">
        <v>20</v>
      </c>
      <c r="E8" s="64" t="s">
        <v>39</v>
      </c>
      <c r="F8" s="64" t="s">
        <v>2</v>
      </c>
    </row>
    <row r="9" spans="1:9" ht="15.75" customHeight="1" x14ac:dyDescent="0.25">
      <c r="A9" s="104" t="s">
        <v>41</v>
      </c>
      <c r="B9" s="150" t="s">
        <v>85</v>
      </c>
      <c r="C9" s="46" t="s">
        <v>132</v>
      </c>
      <c r="D9" s="46" t="s">
        <v>133</v>
      </c>
      <c r="E9" s="53">
        <v>21.2</v>
      </c>
      <c r="F9" s="53">
        <v>10.3</v>
      </c>
    </row>
    <row r="10" spans="1:9" ht="16.5" customHeight="1" x14ac:dyDescent="0.25">
      <c r="A10" s="104" t="s">
        <v>44</v>
      </c>
      <c r="B10" s="151"/>
      <c r="C10" s="46" t="s">
        <v>75</v>
      </c>
      <c r="D10" s="46" t="s">
        <v>86</v>
      </c>
      <c r="E10" s="53">
        <v>3.6</v>
      </c>
      <c r="F10" s="53">
        <v>0.6</v>
      </c>
    </row>
    <row r="11" spans="1:9" ht="16.5" customHeight="1" x14ac:dyDescent="0.25">
      <c r="A11" s="104" t="s">
        <v>45</v>
      </c>
      <c r="B11" s="151"/>
      <c r="C11" s="46" t="s">
        <v>76</v>
      </c>
      <c r="D11" s="46" t="s">
        <v>87</v>
      </c>
      <c r="E11" s="53">
        <v>3.5</v>
      </c>
      <c r="F11" s="53"/>
    </row>
    <row r="12" spans="1:9" ht="16.5" customHeight="1" x14ac:dyDescent="0.25">
      <c r="A12" s="104" t="s">
        <v>46</v>
      </c>
      <c r="B12" s="151"/>
      <c r="C12" s="46" t="s">
        <v>77</v>
      </c>
      <c r="D12" s="46" t="s">
        <v>88</v>
      </c>
      <c r="E12" s="53">
        <v>20</v>
      </c>
      <c r="F12" s="53"/>
    </row>
    <row r="13" spans="1:9" ht="28.5" customHeight="1" x14ac:dyDescent="0.25">
      <c r="A13" s="104" t="s">
        <v>50</v>
      </c>
      <c r="B13" s="151"/>
      <c r="C13" s="46" t="s">
        <v>136</v>
      </c>
      <c r="D13" s="46" t="s">
        <v>137</v>
      </c>
      <c r="E13" s="53">
        <v>0.7</v>
      </c>
      <c r="F13" s="53">
        <v>0.7</v>
      </c>
    </row>
    <row r="14" spans="1:9" ht="16.5" customHeight="1" x14ac:dyDescent="0.25">
      <c r="A14" s="104" t="s">
        <v>51</v>
      </c>
      <c r="B14" s="151"/>
      <c r="C14" s="46" t="s">
        <v>155</v>
      </c>
      <c r="D14" s="46" t="s">
        <v>156</v>
      </c>
      <c r="E14" s="53">
        <v>4.0999999999999996</v>
      </c>
      <c r="F14" s="53">
        <v>4.0999999999999996</v>
      </c>
    </row>
    <row r="15" spans="1:9" ht="15" customHeight="1" x14ac:dyDescent="0.25">
      <c r="A15" s="21">
        <v>13</v>
      </c>
      <c r="B15" s="151"/>
      <c r="C15" s="46" t="s">
        <v>7</v>
      </c>
      <c r="D15" s="46" t="s">
        <v>91</v>
      </c>
      <c r="E15" s="53">
        <v>4.9000000000000004</v>
      </c>
      <c r="F15" s="53">
        <v>4.8</v>
      </c>
    </row>
    <row r="16" spans="1:9" ht="15" customHeight="1" x14ac:dyDescent="0.25">
      <c r="A16" s="21" t="s">
        <v>140</v>
      </c>
      <c r="B16" s="151"/>
      <c r="C16" s="46" t="s">
        <v>121</v>
      </c>
      <c r="D16" s="46" t="s">
        <v>122</v>
      </c>
      <c r="E16" s="53">
        <v>15</v>
      </c>
      <c r="F16" s="53">
        <v>6.5</v>
      </c>
    </row>
    <row r="17" spans="1:6" ht="15" customHeight="1" x14ac:dyDescent="0.25">
      <c r="A17" s="21" t="s">
        <v>53</v>
      </c>
      <c r="B17" s="151"/>
      <c r="C17" s="46" t="s">
        <v>115</v>
      </c>
      <c r="D17" s="46" t="s">
        <v>116</v>
      </c>
      <c r="E17" s="53">
        <v>6.9</v>
      </c>
      <c r="F17" s="53">
        <v>6.8</v>
      </c>
    </row>
    <row r="18" spans="1:6" ht="15" customHeight="1" x14ac:dyDescent="0.25">
      <c r="A18" s="21" t="s">
        <v>154</v>
      </c>
      <c r="B18" s="152"/>
      <c r="C18" s="76" t="s">
        <v>25</v>
      </c>
      <c r="D18" s="76" t="s">
        <v>93</v>
      </c>
      <c r="E18" s="53">
        <v>8</v>
      </c>
      <c r="F18" s="53"/>
    </row>
    <row r="19" spans="1:6" ht="17.25" customHeight="1" x14ac:dyDescent="0.25">
      <c r="A19" s="21" t="s">
        <v>83</v>
      </c>
      <c r="B19" s="150" t="s">
        <v>97</v>
      </c>
      <c r="C19" s="46" t="s">
        <v>162</v>
      </c>
      <c r="D19" s="46" t="s">
        <v>163</v>
      </c>
      <c r="E19" s="57">
        <v>4.2</v>
      </c>
      <c r="F19" s="53"/>
    </row>
    <row r="20" spans="1:6" ht="18" customHeight="1" x14ac:dyDescent="0.25">
      <c r="A20" s="21" t="s">
        <v>170</v>
      </c>
      <c r="B20" s="152"/>
      <c r="C20" s="46" t="s">
        <v>164</v>
      </c>
      <c r="D20" s="46" t="s">
        <v>165</v>
      </c>
      <c r="E20" s="57">
        <v>19</v>
      </c>
      <c r="F20" s="53"/>
    </row>
    <row r="21" spans="1:6" ht="16.5" customHeight="1" x14ac:dyDescent="0.25">
      <c r="A21" s="181" t="s">
        <v>107</v>
      </c>
      <c r="B21" s="181"/>
      <c r="C21" s="181"/>
      <c r="D21" s="181"/>
      <c r="E21" s="53">
        <f>SUM(E9:E18)</f>
        <v>87.9</v>
      </c>
      <c r="F21" s="53">
        <f>SUM(F9:F18)</f>
        <v>33.799999999999997</v>
      </c>
    </row>
    <row r="22" spans="1:6" ht="18" customHeight="1" x14ac:dyDescent="0.25">
      <c r="A22" s="181" t="s">
        <v>110</v>
      </c>
      <c r="B22" s="181"/>
      <c r="C22" s="181"/>
      <c r="D22" s="181"/>
      <c r="E22" s="53">
        <f>SUM(E19:E20)</f>
        <v>23.2</v>
      </c>
      <c r="F22" s="53">
        <f>SUM(F19:F20)</f>
        <v>0</v>
      </c>
    </row>
    <row r="23" spans="1:6" ht="18" customHeight="1" x14ac:dyDescent="0.25">
      <c r="A23" s="172" t="s">
        <v>29</v>
      </c>
      <c r="B23" s="172"/>
      <c r="C23" s="172"/>
      <c r="D23" s="172"/>
      <c r="E23" s="56">
        <f>SUM(E21:E22)</f>
        <v>111.10000000000001</v>
      </c>
      <c r="F23" s="56">
        <f>SUM(F21:F22)</f>
        <v>33.799999999999997</v>
      </c>
    </row>
    <row r="25" spans="1:6" x14ac:dyDescent="0.25">
      <c r="E25" s="10"/>
      <c r="F25" s="10"/>
    </row>
    <row r="26" spans="1:6" x14ac:dyDescent="0.25">
      <c r="E26" s="10"/>
      <c r="F26" s="10"/>
    </row>
    <row r="27" spans="1:6" x14ac:dyDescent="0.25">
      <c r="E27" s="10"/>
      <c r="F27" s="10"/>
    </row>
    <row r="28" spans="1:6" x14ac:dyDescent="0.25">
      <c r="E28" s="10"/>
    </row>
    <row r="29" spans="1:6" x14ac:dyDescent="0.25">
      <c r="E29" s="10"/>
      <c r="F29" s="10"/>
    </row>
  </sheetData>
  <mergeCells count="10">
    <mergeCell ref="A23:D23"/>
    <mergeCell ref="A21:D21"/>
    <mergeCell ref="A6:F6"/>
    <mergeCell ref="E1:F1"/>
    <mergeCell ref="E2:F2"/>
    <mergeCell ref="E3:F3"/>
    <mergeCell ref="E4:F4"/>
    <mergeCell ref="B19:B20"/>
    <mergeCell ref="A22:D22"/>
    <mergeCell ref="B9:B18"/>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4"/>
  <sheetViews>
    <sheetView tabSelected="1" workbookViewId="0">
      <selection activeCell="D3" sqref="D3:E3"/>
    </sheetView>
  </sheetViews>
  <sheetFormatPr defaultColWidth="9.109375" defaultRowHeight="13.8" x14ac:dyDescent="0.25"/>
  <cols>
    <col min="1" max="1" width="4.5546875" style="6" customWidth="1"/>
    <col min="2" max="2" width="10.109375" style="6" customWidth="1"/>
    <col min="3" max="3" width="62.44140625" style="6" customWidth="1"/>
    <col min="4" max="4" width="19.33203125" style="6" customWidth="1"/>
    <col min="5" max="5" width="18.6640625" style="6" customWidth="1"/>
    <col min="6" max="16384" width="9.109375" style="6"/>
  </cols>
  <sheetData>
    <row r="1" spans="1:7" ht="13.5" customHeight="1" x14ac:dyDescent="0.25">
      <c r="C1" s="51"/>
      <c r="D1" s="145" t="s">
        <v>55</v>
      </c>
      <c r="E1" s="145"/>
    </row>
    <row r="2" spans="1:7" ht="13.5" customHeight="1" x14ac:dyDescent="0.25">
      <c r="C2" s="51"/>
      <c r="D2" s="145" t="s">
        <v>148</v>
      </c>
      <c r="E2" s="145"/>
    </row>
    <row r="3" spans="1:7" ht="13.5" customHeight="1" x14ac:dyDescent="0.25">
      <c r="C3" s="51"/>
      <c r="D3" s="145" t="s">
        <v>251</v>
      </c>
      <c r="E3" s="145"/>
    </row>
    <row r="4" spans="1:7" ht="13.5" customHeight="1" x14ac:dyDescent="0.25">
      <c r="C4" s="51"/>
      <c r="D4" s="145" t="s">
        <v>64</v>
      </c>
      <c r="E4" s="145"/>
    </row>
    <row r="5" spans="1:7" x14ac:dyDescent="0.25">
      <c r="D5" s="44"/>
      <c r="E5" s="44"/>
    </row>
    <row r="6" spans="1:7" ht="32.25" customHeight="1" x14ac:dyDescent="0.25">
      <c r="A6" s="188" t="s">
        <v>117</v>
      </c>
      <c r="B6" s="188"/>
      <c r="C6" s="188"/>
      <c r="D6" s="188"/>
      <c r="E6" s="188"/>
    </row>
    <row r="7" spans="1:7" ht="15" customHeight="1" x14ac:dyDescent="0.25">
      <c r="E7" s="52" t="s">
        <v>28</v>
      </c>
    </row>
    <row r="8" spans="1:7" ht="35.25" customHeight="1" x14ac:dyDescent="0.25">
      <c r="A8" s="66" t="s">
        <v>24</v>
      </c>
      <c r="B8" s="62" t="s">
        <v>9</v>
      </c>
      <c r="C8" s="62" t="s">
        <v>6</v>
      </c>
      <c r="D8" s="136" t="s">
        <v>1</v>
      </c>
      <c r="E8" s="49" t="s">
        <v>2</v>
      </c>
    </row>
    <row r="9" spans="1:7" ht="24.9" customHeight="1" x14ac:dyDescent="0.25">
      <c r="A9" s="78" t="s">
        <v>41</v>
      </c>
      <c r="B9" s="80" t="s">
        <v>85</v>
      </c>
      <c r="C9" s="46" t="s">
        <v>38</v>
      </c>
      <c r="D9" s="54">
        <f>SUM('savivaldybės funkcijos(3)'!E61,'ugd_reikmems(5)'!E20,'biud_ist_pajamos (7)'!E21)</f>
        <v>262.89999999999998</v>
      </c>
      <c r="E9" s="54">
        <f>SUM('savivaldybės funkcijos(3)'!F61,'ugd_reikmems(5)'!F20,'biud_ist_pajamos (7)'!F21)</f>
        <v>14.699999999999996</v>
      </c>
      <c r="G9" s="19"/>
    </row>
    <row r="10" spans="1:7" ht="24.9" customHeight="1" x14ac:dyDescent="0.25">
      <c r="A10" s="78" t="s">
        <v>42</v>
      </c>
      <c r="B10" s="80" t="s">
        <v>94</v>
      </c>
      <c r="C10" s="46" t="s">
        <v>15</v>
      </c>
      <c r="D10" s="54">
        <f>SUM('savivaldybės funkcijos(3)'!E62,'kt_ dotacijos (6)'!E17)</f>
        <v>492.88199999999995</v>
      </c>
      <c r="E10" s="54">
        <f>SUM('savivaldybės funkcijos(3)'!F62,'kt_ dotacijos (6)'!F17)</f>
        <v>2.2000000000000002</v>
      </c>
      <c r="G10" s="19"/>
    </row>
    <row r="11" spans="1:7" ht="24.9" customHeight="1" x14ac:dyDescent="0.25">
      <c r="A11" s="78" t="s">
        <v>44</v>
      </c>
      <c r="B11" s="80" t="s">
        <v>95</v>
      </c>
      <c r="C11" s="46" t="s">
        <v>21</v>
      </c>
      <c r="D11" s="54">
        <f>SUM('savivaldybės funkcijos(3)'!E63,'v-f (4)'!E11,'kt_ dotacijos (6)'!E18)</f>
        <v>521.44699999999989</v>
      </c>
      <c r="E11" s="54">
        <f>SUM('savivaldybės funkcijos(3)'!F63,'v-f (4)'!F11,'kt_ dotacijos (6)'!F18)</f>
        <v>-0.95399999999999574</v>
      </c>
      <c r="G11" s="19"/>
    </row>
    <row r="12" spans="1:7" ht="24.9" customHeight="1" x14ac:dyDescent="0.25">
      <c r="A12" s="78" t="s">
        <v>46</v>
      </c>
      <c r="B12" s="80" t="s">
        <v>97</v>
      </c>
      <c r="C12" s="46" t="s">
        <v>40</v>
      </c>
      <c r="D12" s="54">
        <f>SUM('savivaldybės funkcijos(3)'!E64,'biud_ist_pajamos (7)'!E22)</f>
        <v>68</v>
      </c>
      <c r="E12" s="54">
        <f>SUM('savivaldybės funkcijos(3)'!F64,'biud_ist_pajamos (7)'!F22)</f>
        <v>16</v>
      </c>
      <c r="G12" s="19"/>
    </row>
    <row r="13" spans="1:7" ht="24.9" customHeight="1" x14ac:dyDescent="0.25">
      <c r="A13" s="78" t="s">
        <v>47</v>
      </c>
      <c r="B13" s="80" t="s">
        <v>99</v>
      </c>
      <c r="C13" s="46" t="s">
        <v>22</v>
      </c>
      <c r="D13" s="54">
        <f>SUM('savivaldybės funkcijos(3)'!E65,'kt_ dotacijos (6)'!E19)</f>
        <v>329.40000000000003</v>
      </c>
      <c r="E13" s="54">
        <f>SUM('savivaldybės funkcijos(3)'!F65,'kt_ dotacijos (6)'!F19)</f>
        <v>257.2</v>
      </c>
      <c r="G13" s="19"/>
    </row>
    <row r="14" spans="1:7" ht="24.9" customHeight="1" x14ac:dyDescent="0.25">
      <c r="A14" s="78" t="s">
        <v>48</v>
      </c>
      <c r="B14" s="80" t="s">
        <v>105</v>
      </c>
      <c r="C14" s="46" t="s">
        <v>23</v>
      </c>
      <c r="D14" s="54">
        <f>SUM('savivaldybės funkcijos(3)'!E66)</f>
        <v>-16.7</v>
      </c>
      <c r="E14" s="54">
        <f>SUM('savivaldybės funkcijos(3)'!F66)</f>
        <v>0</v>
      </c>
      <c r="F14" s="26"/>
      <c r="G14" s="27"/>
    </row>
    <row r="15" spans="1:7" ht="15" customHeight="1" x14ac:dyDescent="0.25">
      <c r="A15" s="66" t="s">
        <v>49</v>
      </c>
      <c r="B15" s="186" t="s">
        <v>27</v>
      </c>
      <c r="C15" s="187"/>
      <c r="D15" s="55">
        <f>SUM(D9:D14)</f>
        <v>1657.9289999999999</v>
      </c>
      <c r="E15" s="55">
        <f>SUM(E9:E14)</f>
        <v>289.14599999999996</v>
      </c>
      <c r="F15" s="28"/>
      <c r="G15" s="28"/>
    </row>
    <row r="16" spans="1:7" ht="15" customHeight="1" x14ac:dyDescent="0.25">
      <c r="A16" s="66" t="s">
        <v>50</v>
      </c>
      <c r="B16" s="182" t="s">
        <v>36</v>
      </c>
      <c r="C16" s="183"/>
      <c r="D16" s="54"/>
      <c r="E16" s="54"/>
    </row>
    <row r="17" spans="1:5" ht="15" customHeight="1" x14ac:dyDescent="0.25">
      <c r="A17" s="66" t="s">
        <v>51</v>
      </c>
      <c r="B17" s="184" t="s">
        <v>33</v>
      </c>
      <c r="C17" s="185"/>
      <c r="D17" s="55">
        <f>D15-D16</f>
        <v>1657.9289999999999</v>
      </c>
      <c r="E17" s="55">
        <f>E15-E16</f>
        <v>289.14599999999996</v>
      </c>
    </row>
    <row r="18" spans="1:5" x14ac:dyDescent="0.25">
      <c r="C18" s="37"/>
      <c r="E18" s="20"/>
    </row>
    <row r="19" spans="1:5" x14ac:dyDescent="0.25">
      <c r="C19" s="37"/>
      <c r="D19" s="60"/>
    </row>
    <row r="20" spans="1:5" x14ac:dyDescent="0.25">
      <c r="C20" s="72"/>
      <c r="D20" s="60"/>
    </row>
    <row r="22" spans="1:5" x14ac:dyDescent="0.25">
      <c r="D22" s="60"/>
    </row>
    <row r="24" spans="1:5" x14ac:dyDescent="0.25">
      <c r="D24" s="60"/>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 Kvizikevičienė</cp:lastModifiedBy>
  <cp:lastPrinted>2023-09-26T12:57:07Z</cp:lastPrinted>
  <dcterms:created xsi:type="dcterms:W3CDTF">2002-11-07T10:01:21Z</dcterms:created>
  <dcterms:modified xsi:type="dcterms:W3CDTF">2023-09-28T11:21:12Z</dcterms:modified>
</cp:coreProperties>
</file>