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ose\Desktop\"/>
    </mc:Choice>
  </mc:AlternateContent>
  <bookViews>
    <workbookView xWindow="0" yWindow="0" windowWidth="23040" windowHeight="10080" tabRatio="739"/>
  </bookViews>
  <sheets>
    <sheet name="pajamos (1)" sheetId="11" r:id="rId1"/>
    <sheet name=" imokos(2)" sheetId="12" r:id="rId2"/>
    <sheet name="savivaldybės funkcijos(3)" sheetId="24" r:id="rId3"/>
    <sheet name="v-f (4)" sheetId="20" r:id="rId4"/>
    <sheet name="ugd_reikmems(5)" sheetId="17" r:id="rId5"/>
    <sheet name="kt_ dotacijos (6)" sheetId="21" r:id="rId6"/>
    <sheet name="biud_ist_pajamos (7)" sheetId="33" r:id="rId7"/>
    <sheet name="likutis (8)" sheetId="34" r:id="rId8"/>
    <sheet name="programos(9)" sheetId="6" r:id="rId9"/>
  </sheets>
  <definedNames>
    <definedName name="_xlnm.Print_Area" localSheetId="4">'ugd_reikmems(5)'!$A$1:$G$20</definedName>
    <definedName name="_xlnm.Print_Titles" localSheetId="1">' imokos(2)'!$8:$8</definedName>
    <definedName name="_xlnm.Print_Titles" localSheetId="6">'biud_ist_pajamos (7)'!$8:$8</definedName>
    <definedName name="_xlnm.Print_Titles" localSheetId="5">'kt_ dotacijos (6)'!$8:$8</definedName>
    <definedName name="_xlnm.Print_Titles" localSheetId="7">'likutis (8)'!$8:$8</definedName>
    <definedName name="_xlnm.Print_Titles" localSheetId="0">'pajamos (1)'!$8:$8</definedName>
    <definedName name="_xlnm.Print_Titles" localSheetId="2">'savivaldybės funkcijos(3)'!$8:$8</definedName>
    <definedName name="_xlnm.Print_Titles" localSheetId="4">'ugd_reikmems(5)'!$8:$8</definedName>
    <definedName name="_xlnm.Print_Titles" localSheetId="3">'v-f (4)'!$8:$8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6" l="1"/>
  <c r="E14" i="6"/>
  <c r="D10" i="6"/>
  <c r="E10" i="6"/>
  <c r="E13" i="34"/>
  <c r="F13" i="34"/>
  <c r="E11" i="34"/>
  <c r="F11" i="34"/>
  <c r="G12" i="34" l="1"/>
  <c r="F12" i="34"/>
  <c r="E12" i="34"/>
  <c r="F21" i="17" l="1"/>
  <c r="D13" i="6"/>
  <c r="E13" i="6"/>
  <c r="D12" i="6"/>
  <c r="E12" i="6"/>
  <c r="D11" i="6"/>
  <c r="E11" i="6"/>
  <c r="D9" i="6"/>
  <c r="E9" i="6"/>
  <c r="E15" i="33"/>
  <c r="F15" i="33"/>
  <c r="E14" i="33"/>
  <c r="F14" i="33"/>
  <c r="E13" i="33"/>
  <c r="F13" i="33"/>
  <c r="E25" i="21" l="1"/>
  <c r="F25" i="21"/>
  <c r="E24" i="21"/>
  <c r="F24" i="21"/>
  <c r="C22" i="11"/>
  <c r="C10" i="11"/>
  <c r="D13" i="12"/>
  <c r="E13" i="12"/>
  <c r="F13" i="12"/>
  <c r="C11" i="12"/>
  <c r="E30" i="24"/>
  <c r="F30" i="24"/>
  <c r="E32" i="24"/>
  <c r="F32" i="24"/>
  <c r="E31" i="24"/>
  <c r="F31" i="24"/>
  <c r="E29" i="24"/>
  <c r="F29" i="24"/>
  <c r="E28" i="24"/>
  <c r="F28" i="24"/>
  <c r="E18" i="24"/>
  <c r="F18" i="24"/>
  <c r="E23" i="21" l="1"/>
  <c r="F23" i="21"/>
  <c r="E11" i="20"/>
  <c r="F11" i="20"/>
  <c r="E10" i="20"/>
  <c r="F10" i="20"/>
  <c r="C12" i="12" l="1"/>
  <c r="C10" i="12"/>
  <c r="E26" i="21" l="1"/>
  <c r="F20" i="17"/>
  <c r="E20" i="17"/>
  <c r="E21" i="17" s="1"/>
  <c r="F26" i="21" l="1"/>
  <c r="F33" i="24" l="1"/>
  <c r="F35" i="24" l="1"/>
  <c r="E33" i="24"/>
  <c r="E35" i="24" s="1"/>
  <c r="C13" i="12" l="1"/>
  <c r="C9" i="12" l="1"/>
  <c r="G23" i="21"/>
  <c r="D15" i="6" l="1"/>
  <c r="E15" i="6" l="1"/>
  <c r="E17" i="6" s="1"/>
  <c r="D17" i="6"/>
</calcChain>
</file>

<file path=xl/sharedStrings.xml><?xml version="1.0" encoding="utf-8"?>
<sst xmlns="http://schemas.openxmlformats.org/spreadsheetml/2006/main" count="351" uniqueCount="193">
  <si>
    <t>Eil.   Nr.</t>
  </si>
  <si>
    <t>Iš viso</t>
  </si>
  <si>
    <t>iš jų darbo užmokesčiui</t>
  </si>
  <si>
    <t>Savivaldybės administracija</t>
  </si>
  <si>
    <t>Plungės rajono savivaldybės viešoji biblioteka</t>
  </si>
  <si>
    <t>IŠ VISO:</t>
  </si>
  <si>
    <t xml:space="preserve">Programos pavadinimas </t>
  </si>
  <si>
    <t>Lopšelis-darželis „Raudonkepuraitė“</t>
  </si>
  <si>
    <t>Lopšelis-darželis „Saulutė“</t>
  </si>
  <si>
    <t>Programos kodas</t>
  </si>
  <si>
    <t>Įstaigos pavadinimas</t>
  </si>
  <si>
    <t>Eil.Nr.</t>
  </si>
  <si>
    <t>Pajamų pavadinimas</t>
  </si>
  <si>
    <t>IŠ VISO</t>
  </si>
  <si>
    <t>Plungės socialinių paslaugų centras</t>
  </si>
  <si>
    <t>Ekonominės ir projektinės veiklos programa</t>
  </si>
  <si>
    <t xml:space="preserve"> </t>
  </si>
  <si>
    <t>Įmokos už išlaikymą švietimo, socialinės apsaugos ir kitose įstaigose</t>
  </si>
  <si>
    <t>Programos kodas, pavadinimas</t>
  </si>
  <si>
    <t xml:space="preserve">Asignavimų valdytojo pavadinimas </t>
  </si>
  <si>
    <t>Priemonės pavadinimas</t>
  </si>
  <si>
    <t>Socialiai saugios ir sveikos aplinkos kūrimo programa</t>
  </si>
  <si>
    <t>Savivaldybės veiklos valdymo programa</t>
  </si>
  <si>
    <t>Infrastruktūros objektų priežiūros ir ūkinių subjektų rėmimo programa</t>
  </si>
  <si>
    <t>Eil. Nr.</t>
  </si>
  <si>
    <t>Plungės sporto ir rekreacijos centras</t>
  </si>
  <si>
    <t xml:space="preserve">Specialiojo ugdymo centras </t>
  </si>
  <si>
    <t xml:space="preserve">              IŠ VISO:</t>
  </si>
  <si>
    <t>tūkst. Eur</t>
  </si>
  <si>
    <t xml:space="preserve">IŠ VISO ASIGNAVIMŲ </t>
  </si>
  <si>
    <t xml:space="preserve">                                                                                                                                               Plungės rajono savivaldybės </t>
  </si>
  <si>
    <t>Dotacijos:</t>
  </si>
  <si>
    <t>iš jų: paskolų grąžinimas</t>
  </si>
  <si>
    <t>IŠ VISO ASIGNAVIMŲ (9eil.-10eil.)</t>
  </si>
  <si>
    <t>Pajamos už prekes ir paslaugas</t>
  </si>
  <si>
    <t>Pajamos už ilgalaikio ir trumpalaikio materialiojo turto nuomą</t>
  </si>
  <si>
    <t>iš jų - paskolų grąžinimas</t>
  </si>
  <si>
    <t>Europos Sąjungos, kitos tarptautinės finansinės paramos  lėšos</t>
  </si>
  <si>
    <t>Ugdymo kokybės, sporto ir modernios aplinkos užtikrinimo programa</t>
  </si>
  <si>
    <t xml:space="preserve">Iš viso </t>
  </si>
  <si>
    <t>Kultūros ir turizmo programa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</si>
  <si>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</si>
  <si>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</si>
  <si>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</si>
  <si>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</si>
  <si>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</si>
  <si>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</si>
  <si>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</si>
  <si>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</si>
  <si>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</si>
  <si>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</si>
  <si>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</si>
  <si>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13.</t>
  </si>
  <si>
    <t>16.</t>
  </si>
  <si>
    <t>18.</t>
  </si>
  <si>
    <t xml:space="preserve">Plungės rajono savivaldybės </t>
  </si>
  <si>
    <t>2 priedas</t>
  </si>
  <si>
    <t>3 priedas</t>
  </si>
  <si>
    <t>4 priedas</t>
  </si>
  <si>
    <t>5 priedas</t>
  </si>
  <si>
    <t>6 priedas</t>
  </si>
  <si>
    <t xml:space="preserve">                                       </t>
  </si>
  <si>
    <t xml:space="preserve">                        </t>
  </si>
  <si>
    <t>7 priedas</t>
  </si>
  <si>
    <t>9 priedas</t>
  </si>
  <si>
    <t xml:space="preserve">                                                                                                                 1 priedas</t>
  </si>
  <si>
    <t xml:space="preserve">                                                                                                                                 sprendimo Nr. T1-</t>
  </si>
  <si>
    <t>sprendimo Nr. T1-</t>
  </si>
  <si>
    <t>PLUNGĖS RAJONO SAVIVALDYBĖS 2023 METŲ BIUDŽETO PAJAMŲ PAKEITIMAI (PADIDINTA+, SUMAŽINTA -)</t>
  </si>
  <si>
    <t>BIUDŽETINIŲ ĮSTAIGŲ  PAJAMŲ UŽ PREKES, TEIKIAMAS PASLAUGAS IR TURTO NUOMĄ ĮMOKŲ 2023 M.  Į SAVIVALDYBĖS BIUDŽETĄ PAKEITIMAI (PADIDINTA+, SUMAŽINTA -)</t>
  </si>
  <si>
    <t>ASIGNAVIMŲ SAVARANKIŠKOSIOMS SAVIVALDYBĖS FUNKCIJOMS VYKDYTI 2023 METAIS PASKIRSTYMO PAKEITIMAI (PADIDINTA+, SUMAŽINTA -)</t>
  </si>
  <si>
    <t>2023 METŲ VALSTYBĖS BIUDŽETO SPECIALIOSIOS TIKSLINĖS DOTACIJOS,  SKIRIAMOS VALSTYBINĖMS (VALSTYBĖS PERDUOTOMS SAVIVALDYBĖMS) FUNKCIJOMS ATLIKTI, PASKIRSTYMO) PAKEITIMAI (PADIDINTA+, SUMAŽINTA -)</t>
  </si>
  <si>
    <t>2023 METŲ VALSTYBĖS BIUDŽETO SPECIALIOSIOS TIKSLINĖS DOTACIJOS,  SKIRIAMOS UGDYMO REIKMĖMS FINANSUOTI, PASKIRSTYMO PAKEITIMAI (PADIDINTA+, SUMAŽINTA -)</t>
  </si>
  <si>
    <t>2023 METŲ KITŲ  DOTACIJŲ PASKIRSTYMO PAKEITIMAI (PADIDINTA+, SUMAŽINTA -)</t>
  </si>
  <si>
    <t>2023 METŲ BIUDŽETINIŲ ĮSTAIGŲ GAUNAMŲ LĖŠŲ IR PAJAMŲ UŽ NUOMĄ  PASKIRSTYMO PAKEITIMAI (PADIDINTA+, SUMAŽINTA -)</t>
  </si>
  <si>
    <t>8.30.</t>
  </si>
  <si>
    <t>Biudžetinių įstaigų pajamos už prekes ir paslaugas</t>
  </si>
  <si>
    <t>Kulių gimnazija</t>
  </si>
  <si>
    <t>Liepijų mokykla</t>
  </si>
  <si>
    <t>„Ryto“ pagrindinė mokykla</t>
  </si>
  <si>
    <t>„Saulės“  gimnazija</t>
  </si>
  <si>
    <t>Senamiesčio mokykla</t>
  </si>
  <si>
    <t>21.</t>
  </si>
  <si>
    <t>22.</t>
  </si>
  <si>
    <t>Socialinių paslaugų centras</t>
  </si>
  <si>
    <t>24.</t>
  </si>
  <si>
    <t>27.</t>
  </si>
  <si>
    <t>33.</t>
  </si>
  <si>
    <t>001</t>
  </si>
  <si>
    <t>Kulių gimnazijos veikla (TP)</t>
  </si>
  <si>
    <t>Liepijų mokyklos veikla (TP)</t>
  </si>
  <si>
    <t>„Ryto“ pagrindinės mokyklos veikla (TP)</t>
  </si>
  <si>
    <t>„Saulės“  gimnazijos veikla (TP)</t>
  </si>
  <si>
    <t>Senamiesčio mokyklos veikla (TP)</t>
  </si>
  <si>
    <t>Lopšelio-darželio „Raudonkepuraitė“ veikla (TP)</t>
  </si>
  <si>
    <t>Lopšelio-darželio „Saulutė“ veikla (TP)</t>
  </si>
  <si>
    <t>Plungės sporto ir rekreacijos centro veikla (TP)</t>
  </si>
  <si>
    <t>002</t>
  </si>
  <si>
    <t>004</t>
  </si>
  <si>
    <t>37.</t>
  </si>
  <si>
    <t>006</t>
  </si>
  <si>
    <t>Plungės rajono savivaldybės viešosios bibliotekos veikla (TP)</t>
  </si>
  <si>
    <t>007</t>
  </si>
  <si>
    <t>49.</t>
  </si>
  <si>
    <t>Ugdymo kokybės užtikrinimas (TP)</t>
  </si>
  <si>
    <t>49.16.</t>
  </si>
  <si>
    <t>Investicijų ir kitų projektų, skirtų 2014-2020 m. nacionalinei pažangos programai/ES fondų investicijų programai, vykdymas (TE) (savivaldybės biudžeto lėšos)</t>
  </si>
  <si>
    <t>49.46.</t>
  </si>
  <si>
    <t>Plungės rajono seniūnijų veikla (TP)</t>
  </si>
  <si>
    <t>49.52.</t>
  </si>
  <si>
    <t>008</t>
  </si>
  <si>
    <t>Savivaldybės infrastruktūros objektų planavimas,  remontas ir priežiūra (TP)</t>
  </si>
  <si>
    <t>49.56.</t>
  </si>
  <si>
    <t>Infrastruktūros plėtra Savivaldybės ir fizinių ar juridinių asmenų jungtinės veiklos pagrindu (TP)</t>
  </si>
  <si>
    <t>Iš viso 001 programai</t>
  </si>
  <si>
    <t>Iš viso 002 programai</t>
  </si>
  <si>
    <t>Iš viso 004 programai</t>
  </si>
  <si>
    <t>Iš viso 006 programai</t>
  </si>
  <si>
    <t>Iš viso 007 programai</t>
  </si>
  <si>
    <t>Iš viso 008 programai</t>
  </si>
  <si>
    <t>Specialiojo ugdymo centro veikla (TP)</t>
  </si>
  <si>
    <t>Plungės rajono savivaldybės administracija</t>
  </si>
  <si>
    <t>Lopšelis-darželis „Vyturėlis“</t>
  </si>
  <si>
    <t>Lopšelio-darželio „Vyturėlis“ veikla (TP)</t>
  </si>
  <si>
    <t>PLUNGĖS RAJONO SAVIVALDYBĖS 2023 METŲ BIUDŽETO ASIGNAVIMŲ PASKIRSTYMAS PAGAL  2023-2025 METŲ STRATEGINIO VEIKLOS PLANO PROGRAMAS  PAKEITIMAI (PADIDINTA+, SUMAŽINTA -)</t>
  </si>
  <si>
    <t xml:space="preserve">                                                                                                                                                 tarybos 2023 m. liepos 27 d. </t>
  </si>
  <si>
    <t xml:space="preserve">tarybos 2023 m. liepos 27 d. </t>
  </si>
  <si>
    <t xml:space="preserve">tarybos 2023 m. liepos 27  d. </t>
  </si>
  <si>
    <t>Plungės Socialinių paslaugų centro veikla (TP)</t>
  </si>
  <si>
    <t>Gyventojų pajamų mokestis</t>
  </si>
  <si>
    <t>17.</t>
  </si>
  <si>
    <t>Vietinė rinkliava</t>
  </si>
  <si>
    <t>20.</t>
  </si>
  <si>
    <t xml:space="preserve">Ilgalaikio materialiojo turto realizavimo pajamos </t>
  </si>
  <si>
    <t>Lopšelis-darželis „Rūtelė“</t>
  </si>
  <si>
    <t>Lopšelio-darželio „Rūtelė“ veikla (TP)</t>
  </si>
  <si>
    <t>19.</t>
  </si>
  <si>
    <t>Žlibinų kultūros centras</t>
  </si>
  <si>
    <t>Žlibinų kultūros centro veikla (TP)</t>
  </si>
  <si>
    <t>46.</t>
  </si>
  <si>
    <t>Plungės paslaugų ir švietimo pagalbos centras</t>
  </si>
  <si>
    <t>Plungės paslaugų ir švietimo pagalbos centro veikla (TP)</t>
  </si>
  <si>
    <t>47.</t>
  </si>
  <si>
    <t>12.</t>
  </si>
  <si>
    <t>23.</t>
  </si>
  <si>
    <t>Platelių meno mokykla</t>
  </si>
  <si>
    <t>Platelių meno mokyklos veikla (TP)</t>
  </si>
  <si>
    <t>Lopšelis-darželis „Pasaka“</t>
  </si>
  <si>
    <t>15.</t>
  </si>
  <si>
    <t>Plungės krizių centras</t>
  </si>
  <si>
    <t>8.44.</t>
  </si>
  <si>
    <t xml:space="preserve">projektui "Plungės r. Kulių gimnazijos pastato Plungės r., Kulių Aušros g. 24, kapitalinis remontas"    </t>
  </si>
  <si>
    <t>30.</t>
  </si>
  <si>
    <t>Tęstinių investicijų ir kitų projektų vykdymas (pereinamojo laikotarpio) (TI)(TP)</t>
  </si>
  <si>
    <t>8.37.</t>
  </si>
  <si>
    <t>Alsėdžių Stanislovo Narutavičiaus gimnazija</t>
  </si>
  <si>
    <t>Alsėdžių Stanislovo Narutavičiaus gimnazijos veikla (TP)</t>
  </si>
  <si>
    <t>Akademiko Adolfo Jucio progimnazija</t>
  </si>
  <si>
    <t>Akademiko Adolfo Jucio progimnazijos veikla (TP)</t>
  </si>
  <si>
    <t>Žemaičių Kalvarijos M.Valančiaus gimnazija</t>
  </si>
  <si>
    <t>Žemaičių Kalvarijos M.Valančiaus gimnazijos veikla (TP)</t>
  </si>
  <si>
    <t>25.</t>
  </si>
  <si>
    <t>26.</t>
  </si>
  <si>
    <t>28.</t>
  </si>
  <si>
    <t>14.</t>
  </si>
  <si>
    <t>Lopšelio-darželio „Pasaka“ veikla (TP)</t>
  </si>
  <si>
    <t>8.55.</t>
  </si>
  <si>
    <t>Europos Sąjungos, kitos tarptautinės finansinės paramos  lėšos (grįžusios iš praėjusių laikotarpių)</t>
  </si>
  <si>
    <t>8.1.</t>
  </si>
  <si>
    <t>socialinėms išmokoms ir kompensacijoms skaičiuoti ir mokėti</t>
  </si>
  <si>
    <t>Socialinėms išmokoms ir kompensacijoms skaičiuoti ir mokėti (TP)</t>
  </si>
  <si>
    <t>Investicijų ir kitų projektų vykdymas (naujo finansavimo periodo) (PP) (ES lėšos)</t>
  </si>
  <si>
    <t>31.</t>
  </si>
  <si>
    <t>Investicijų ir kitų projektų vykdymas (naujo finansavimo periodo) (PP)</t>
  </si>
  <si>
    <t>8.56.</t>
  </si>
  <si>
    <t>projektui "Tūkstantmečio mokyklos I"</t>
  </si>
  <si>
    <t>Mokslo rėmimo programos įgyvendinimas (TP)</t>
  </si>
  <si>
    <t>49.2.</t>
  </si>
  <si>
    <t>49.3.</t>
  </si>
  <si>
    <t>Vaikų vasaros poilsio organizavimo programos įgyvendinimas(TP)</t>
  </si>
  <si>
    <t>Savivaldybės infrastruktūros objektų plėtra (PP)</t>
  </si>
  <si>
    <t>Savivaldybės vietinės reikšmės keliams (gatvėms) tiesti, taisyti, prižiūrėti ir saugaus eismo sąlygoms užtikrinti (TP)</t>
  </si>
  <si>
    <t>Savivaldybės vietinės reikšmės kelių (gatvių) bei eismo saugumo priemonių plėtra, prisidedant prie darnaus judumo (PP)</t>
  </si>
  <si>
    <t>49.53.</t>
  </si>
  <si>
    <t>49.54.</t>
  </si>
  <si>
    <t>49.55.</t>
  </si>
  <si>
    <t>Plungės krizių centro veikla (TP)</t>
  </si>
  <si>
    <t>Plungės socialinių paslaugų centro veikla (TP)</t>
  </si>
  <si>
    <t xml:space="preserve">vaikų, atvykusių į Lietuvos Respubliką iš Ukrainos dėl Rusijos federacijos karinių veiksmų Ukrainoje, ugdymui ir pavėžėjimui į mokyklą ir atgal finansuoti </t>
  </si>
  <si>
    <t>8 priedas</t>
  </si>
  <si>
    <t>2022 METAIS NEPANAUDOTŲ BIUDŽETO LĖŠŲ PASKIRSTYMAS  (PADIDINTA+, SUMAŽINTA -)</t>
  </si>
  <si>
    <t>Savivaldybės infrastruktūros plėtra tikslinėmis lėšomis (TP)</t>
  </si>
  <si>
    <t>Investicijų ir kitų projektų, skirtų 2014-2020 m. nacionalinei pažangos programai/ES fondų investicijų programai, vykdymas(TE)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</si>
</sst>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4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6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0" fillId="0" borderId="0"/>
    <xf numFmtId="0" fontId="12" fillId="0" borderId="0"/>
    <xf numFmtId="0" fontId="11" fillId="0" borderId="0"/>
  </cellStyleXfs>
  <cellXfs count="166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justify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7" fontId="1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7" fontId="4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quotePrefix="1" applyFont="1" applyFill="1" applyBorder="1" applyAlignment="1">
      <alignment vertical="center" wrapText="1"/>
    </xf>
    <xf numFmtId="167" fontId="3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vertical="justify"/>
    </xf>
    <xf numFmtId="167" fontId="5" fillId="0" borderId="0" xfId="0" applyNumberFormat="1" applyFont="1" applyFill="1" applyAlignment="1">
      <alignment vertical="justify"/>
    </xf>
    <xf numFmtId="0" fontId="1" fillId="0" borderId="2" xfId="0" applyFont="1" applyFill="1" applyBorder="1" applyAlignment="1">
      <alignment horizontal="center"/>
    </xf>
    <xf numFmtId="2" fontId="1" fillId="0" borderId="0" xfId="0" applyNumberFormat="1" applyFont="1" applyFill="1"/>
    <xf numFmtId="0" fontId="1" fillId="0" borderId="0" xfId="0" applyFont="1" applyFill="1" applyAlignment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vertical="justify"/>
    </xf>
    <xf numFmtId="167" fontId="1" fillId="0" borderId="0" xfId="0" applyNumberFormat="1" applyFont="1" applyFill="1" applyBorder="1" applyAlignment="1">
      <alignment vertical="justify"/>
    </xf>
    <xf numFmtId="167" fontId="2" fillId="0" borderId="0" xfId="0" applyNumberFormat="1" applyFont="1" applyFill="1" applyBorder="1" applyAlignment="1">
      <alignment vertical="justify"/>
    </xf>
    <xf numFmtId="0" fontId="7" fillId="0" borderId="0" xfId="0" applyFont="1" applyFill="1" applyBorder="1" applyAlignment="1">
      <alignment vertical="center" wrapText="1"/>
    </xf>
    <xf numFmtId="167" fontId="7" fillId="0" borderId="0" xfId="0" applyNumberFormat="1" applyFont="1" applyFill="1" applyBorder="1" applyAlignment="1">
      <alignment vertical="center" wrapText="1"/>
    </xf>
    <xf numFmtId="0" fontId="7" fillId="0" borderId="0" xfId="0" quotePrefix="1" applyFont="1" applyFill="1" applyBorder="1" applyAlignment="1">
      <alignment vertical="center" wrapText="1"/>
    </xf>
    <xf numFmtId="167" fontId="8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167" fontId="1" fillId="0" borderId="1" xfId="0" applyNumberFormat="1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0" fillId="0" borderId="0" xfId="0" applyFont="1"/>
    <xf numFmtId="0" fontId="1" fillId="0" borderId="5" xfId="0" applyFont="1" applyFill="1" applyBorder="1" applyAlignment="1">
      <alignment horizontal="right"/>
    </xf>
    <xf numFmtId="0" fontId="9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6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wrapText="1"/>
    </xf>
    <xf numFmtId="168" fontId="1" fillId="0" borderId="1" xfId="0" applyNumberFormat="1" applyFont="1" applyFill="1" applyBorder="1" applyAlignment="1"/>
    <xf numFmtId="168" fontId="1" fillId="0" borderId="1" xfId="0" applyNumberFormat="1" applyFont="1" applyFill="1" applyBorder="1" applyAlignment="1">
      <alignment vertical="center" wrapText="1"/>
    </xf>
    <xf numFmtId="168" fontId="1" fillId="0" borderId="0" xfId="0" applyNumberFormat="1" applyFont="1" applyFill="1" applyAlignment="1">
      <alignment vertical="justify"/>
    </xf>
    <xf numFmtId="168" fontId="2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168" fontId="1" fillId="0" borderId="0" xfId="0" applyNumberFormat="1" applyFont="1" applyFill="1" applyAlignment="1">
      <alignment horizontal="right" vertical="justify"/>
    </xf>
    <xf numFmtId="168" fontId="2" fillId="2" borderId="1" xfId="0" applyNumberFormat="1" applyFont="1" applyFill="1" applyBorder="1" applyAlignment="1">
      <alignment wrapText="1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7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168" fontId="1" fillId="0" borderId="0" xfId="0" applyNumberFormat="1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168" fontId="1" fillId="2" borderId="1" xfId="0" applyNumberFormat="1" applyFont="1" applyFill="1" applyBorder="1" applyAlignment="1">
      <alignment horizontal="right" wrapText="1"/>
    </xf>
    <xf numFmtId="168" fontId="1" fillId="0" borderId="6" xfId="0" applyNumberFormat="1" applyFont="1" applyFill="1" applyBorder="1" applyAlignment="1">
      <alignment horizontal="right" wrapText="1"/>
    </xf>
    <xf numFmtId="3" fontId="1" fillId="0" borderId="0" xfId="0" applyNumberFormat="1" applyFont="1" applyFill="1"/>
    <xf numFmtId="168" fontId="1" fillId="0" borderId="0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0" quotePrefix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7" xfId="0" applyFont="1" applyFill="1" applyBorder="1" applyAlignment="1">
      <alignment vertical="center" wrapText="1"/>
    </xf>
    <xf numFmtId="0" fontId="13" fillId="0" borderId="1" xfId="0" applyFont="1" applyBorder="1" applyAlignment="1">
      <alignment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6" xfId="0" quotePrefix="1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quotePrefix="1" applyNumberFormat="1" applyFont="1" applyFill="1" applyBorder="1" applyAlignment="1">
      <alignment horizontal="center" vertical="center" wrapText="1"/>
    </xf>
    <xf numFmtId="49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1" fillId="0" borderId="6" xfId="0" quotePrefix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8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F25"/>
  <sheetViews>
    <sheetView tabSelected="1" workbookViewId="0">
      <selection activeCell="G24" sqref="G24"/>
    </sheetView>
  </sheetViews>
  <sheetFormatPr defaultColWidth="9.140625" defaultRowHeight="15" x14ac:dyDescent="0.25"/>
  <cols>
    <col min="1" max="1" width="7.140625" style="22" customWidth="1"/>
    <col min="2" max="2" width="112.85546875" style="4" customWidth="1"/>
    <col min="3" max="3" width="12.42578125" style="4" customWidth="1"/>
    <col min="4" max="5" width="9.140625" style="4"/>
    <col min="6" max="6" width="19.42578125" style="4" customWidth="1"/>
    <col min="7" max="16384" width="9.140625" style="4"/>
  </cols>
  <sheetData>
    <row r="1" spans="1:3" ht="15" customHeight="1" x14ac:dyDescent="0.25">
      <c r="B1" s="123" t="s">
        <v>30</v>
      </c>
      <c r="C1" s="123"/>
    </row>
    <row r="2" spans="1:3" ht="15" customHeight="1" x14ac:dyDescent="0.25">
      <c r="B2" s="123" t="s">
        <v>125</v>
      </c>
      <c r="C2" s="123"/>
    </row>
    <row r="3" spans="1:3" ht="15" customHeight="1" x14ac:dyDescent="0.25">
      <c r="B3" s="123" t="s">
        <v>66</v>
      </c>
      <c r="C3" s="123"/>
    </row>
    <row r="4" spans="1:3" ht="15" customHeight="1" x14ac:dyDescent="0.25">
      <c r="B4" s="123" t="s">
        <v>65</v>
      </c>
      <c r="C4" s="123"/>
    </row>
    <row r="5" spans="1:3" ht="15" customHeight="1" x14ac:dyDescent="0.25">
      <c r="B5" s="73"/>
      <c r="C5" s="73"/>
    </row>
    <row r="6" spans="1:3" ht="16.5" customHeight="1" x14ac:dyDescent="0.25">
      <c r="B6" s="24" t="s">
        <v>68</v>
      </c>
      <c r="C6" s="2"/>
    </row>
    <row r="7" spans="1:3" ht="12.75" customHeight="1" x14ac:dyDescent="0.25">
      <c r="B7" s="24"/>
      <c r="C7" s="34" t="s">
        <v>28</v>
      </c>
    </row>
    <row r="8" spans="1:3" ht="24.75" customHeight="1" x14ac:dyDescent="0.25">
      <c r="A8" s="25" t="s">
        <v>11</v>
      </c>
      <c r="B8" s="3" t="s">
        <v>12</v>
      </c>
      <c r="C8" s="3" t="s">
        <v>1</v>
      </c>
    </row>
    <row r="9" spans="1:3" ht="17.25" customHeight="1" x14ac:dyDescent="0.25">
      <c r="A9" s="39" t="s">
        <v>41</v>
      </c>
      <c r="B9" s="40" t="s">
        <v>129</v>
      </c>
      <c r="C9" s="55">
        <v>65.400000000000006</v>
      </c>
    </row>
    <row r="10" spans="1:3" ht="16.5" customHeight="1" x14ac:dyDescent="0.25">
      <c r="A10" s="44" t="s">
        <v>48</v>
      </c>
      <c r="B10" s="41" t="s">
        <v>31</v>
      </c>
      <c r="C10" s="56">
        <f>SUM(C11:C16)</f>
        <v>845.98799999999994</v>
      </c>
    </row>
    <row r="11" spans="1:3" ht="16.5" customHeight="1" x14ac:dyDescent="0.25">
      <c r="A11" s="39" t="s">
        <v>168</v>
      </c>
      <c r="B11" s="40" t="s">
        <v>169</v>
      </c>
      <c r="C11" s="55">
        <v>0.4</v>
      </c>
    </row>
    <row r="12" spans="1:3" ht="16.5" customHeight="1" x14ac:dyDescent="0.25">
      <c r="A12" s="39" t="s">
        <v>75</v>
      </c>
      <c r="B12" s="40" t="s">
        <v>37</v>
      </c>
      <c r="C12" s="55">
        <v>500</v>
      </c>
    </row>
    <row r="13" spans="1:3" ht="31.15" customHeight="1" x14ac:dyDescent="0.25">
      <c r="A13" s="39" t="s">
        <v>154</v>
      </c>
      <c r="B13" s="18" t="s">
        <v>188</v>
      </c>
      <c r="C13" s="55">
        <v>16.088000000000001</v>
      </c>
    </row>
    <row r="14" spans="1:3" ht="15" customHeight="1" x14ac:dyDescent="0.25">
      <c r="A14" s="39" t="s">
        <v>150</v>
      </c>
      <c r="B14" s="104" t="s">
        <v>151</v>
      </c>
      <c r="C14" s="54">
        <v>240</v>
      </c>
    </row>
    <row r="15" spans="1:3" ht="15.75" customHeight="1" x14ac:dyDescent="0.25">
      <c r="A15" s="39" t="s">
        <v>166</v>
      </c>
      <c r="B15" s="107" t="s">
        <v>175</v>
      </c>
      <c r="C15" s="55">
        <v>31.5</v>
      </c>
    </row>
    <row r="16" spans="1:3" ht="16.5" customHeight="1" x14ac:dyDescent="0.25">
      <c r="A16" s="39" t="s">
        <v>174</v>
      </c>
      <c r="B16" s="107" t="s">
        <v>167</v>
      </c>
      <c r="C16" s="55">
        <v>58</v>
      </c>
    </row>
    <row r="17" spans="1:6" ht="15" customHeight="1" x14ac:dyDescent="0.25">
      <c r="A17" s="39" t="s">
        <v>52</v>
      </c>
      <c r="B17" s="40" t="s">
        <v>76</v>
      </c>
      <c r="C17" s="55">
        <v>13.4</v>
      </c>
      <c r="F17" s="84"/>
    </row>
    <row r="18" spans="1:6" ht="15" customHeight="1" x14ac:dyDescent="0.25">
      <c r="A18" s="39" t="s">
        <v>164</v>
      </c>
      <c r="B18" s="1" t="s">
        <v>35</v>
      </c>
      <c r="C18" s="55">
        <v>0.4</v>
      </c>
      <c r="F18" s="84"/>
    </row>
    <row r="19" spans="1:6" ht="15" customHeight="1" x14ac:dyDescent="0.25">
      <c r="A19" s="39" t="s">
        <v>148</v>
      </c>
      <c r="B19" s="1" t="s">
        <v>17</v>
      </c>
      <c r="C19" s="55">
        <v>15.9</v>
      </c>
      <c r="F19" s="84"/>
    </row>
    <row r="20" spans="1:6" ht="15" customHeight="1" x14ac:dyDescent="0.25">
      <c r="A20" s="39" t="s">
        <v>130</v>
      </c>
      <c r="B20" s="1" t="s">
        <v>131</v>
      </c>
      <c r="C20" s="55">
        <v>35</v>
      </c>
      <c r="F20" s="84"/>
    </row>
    <row r="21" spans="1:6" ht="15" customHeight="1" x14ac:dyDescent="0.25">
      <c r="A21" s="39" t="s">
        <v>132</v>
      </c>
      <c r="B21" s="1" t="s">
        <v>133</v>
      </c>
      <c r="C21" s="55">
        <v>33</v>
      </c>
      <c r="F21" s="84"/>
    </row>
    <row r="22" spans="1:6" ht="15" customHeight="1" x14ac:dyDescent="0.25">
      <c r="A22" s="121" t="s">
        <v>13</v>
      </c>
      <c r="B22" s="122"/>
      <c r="C22" s="56">
        <f>SUM(C9,C11:C21)</f>
        <v>1009.0879999999999</v>
      </c>
      <c r="D22" s="84"/>
      <c r="E22" s="90"/>
      <c r="F22" s="84"/>
    </row>
    <row r="24" spans="1:6" x14ac:dyDescent="0.25">
      <c r="C24" s="17"/>
    </row>
    <row r="25" spans="1:6" x14ac:dyDescent="0.25">
      <c r="C25" s="17"/>
    </row>
  </sheetData>
  <mergeCells count="5">
    <mergeCell ref="A22:B22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fitToWidth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6"/>
  <sheetViews>
    <sheetView workbookViewId="0">
      <selection activeCell="C26" sqref="C26"/>
    </sheetView>
  </sheetViews>
  <sheetFormatPr defaultColWidth="9.140625" defaultRowHeight="15" x14ac:dyDescent="0.25"/>
  <cols>
    <col min="1" max="1" width="4.140625" style="45" customWidth="1"/>
    <col min="2" max="2" width="52.140625" style="4" customWidth="1"/>
    <col min="3" max="6" width="18.7109375" style="4" customWidth="1"/>
    <col min="7" max="7" width="12.85546875" style="4" customWidth="1"/>
    <col min="8" max="8" width="9.42578125" style="4" customWidth="1"/>
    <col min="9" max="9" width="26.7109375" style="4" customWidth="1"/>
    <col min="10" max="10" width="19.85546875" style="4" customWidth="1"/>
    <col min="11" max="16384" width="9.140625" style="4"/>
  </cols>
  <sheetData>
    <row r="1" spans="1:10" ht="15" customHeight="1" x14ac:dyDescent="0.25">
      <c r="D1" s="52" t="s">
        <v>62</v>
      </c>
      <c r="E1" s="127" t="s">
        <v>55</v>
      </c>
      <c r="F1" s="127"/>
      <c r="G1" s="52"/>
      <c r="H1" s="52"/>
      <c r="I1" s="52"/>
      <c r="J1" s="23"/>
    </row>
    <row r="2" spans="1:10" ht="15" customHeight="1" x14ac:dyDescent="0.25">
      <c r="D2" s="52" t="s">
        <v>61</v>
      </c>
      <c r="E2" s="127" t="s">
        <v>126</v>
      </c>
      <c r="F2" s="127"/>
      <c r="G2" s="52"/>
      <c r="H2" s="52"/>
      <c r="I2" s="52"/>
      <c r="J2" s="23"/>
    </row>
    <row r="3" spans="1:10" ht="15" customHeight="1" x14ac:dyDescent="0.25">
      <c r="A3" s="45" t="s">
        <v>16</v>
      </c>
      <c r="D3" s="52"/>
      <c r="E3" s="127" t="s">
        <v>67</v>
      </c>
      <c r="F3" s="127"/>
      <c r="G3" s="52"/>
      <c r="H3" s="52"/>
      <c r="I3" s="52"/>
      <c r="J3" s="23"/>
    </row>
    <row r="4" spans="1:10" ht="15" customHeight="1" x14ac:dyDescent="0.25">
      <c r="D4" s="52"/>
      <c r="E4" s="127" t="s">
        <v>56</v>
      </c>
      <c r="F4" s="127"/>
      <c r="G4" s="52"/>
      <c r="H4" s="52"/>
      <c r="I4" s="52"/>
      <c r="J4" s="23"/>
    </row>
    <row r="5" spans="1:10" ht="14.25" customHeight="1" x14ac:dyDescent="0.25">
      <c r="D5" s="52"/>
      <c r="E5" s="127"/>
      <c r="F5" s="127"/>
      <c r="G5" s="52"/>
      <c r="H5" s="52"/>
      <c r="I5" s="52"/>
      <c r="J5" s="23"/>
    </row>
    <row r="6" spans="1:10" ht="31.5" customHeight="1" x14ac:dyDescent="0.25">
      <c r="A6" s="126" t="s">
        <v>69</v>
      </c>
      <c r="B6" s="126"/>
      <c r="C6" s="126"/>
      <c r="D6" s="126"/>
      <c r="E6" s="126"/>
      <c r="F6" s="126"/>
    </row>
    <row r="7" spans="1:10" ht="15" customHeight="1" x14ac:dyDescent="0.25">
      <c r="F7" s="43" t="s">
        <v>28</v>
      </c>
    </row>
    <row r="8" spans="1:10" ht="63" customHeight="1" x14ac:dyDescent="0.25">
      <c r="A8" s="66" t="s">
        <v>0</v>
      </c>
      <c r="B8" s="66" t="s">
        <v>10</v>
      </c>
      <c r="C8" s="66" t="s">
        <v>1</v>
      </c>
      <c r="D8" s="66" t="s">
        <v>34</v>
      </c>
      <c r="E8" s="66" t="s">
        <v>35</v>
      </c>
      <c r="F8" s="66" t="s">
        <v>17</v>
      </c>
    </row>
    <row r="9" spans="1:10" ht="18.75" customHeight="1" x14ac:dyDescent="0.25">
      <c r="A9" s="21" t="s">
        <v>143</v>
      </c>
      <c r="B9" s="1" t="s">
        <v>147</v>
      </c>
      <c r="C9" s="54">
        <f t="shared" ref="C9:C13" si="0">SUM(D9+E9+F9)</f>
        <v>6.3</v>
      </c>
      <c r="D9" s="58"/>
      <c r="E9" s="58"/>
      <c r="F9" s="58">
        <v>6.3</v>
      </c>
    </row>
    <row r="10" spans="1:10" ht="18.75" customHeight="1" x14ac:dyDescent="0.25">
      <c r="A10" s="21" t="s">
        <v>148</v>
      </c>
      <c r="B10" s="1" t="s">
        <v>8</v>
      </c>
      <c r="C10" s="54">
        <f t="shared" si="0"/>
        <v>7.8999999999999995</v>
      </c>
      <c r="D10" s="58">
        <v>1.4</v>
      </c>
      <c r="E10" s="58">
        <v>0.4</v>
      </c>
      <c r="F10" s="58">
        <v>6.1</v>
      </c>
    </row>
    <row r="11" spans="1:10" ht="18.75" customHeight="1" x14ac:dyDescent="0.25">
      <c r="A11" s="21" t="s">
        <v>82</v>
      </c>
      <c r="B11" s="1" t="s">
        <v>149</v>
      </c>
      <c r="C11" s="54">
        <f t="shared" si="0"/>
        <v>3.5</v>
      </c>
      <c r="D11" s="58"/>
      <c r="E11" s="58"/>
      <c r="F11" s="58">
        <v>3.5</v>
      </c>
    </row>
    <row r="12" spans="1:10" ht="18.75" customHeight="1" x14ac:dyDescent="0.25">
      <c r="A12" s="21" t="s">
        <v>83</v>
      </c>
      <c r="B12" s="1" t="s">
        <v>84</v>
      </c>
      <c r="C12" s="54">
        <f t="shared" si="0"/>
        <v>12</v>
      </c>
      <c r="D12" s="58">
        <v>12</v>
      </c>
      <c r="E12" s="58"/>
      <c r="F12" s="58"/>
    </row>
    <row r="13" spans="1:10" ht="18" customHeight="1" x14ac:dyDescent="0.25">
      <c r="A13" s="124" t="s">
        <v>5</v>
      </c>
      <c r="B13" s="125"/>
      <c r="C13" s="57">
        <f t="shared" si="0"/>
        <v>29.7</v>
      </c>
      <c r="D13" s="57">
        <f t="shared" ref="D13:E13" si="1">SUM(D9:D12)</f>
        <v>13.4</v>
      </c>
      <c r="E13" s="57">
        <f t="shared" si="1"/>
        <v>0.4</v>
      </c>
      <c r="F13" s="57">
        <f>SUM(F9:F12)</f>
        <v>15.899999999999999</v>
      </c>
    </row>
    <row r="14" spans="1:10" x14ac:dyDescent="0.25">
      <c r="D14" s="17"/>
      <c r="E14" s="17"/>
      <c r="F14" s="17"/>
    </row>
    <row r="15" spans="1:10" x14ac:dyDescent="0.25">
      <c r="C15" s="17"/>
      <c r="D15" s="17"/>
      <c r="E15" s="17"/>
      <c r="F15" s="17"/>
    </row>
    <row r="16" spans="1:10" x14ac:dyDescent="0.25">
      <c r="F16" s="17"/>
    </row>
  </sheetData>
  <mergeCells count="7">
    <mergeCell ref="A13:B13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4" workbookViewId="0">
      <selection activeCell="A10" sqref="A10"/>
    </sheetView>
  </sheetViews>
  <sheetFormatPr defaultColWidth="9.140625" defaultRowHeight="15" x14ac:dyDescent="0.2"/>
  <cols>
    <col min="1" max="1" width="6" style="33" customWidth="1"/>
    <col min="2" max="2" width="15.140625" style="33" customWidth="1"/>
    <col min="3" max="3" width="39.5703125" style="33" customWidth="1"/>
    <col min="4" max="4" width="46.140625" style="33" customWidth="1"/>
    <col min="5" max="5" width="12.5703125" style="33" customWidth="1"/>
    <col min="6" max="6" width="14.140625" style="33" customWidth="1"/>
    <col min="7" max="7" width="9.140625" style="33"/>
    <col min="8" max="8" width="11" style="33" customWidth="1"/>
    <col min="9" max="16384" width="9.140625" style="33"/>
  </cols>
  <sheetData>
    <row r="1" spans="1:7" x14ac:dyDescent="0.2">
      <c r="D1" s="52"/>
      <c r="E1" s="127" t="s">
        <v>55</v>
      </c>
      <c r="F1" s="127"/>
    </row>
    <row r="2" spans="1:7" x14ac:dyDescent="0.2">
      <c r="D2" s="52"/>
      <c r="E2" s="127" t="s">
        <v>126</v>
      </c>
      <c r="F2" s="127"/>
    </row>
    <row r="3" spans="1:7" x14ac:dyDescent="0.2">
      <c r="D3" s="52"/>
      <c r="E3" s="127" t="s">
        <v>67</v>
      </c>
      <c r="F3" s="127"/>
    </row>
    <row r="4" spans="1:7" x14ac:dyDescent="0.2">
      <c r="D4" s="52"/>
      <c r="E4" s="127" t="s">
        <v>57</v>
      </c>
      <c r="F4" s="127"/>
    </row>
    <row r="5" spans="1:7" x14ac:dyDescent="0.2">
      <c r="D5" s="69"/>
      <c r="E5" s="69"/>
      <c r="F5" s="69"/>
    </row>
    <row r="6" spans="1:7" x14ac:dyDescent="0.2">
      <c r="A6" s="128" t="s">
        <v>70</v>
      </c>
      <c r="B6" s="128"/>
      <c r="C6" s="128"/>
      <c r="D6" s="128"/>
      <c r="E6" s="128"/>
      <c r="F6" s="128"/>
      <c r="G6" s="76"/>
    </row>
    <row r="7" spans="1:7" x14ac:dyDescent="0.2">
      <c r="B7" s="71"/>
      <c r="C7" s="71"/>
      <c r="D7" s="71"/>
      <c r="E7" s="71"/>
      <c r="F7" s="65" t="s">
        <v>28</v>
      </c>
    </row>
    <row r="8" spans="1:7" ht="45" x14ac:dyDescent="0.2">
      <c r="A8" s="70" t="s">
        <v>24</v>
      </c>
      <c r="B8" s="70" t="s">
        <v>18</v>
      </c>
      <c r="C8" s="70" t="s">
        <v>19</v>
      </c>
      <c r="D8" s="70" t="s">
        <v>20</v>
      </c>
      <c r="E8" s="70" t="s">
        <v>39</v>
      </c>
      <c r="F8" s="70" t="s">
        <v>2</v>
      </c>
    </row>
    <row r="9" spans="1:7" x14ac:dyDescent="0.25">
      <c r="A9" s="98" t="s">
        <v>50</v>
      </c>
      <c r="B9" s="131" t="s">
        <v>88</v>
      </c>
      <c r="C9" s="86" t="s">
        <v>80</v>
      </c>
      <c r="D9" s="86" t="s">
        <v>92</v>
      </c>
      <c r="E9" s="54">
        <v>43.2</v>
      </c>
      <c r="F9" s="54"/>
    </row>
    <row r="10" spans="1:7" x14ac:dyDescent="0.25">
      <c r="A10" s="119" t="s">
        <v>51</v>
      </c>
      <c r="B10" s="132"/>
      <c r="C10" s="86" t="s">
        <v>81</v>
      </c>
      <c r="D10" s="86" t="s">
        <v>93</v>
      </c>
      <c r="E10" s="54">
        <v>10</v>
      </c>
      <c r="F10" s="54"/>
    </row>
    <row r="11" spans="1:7" x14ac:dyDescent="0.25">
      <c r="A11" s="98" t="s">
        <v>54</v>
      </c>
      <c r="B11" s="132"/>
      <c r="C11" s="86" t="s">
        <v>7</v>
      </c>
      <c r="D11" s="61" t="s">
        <v>94</v>
      </c>
      <c r="E11" s="54">
        <v>14.1</v>
      </c>
      <c r="F11" s="54">
        <v>10.9</v>
      </c>
    </row>
    <row r="12" spans="1:7" x14ac:dyDescent="0.25">
      <c r="A12" s="98" t="s">
        <v>136</v>
      </c>
      <c r="B12" s="132"/>
      <c r="C12" s="86" t="s">
        <v>134</v>
      </c>
      <c r="D12" s="86" t="s">
        <v>135</v>
      </c>
      <c r="E12" s="54">
        <v>2</v>
      </c>
      <c r="F12" s="54"/>
    </row>
    <row r="13" spans="1:7" x14ac:dyDescent="0.25">
      <c r="A13" s="100" t="s">
        <v>144</v>
      </c>
      <c r="B13" s="132"/>
      <c r="C13" s="86" t="s">
        <v>145</v>
      </c>
      <c r="D13" s="86" t="s">
        <v>146</v>
      </c>
      <c r="E13" s="54">
        <v>30</v>
      </c>
      <c r="F13" s="54"/>
    </row>
    <row r="14" spans="1:7" x14ac:dyDescent="0.25">
      <c r="A14" s="98" t="s">
        <v>85</v>
      </c>
      <c r="B14" s="133"/>
      <c r="C14" s="79" t="s">
        <v>25</v>
      </c>
      <c r="D14" s="79" t="s">
        <v>96</v>
      </c>
      <c r="E14" s="54">
        <v>1.8</v>
      </c>
      <c r="F14" s="54"/>
    </row>
    <row r="15" spans="1:7" ht="30" x14ac:dyDescent="0.25">
      <c r="A15" s="92" t="s">
        <v>99</v>
      </c>
      <c r="B15" s="131" t="s">
        <v>100</v>
      </c>
      <c r="C15" s="87" t="s">
        <v>4</v>
      </c>
      <c r="D15" s="87" t="s">
        <v>101</v>
      </c>
      <c r="E15" s="89">
        <v>0.9</v>
      </c>
      <c r="F15" s="89"/>
    </row>
    <row r="16" spans="1:7" x14ac:dyDescent="0.25">
      <c r="A16" s="100" t="s">
        <v>139</v>
      </c>
      <c r="B16" s="133"/>
      <c r="C16" s="86" t="s">
        <v>137</v>
      </c>
      <c r="D16" s="86" t="s">
        <v>138</v>
      </c>
      <c r="E16" s="54">
        <v>2</v>
      </c>
      <c r="F16" s="54"/>
    </row>
    <row r="17" spans="1:9" ht="30" x14ac:dyDescent="0.25">
      <c r="A17" s="100" t="s">
        <v>142</v>
      </c>
      <c r="B17" s="103" t="s">
        <v>102</v>
      </c>
      <c r="C17" s="86" t="s">
        <v>140</v>
      </c>
      <c r="D17" s="86" t="s">
        <v>141</v>
      </c>
      <c r="E17" s="54">
        <v>1.4</v>
      </c>
      <c r="F17" s="54"/>
    </row>
    <row r="18" spans="1:9" x14ac:dyDescent="0.2">
      <c r="A18" s="97" t="s">
        <v>103</v>
      </c>
      <c r="B18" s="93"/>
      <c r="C18" s="96" t="s">
        <v>3</v>
      </c>
      <c r="D18" s="96"/>
      <c r="E18" s="63">
        <f>SUM(E19:E27)</f>
        <v>86</v>
      </c>
      <c r="F18" s="63">
        <f>SUM(F19:F27)</f>
        <v>0</v>
      </c>
    </row>
    <row r="19" spans="1:9" ht="17.25" customHeight="1" x14ac:dyDescent="0.2">
      <c r="A19" s="108" t="s">
        <v>177</v>
      </c>
      <c r="B19" s="134" t="s">
        <v>88</v>
      </c>
      <c r="C19" s="136" t="s">
        <v>3</v>
      </c>
      <c r="D19" s="86" t="s">
        <v>176</v>
      </c>
      <c r="E19" s="61">
        <v>5</v>
      </c>
      <c r="F19" s="61"/>
    </row>
    <row r="20" spans="1:9" ht="32.25" customHeight="1" x14ac:dyDescent="0.2">
      <c r="A20" s="108" t="s">
        <v>178</v>
      </c>
      <c r="B20" s="135"/>
      <c r="C20" s="137"/>
      <c r="D20" s="86" t="s">
        <v>179</v>
      </c>
      <c r="E20" s="61">
        <v>-5</v>
      </c>
      <c r="F20" s="61"/>
    </row>
    <row r="21" spans="1:9" ht="60" x14ac:dyDescent="0.25">
      <c r="A21" s="108" t="s">
        <v>105</v>
      </c>
      <c r="B21" s="109" t="s">
        <v>97</v>
      </c>
      <c r="C21" s="137"/>
      <c r="D21" s="95" t="s">
        <v>106</v>
      </c>
      <c r="E21" s="54">
        <v>54.3</v>
      </c>
      <c r="F21" s="54"/>
    </row>
    <row r="22" spans="1:9" ht="18.75" customHeight="1" x14ac:dyDescent="0.25">
      <c r="A22" s="108" t="s">
        <v>107</v>
      </c>
      <c r="B22" s="110" t="s">
        <v>102</v>
      </c>
      <c r="C22" s="137"/>
      <c r="D22" s="86" t="s">
        <v>108</v>
      </c>
      <c r="E22" s="88">
        <v>21.7</v>
      </c>
      <c r="F22" s="54"/>
    </row>
    <row r="23" spans="1:9" ht="30" x14ac:dyDescent="0.2">
      <c r="A23" s="108" t="s">
        <v>109</v>
      </c>
      <c r="B23" s="109" t="s">
        <v>110</v>
      </c>
      <c r="C23" s="138"/>
      <c r="D23" s="82" t="s">
        <v>111</v>
      </c>
      <c r="E23" s="61">
        <v>3.7</v>
      </c>
      <c r="F23" s="61"/>
    </row>
    <row r="24" spans="1:9" ht="20.25" customHeight="1" x14ac:dyDescent="0.2">
      <c r="A24" s="108" t="s">
        <v>183</v>
      </c>
      <c r="B24" s="134" t="s">
        <v>110</v>
      </c>
      <c r="C24" s="136" t="s">
        <v>3</v>
      </c>
      <c r="D24" s="86" t="s">
        <v>180</v>
      </c>
      <c r="E24" s="61">
        <v>-49.7</v>
      </c>
      <c r="F24" s="61"/>
    </row>
    <row r="25" spans="1:9" ht="45" x14ac:dyDescent="0.2">
      <c r="A25" s="108" t="s">
        <v>184</v>
      </c>
      <c r="B25" s="132"/>
      <c r="C25" s="137"/>
      <c r="D25" s="86" t="s">
        <v>181</v>
      </c>
      <c r="E25" s="61">
        <v>10</v>
      </c>
      <c r="F25" s="61"/>
    </row>
    <row r="26" spans="1:9" ht="45" x14ac:dyDescent="0.2">
      <c r="A26" s="108" t="s">
        <v>185</v>
      </c>
      <c r="B26" s="132"/>
      <c r="C26" s="137"/>
      <c r="D26" s="86" t="s">
        <v>182</v>
      </c>
      <c r="E26" s="61">
        <v>20.6</v>
      </c>
      <c r="F26" s="61"/>
    </row>
    <row r="27" spans="1:9" ht="30" x14ac:dyDescent="0.2">
      <c r="A27" s="108" t="s">
        <v>112</v>
      </c>
      <c r="B27" s="133"/>
      <c r="C27" s="138"/>
      <c r="D27" s="82" t="s">
        <v>113</v>
      </c>
      <c r="E27" s="61">
        <v>25.4</v>
      </c>
      <c r="F27" s="61"/>
    </row>
    <row r="28" spans="1:9" x14ac:dyDescent="0.2">
      <c r="A28" s="129" t="s">
        <v>114</v>
      </c>
      <c r="B28" s="129"/>
      <c r="C28" s="129"/>
      <c r="D28" s="129"/>
      <c r="E28" s="61">
        <f>SUM(E9:E14,E19:E20)</f>
        <v>101.1</v>
      </c>
      <c r="F28" s="61">
        <f>SUM(F9:F14,F19:F20)</f>
        <v>10.9</v>
      </c>
      <c r="I28" s="115"/>
    </row>
    <row r="29" spans="1:9" x14ac:dyDescent="0.2">
      <c r="A29" s="129" t="s">
        <v>115</v>
      </c>
      <c r="B29" s="129"/>
      <c r="C29" s="129"/>
      <c r="D29" s="129"/>
      <c r="E29" s="61">
        <f>SUM(E21)</f>
        <v>54.3</v>
      </c>
      <c r="F29" s="61">
        <f>SUM(F21)</f>
        <v>0</v>
      </c>
      <c r="I29" s="115"/>
    </row>
    <row r="30" spans="1:9" x14ac:dyDescent="0.2">
      <c r="A30" s="129" t="s">
        <v>117</v>
      </c>
      <c r="B30" s="129"/>
      <c r="C30" s="129"/>
      <c r="D30" s="129"/>
      <c r="E30" s="61">
        <f>SUM(E15:E16)</f>
        <v>2.9</v>
      </c>
      <c r="F30" s="61">
        <f>SUM(F15:F16)</f>
        <v>0</v>
      </c>
      <c r="I30" s="115"/>
    </row>
    <row r="31" spans="1:9" x14ac:dyDescent="0.2">
      <c r="A31" s="129" t="s">
        <v>118</v>
      </c>
      <c r="B31" s="129"/>
      <c r="C31" s="129"/>
      <c r="D31" s="129"/>
      <c r="E31" s="61">
        <f>SUM(E17,E22)</f>
        <v>23.099999999999998</v>
      </c>
      <c r="F31" s="61">
        <f>SUM(F17,F22)</f>
        <v>0</v>
      </c>
      <c r="I31" s="115"/>
    </row>
    <row r="32" spans="1:9" x14ac:dyDescent="0.2">
      <c r="A32" s="129" t="s">
        <v>119</v>
      </c>
      <c r="B32" s="129"/>
      <c r="C32" s="129"/>
      <c r="D32" s="129"/>
      <c r="E32" s="61">
        <f>SUM(E23:E27)</f>
        <v>10</v>
      </c>
      <c r="F32" s="61">
        <f>SUM(F23:F27)</f>
        <v>0</v>
      </c>
      <c r="I32" s="115"/>
    </row>
    <row r="33" spans="1:9" x14ac:dyDescent="0.2">
      <c r="A33" s="130" t="s">
        <v>5</v>
      </c>
      <c r="B33" s="130"/>
      <c r="C33" s="130"/>
      <c r="D33" s="130"/>
      <c r="E33" s="63">
        <f>SUM(E28:E32)</f>
        <v>191.39999999999998</v>
      </c>
      <c r="F33" s="63">
        <f>SUM(F28:F32)</f>
        <v>10.9</v>
      </c>
      <c r="I33" s="115"/>
    </row>
    <row r="34" spans="1:9" x14ac:dyDescent="0.2">
      <c r="A34" s="129" t="s">
        <v>32</v>
      </c>
      <c r="B34" s="129"/>
      <c r="C34" s="129"/>
      <c r="D34" s="129"/>
      <c r="E34" s="78"/>
      <c r="F34" s="78"/>
      <c r="I34" s="115"/>
    </row>
    <row r="35" spans="1:9" x14ac:dyDescent="0.2">
      <c r="A35" s="130" t="s">
        <v>29</v>
      </c>
      <c r="B35" s="130"/>
      <c r="C35" s="130"/>
      <c r="D35" s="130"/>
      <c r="E35" s="63">
        <f>E33</f>
        <v>191.39999999999998</v>
      </c>
      <c r="F35" s="63">
        <f>F33</f>
        <v>10.9</v>
      </c>
      <c r="I35" s="115"/>
    </row>
    <row r="36" spans="1:9" x14ac:dyDescent="0.2">
      <c r="I36" s="115"/>
    </row>
    <row r="37" spans="1:9" x14ac:dyDescent="0.2">
      <c r="I37" s="115"/>
    </row>
    <row r="38" spans="1:9" x14ac:dyDescent="0.2">
      <c r="I38" s="115"/>
    </row>
  </sheetData>
  <mergeCells count="19">
    <mergeCell ref="A34:D34"/>
    <mergeCell ref="A35:D35"/>
    <mergeCell ref="A33:D33"/>
    <mergeCell ref="A32:D32"/>
    <mergeCell ref="B9:B14"/>
    <mergeCell ref="A28:D28"/>
    <mergeCell ref="A29:D29"/>
    <mergeCell ref="A30:D30"/>
    <mergeCell ref="A31:D31"/>
    <mergeCell ref="B15:B16"/>
    <mergeCell ref="B19:B20"/>
    <mergeCell ref="B24:B27"/>
    <mergeCell ref="C19:C23"/>
    <mergeCell ref="C24:C27"/>
    <mergeCell ref="A6:F6"/>
    <mergeCell ref="E1:F1"/>
    <mergeCell ref="E2:F2"/>
    <mergeCell ref="E3:F3"/>
    <mergeCell ref="E4:F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D27" sqref="D27"/>
    </sheetView>
  </sheetViews>
  <sheetFormatPr defaultColWidth="9.140625" defaultRowHeight="15" x14ac:dyDescent="0.2"/>
  <cols>
    <col min="1" max="1" width="4.140625" style="52" customWidth="1"/>
    <col min="2" max="2" width="12.5703125" style="52" customWidth="1"/>
    <col min="3" max="3" width="32.85546875" style="52" customWidth="1"/>
    <col min="4" max="4" width="66.42578125" style="52" customWidth="1"/>
    <col min="5" max="5" width="11.85546875" style="52" customWidth="1"/>
    <col min="6" max="6" width="14.28515625" style="52" customWidth="1"/>
    <col min="7" max="16384" width="9.140625" style="52"/>
  </cols>
  <sheetData>
    <row r="1" spans="1:8" ht="12.75" customHeight="1" x14ac:dyDescent="0.2">
      <c r="E1" s="127" t="s">
        <v>55</v>
      </c>
      <c r="F1" s="127"/>
    </row>
    <row r="2" spans="1:8" ht="12.75" customHeight="1" x14ac:dyDescent="0.2">
      <c r="E2" s="127" t="s">
        <v>126</v>
      </c>
      <c r="F2" s="127"/>
    </row>
    <row r="3" spans="1:8" ht="13.15" customHeight="1" x14ac:dyDescent="0.2">
      <c r="E3" s="127" t="s">
        <v>67</v>
      </c>
      <c r="F3" s="127"/>
    </row>
    <row r="4" spans="1:8" ht="15" customHeight="1" x14ac:dyDescent="0.2">
      <c r="E4" s="127" t="s">
        <v>58</v>
      </c>
      <c r="F4" s="127"/>
    </row>
    <row r="5" spans="1:8" ht="12.75" customHeight="1" x14ac:dyDescent="0.2">
      <c r="D5" s="123"/>
      <c r="E5" s="123"/>
      <c r="F5" s="123"/>
    </row>
    <row r="6" spans="1:8" ht="30.75" customHeight="1" x14ac:dyDescent="0.2">
      <c r="A6" s="139" t="s">
        <v>71</v>
      </c>
      <c r="B6" s="139"/>
      <c r="C6" s="139"/>
      <c r="D6" s="139"/>
      <c r="E6" s="139"/>
      <c r="F6" s="139"/>
      <c r="G6" s="8"/>
      <c r="H6" s="8"/>
    </row>
    <row r="7" spans="1:8" ht="15" customHeight="1" x14ac:dyDescent="0.2">
      <c r="F7" s="51" t="s">
        <v>28</v>
      </c>
    </row>
    <row r="8" spans="1:8" ht="48.75" customHeight="1" x14ac:dyDescent="0.2">
      <c r="A8" s="66" t="s">
        <v>11</v>
      </c>
      <c r="B8" s="66" t="s">
        <v>18</v>
      </c>
      <c r="C8" s="66" t="s">
        <v>19</v>
      </c>
      <c r="D8" s="66" t="s">
        <v>20</v>
      </c>
      <c r="E8" s="66" t="s">
        <v>39</v>
      </c>
      <c r="F8" s="66" t="s">
        <v>2</v>
      </c>
    </row>
    <row r="9" spans="1:8" ht="18.75" customHeight="1" x14ac:dyDescent="0.25">
      <c r="A9" s="80" t="s">
        <v>42</v>
      </c>
      <c r="B9" s="85" t="s">
        <v>98</v>
      </c>
      <c r="C9" s="47" t="s">
        <v>3</v>
      </c>
      <c r="D9" s="47" t="s">
        <v>170</v>
      </c>
      <c r="E9" s="54">
        <v>0.4</v>
      </c>
      <c r="F9" s="54"/>
    </row>
    <row r="10" spans="1:8" ht="18" customHeight="1" x14ac:dyDescent="0.25">
      <c r="A10" s="143" t="s">
        <v>116</v>
      </c>
      <c r="B10" s="144"/>
      <c r="C10" s="144"/>
      <c r="D10" s="145"/>
      <c r="E10" s="54">
        <f>SUM(E9)</f>
        <v>0.4</v>
      </c>
      <c r="F10" s="54">
        <f>SUM(F9)</f>
        <v>0</v>
      </c>
    </row>
    <row r="11" spans="1:8" ht="18" customHeight="1" x14ac:dyDescent="0.2">
      <c r="A11" s="140" t="s">
        <v>29</v>
      </c>
      <c r="B11" s="141"/>
      <c r="C11" s="141"/>
      <c r="D11" s="142"/>
      <c r="E11" s="57">
        <f>SUM(E10)</f>
        <v>0.4</v>
      </c>
      <c r="F11" s="57">
        <f>SUM(F10)</f>
        <v>0</v>
      </c>
    </row>
    <row r="12" spans="1:8" x14ac:dyDescent="0.2">
      <c r="B12" s="14"/>
      <c r="C12" s="14"/>
      <c r="D12" s="15"/>
      <c r="E12" s="16"/>
      <c r="F12" s="16"/>
    </row>
    <row r="13" spans="1:8" x14ac:dyDescent="0.2">
      <c r="B13" s="14"/>
      <c r="C13" s="14"/>
      <c r="D13" s="15"/>
      <c r="E13" s="16"/>
      <c r="F13" s="16"/>
    </row>
    <row r="14" spans="1:8" x14ac:dyDescent="0.2">
      <c r="B14" s="14"/>
      <c r="C14" s="14"/>
      <c r="D14" s="15"/>
      <c r="E14" s="16"/>
      <c r="F14" s="16"/>
    </row>
    <row r="15" spans="1:8" x14ac:dyDescent="0.2">
      <c r="B15" s="14"/>
      <c r="C15" s="14"/>
      <c r="D15" s="15"/>
      <c r="E15" s="16"/>
      <c r="F15" s="16"/>
    </row>
    <row r="16" spans="1:8" x14ac:dyDescent="0.2">
      <c r="B16" s="14"/>
      <c r="C16" s="14"/>
      <c r="D16" s="12"/>
      <c r="E16" s="16"/>
      <c r="F16" s="16"/>
    </row>
    <row r="17" spans="2:6" x14ac:dyDescent="0.2">
      <c r="B17" s="14"/>
      <c r="C17" s="14"/>
      <c r="D17" s="14"/>
      <c r="E17" s="13"/>
      <c r="F17" s="13"/>
    </row>
    <row r="18" spans="2:6" x14ac:dyDescent="0.2">
      <c r="B18" s="14"/>
      <c r="C18" s="14"/>
      <c r="D18" s="14"/>
      <c r="E18" s="14"/>
      <c r="F18" s="14"/>
    </row>
    <row r="19" spans="2:6" x14ac:dyDescent="0.2">
      <c r="B19" s="14"/>
      <c r="C19" s="14"/>
      <c r="D19" s="14"/>
      <c r="E19" s="14"/>
      <c r="F19" s="14"/>
    </row>
    <row r="20" spans="2:6" x14ac:dyDescent="0.2">
      <c r="B20" s="14"/>
      <c r="C20" s="14"/>
      <c r="D20" s="14"/>
      <c r="E20" s="14"/>
      <c r="F20" s="14"/>
    </row>
    <row r="21" spans="2:6" x14ac:dyDescent="0.2">
      <c r="B21" s="14"/>
      <c r="C21" s="14"/>
      <c r="D21" s="14"/>
      <c r="E21" s="14"/>
      <c r="F21" s="14"/>
    </row>
    <row r="22" spans="2:6" x14ac:dyDescent="0.2">
      <c r="B22" s="14"/>
      <c r="C22" s="14"/>
      <c r="D22" s="14"/>
      <c r="E22" s="14"/>
      <c r="F22" s="14"/>
    </row>
    <row r="23" spans="2:6" x14ac:dyDescent="0.2">
      <c r="B23" s="14"/>
      <c r="C23" s="14"/>
      <c r="D23" s="14"/>
      <c r="E23" s="14"/>
      <c r="F23" s="14"/>
    </row>
    <row r="24" spans="2:6" x14ac:dyDescent="0.2">
      <c r="B24" s="14"/>
      <c r="C24" s="14"/>
      <c r="D24" s="14"/>
      <c r="E24" s="14"/>
      <c r="F24" s="14"/>
    </row>
    <row r="25" spans="2:6" x14ac:dyDescent="0.2">
      <c r="B25" s="14"/>
      <c r="C25" s="14"/>
      <c r="D25" s="14"/>
      <c r="E25" s="14"/>
      <c r="F25" s="14"/>
    </row>
    <row r="26" spans="2:6" x14ac:dyDescent="0.2">
      <c r="B26" s="14"/>
      <c r="C26" s="14"/>
      <c r="D26" s="14"/>
      <c r="E26" s="14"/>
      <c r="F26" s="14"/>
    </row>
    <row r="27" spans="2:6" x14ac:dyDescent="0.2">
      <c r="B27" s="14"/>
      <c r="C27" s="14"/>
      <c r="D27" s="14"/>
      <c r="E27" s="14"/>
      <c r="F27" s="14"/>
    </row>
  </sheetData>
  <mergeCells count="8">
    <mergeCell ref="A6:F6"/>
    <mergeCell ref="A11:D11"/>
    <mergeCell ref="A10:D10"/>
    <mergeCell ref="D5:F5"/>
    <mergeCell ref="E1:F1"/>
    <mergeCell ref="E2:F2"/>
    <mergeCell ref="E3:F3"/>
    <mergeCell ref="E4:F4"/>
  </mergeCells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workbookViewId="0">
      <selection activeCell="C33" sqref="C33"/>
    </sheetView>
  </sheetViews>
  <sheetFormatPr defaultColWidth="9.140625" defaultRowHeight="15" x14ac:dyDescent="0.2"/>
  <cols>
    <col min="1" max="1" width="4" style="7" customWidth="1"/>
    <col min="2" max="2" width="13" style="7" customWidth="1"/>
    <col min="3" max="3" width="40.85546875" style="7" customWidth="1"/>
    <col min="4" max="4" width="44.28515625" style="7" customWidth="1"/>
    <col min="5" max="5" width="12.28515625" style="7" customWidth="1"/>
    <col min="6" max="6" width="13.7109375" style="7" customWidth="1"/>
    <col min="7" max="7" width="9.140625" style="7" hidden="1" customWidth="1"/>
    <col min="8" max="16384" width="9.140625" style="7"/>
  </cols>
  <sheetData>
    <row r="1" spans="1:9" ht="12.75" customHeight="1" x14ac:dyDescent="0.2">
      <c r="D1" s="52"/>
      <c r="E1" s="127" t="s">
        <v>55</v>
      </c>
      <c r="F1" s="127"/>
    </row>
    <row r="2" spans="1:9" ht="14.25" customHeight="1" x14ac:dyDescent="0.2">
      <c r="D2" s="52"/>
      <c r="E2" s="127" t="s">
        <v>126</v>
      </c>
      <c r="F2" s="127"/>
    </row>
    <row r="3" spans="1:9" ht="12" customHeight="1" x14ac:dyDescent="0.2">
      <c r="D3" s="52"/>
      <c r="E3" s="127" t="s">
        <v>67</v>
      </c>
      <c r="F3" s="127"/>
    </row>
    <row r="4" spans="1:9" ht="15" customHeight="1" x14ac:dyDescent="0.2">
      <c r="D4" s="52"/>
      <c r="E4" s="127" t="s">
        <v>59</v>
      </c>
      <c r="F4" s="127"/>
    </row>
    <row r="5" spans="1:9" ht="12" customHeight="1" x14ac:dyDescent="0.2"/>
    <row r="6" spans="1:9" ht="30.75" customHeight="1" x14ac:dyDescent="0.2">
      <c r="A6" s="139" t="s">
        <v>72</v>
      </c>
      <c r="B6" s="139"/>
      <c r="C6" s="139"/>
      <c r="D6" s="139"/>
      <c r="E6" s="139"/>
      <c r="F6" s="139"/>
      <c r="G6" s="8"/>
      <c r="H6" s="8"/>
      <c r="I6" s="42"/>
    </row>
    <row r="7" spans="1:9" ht="14.25" customHeight="1" x14ac:dyDescent="0.2">
      <c r="F7" s="49" t="s">
        <v>28</v>
      </c>
    </row>
    <row r="8" spans="1:9" ht="48.75" customHeight="1" x14ac:dyDescent="0.2">
      <c r="A8" s="47" t="s">
        <v>11</v>
      </c>
      <c r="B8" s="46" t="s">
        <v>18</v>
      </c>
      <c r="C8" s="46" t="s">
        <v>19</v>
      </c>
      <c r="D8" s="46" t="s">
        <v>20</v>
      </c>
      <c r="E8" s="5" t="s">
        <v>39</v>
      </c>
      <c r="F8" s="5" t="s">
        <v>2</v>
      </c>
    </row>
    <row r="9" spans="1:9" s="52" customFormat="1" ht="15" customHeight="1" x14ac:dyDescent="0.25">
      <c r="A9" s="116" t="s">
        <v>43</v>
      </c>
      <c r="B9" s="131" t="s">
        <v>88</v>
      </c>
      <c r="C9" s="47" t="s">
        <v>157</v>
      </c>
      <c r="D9" s="47" t="s">
        <v>158</v>
      </c>
      <c r="E9" s="54">
        <v>6.6</v>
      </c>
      <c r="F9" s="54">
        <v>6.6</v>
      </c>
    </row>
    <row r="10" spans="1:9" ht="15" customHeight="1" x14ac:dyDescent="0.25">
      <c r="A10" s="80" t="s">
        <v>44</v>
      </c>
      <c r="B10" s="132"/>
      <c r="C10" s="47" t="s">
        <v>77</v>
      </c>
      <c r="D10" s="47" t="s">
        <v>89</v>
      </c>
      <c r="E10" s="54">
        <v>1.5</v>
      </c>
      <c r="F10" s="54">
        <v>1.5</v>
      </c>
      <c r="G10" s="9"/>
    </row>
    <row r="11" spans="1:9" ht="15" customHeight="1" x14ac:dyDescent="0.25">
      <c r="A11" s="80" t="s">
        <v>45</v>
      </c>
      <c r="B11" s="132"/>
      <c r="C11" s="47" t="s">
        <v>78</v>
      </c>
      <c r="D11" s="47" t="s">
        <v>90</v>
      </c>
      <c r="E11" s="54">
        <v>2.5</v>
      </c>
      <c r="F11" s="54">
        <v>2.5</v>
      </c>
      <c r="G11" s="9"/>
    </row>
    <row r="12" spans="1:9" s="52" customFormat="1" ht="15" customHeight="1" x14ac:dyDescent="0.25">
      <c r="A12" s="120" t="s">
        <v>46</v>
      </c>
      <c r="B12" s="132"/>
      <c r="C12" s="47" t="s">
        <v>79</v>
      </c>
      <c r="D12" s="47" t="s">
        <v>91</v>
      </c>
      <c r="E12" s="54">
        <v>2.2999999999999998</v>
      </c>
      <c r="F12" s="54">
        <v>2.2999999999999998</v>
      </c>
      <c r="G12" s="9"/>
    </row>
    <row r="13" spans="1:9" ht="15" customHeight="1" x14ac:dyDescent="0.25">
      <c r="A13" s="80" t="s">
        <v>47</v>
      </c>
      <c r="B13" s="132"/>
      <c r="C13" s="47" t="s">
        <v>80</v>
      </c>
      <c r="D13" s="47" t="s">
        <v>92</v>
      </c>
      <c r="E13" s="54">
        <v>0.8</v>
      </c>
      <c r="F13" s="54">
        <v>0.8</v>
      </c>
      <c r="G13" s="9"/>
    </row>
    <row r="14" spans="1:9" ht="15" customHeight="1" x14ac:dyDescent="0.25">
      <c r="A14" s="80" t="s">
        <v>48</v>
      </c>
      <c r="B14" s="132"/>
      <c r="C14" s="1" t="s">
        <v>81</v>
      </c>
      <c r="D14" s="78" t="s">
        <v>93</v>
      </c>
      <c r="E14" s="54">
        <v>4.4000000000000004</v>
      </c>
      <c r="F14" s="54">
        <v>4.4000000000000004</v>
      </c>
      <c r="G14" s="9"/>
    </row>
    <row r="15" spans="1:9" ht="15" customHeight="1" x14ac:dyDescent="0.25">
      <c r="A15" s="80" t="s">
        <v>49</v>
      </c>
      <c r="B15" s="132"/>
      <c r="C15" s="47" t="s">
        <v>26</v>
      </c>
      <c r="D15" s="47" t="s">
        <v>120</v>
      </c>
      <c r="E15" s="54">
        <v>24.7</v>
      </c>
      <c r="F15" s="54">
        <v>24.7</v>
      </c>
      <c r="G15" s="9"/>
    </row>
    <row r="16" spans="1:9" s="52" customFormat="1" ht="15" customHeight="1" x14ac:dyDescent="0.25">
      <c r="A16" s="102" t="s">
        <v>52</v>
      </c>
      <c r="B16" s="132"/>
      <c r="C16" s="47" t="s">
        <v>147</v>
      </c>
      <c r="D16" s="47" t="s">
        <v>165</v>
      </c>
      <c r="E16" s="54">
        <v>1.4</v>
      </c>
      <c r="F16" s="54">
        <v>1.4</v>
      </c>
      <c r="G16" s="10"/>
    </row>
    <row r="17" spans="1:7" s="52" customFormat="1" ht="15" customHeight="1" x14ac:dyDescent="0.25">
      <c r="A17" s="102" t="s">
        <v>164</v>
      </c>
      <c r="B17" s="132"/>
      <c r="C17" s="47" t="s">
        <v>7</v>
      </c>
      <c r="D17" s="47" t="s">
        <v>94</v>
      </c>
      <c r="E17" s="54">
        <v>19.2</v>
      </c>
      <c r="F17" s="54">
        <v>19.2</v>
      </c>
      <c r="G17" s="10"/>
    </row>
    <row r="18" spans="1:7" ht="15" customHeight="1" x14ac:dyDescent="0.25">
      <c r="A18" s="80" t="s">
        <v>53</v>
      </c>
      <c r="B18" s="132"/>
      <c r="C18" s="47" t="s">
        <v>8</v>
      </c>
      <c r="D18" s="47" t="s">
        <v>95</v>
      </c>
      <c r="E18" s="54">
        <v>2.5</v>
      </c>
      <c r="F18" s="54">
        <v>2.5</v>
      </c>
      <c r="G18" s="10"/>
    </row>
    <row r="19" spans="1:7" ht="15" customHeight="1" x14ac:dyDescent="0.25">
      <c r="A19" s="80" t="s">
        <v>82</v>
      </c>
      <c r="B19" s="133"/>
      <c r="C19" s="47" t="s">
        <v>121</v>
      </c>
      <c r="D19" s="47" t="s">
        <v>104</v>
      </c>
      <c r="E19" s="54">
        <v>-65.900000000000006</v>
      </c>
      <c r="F19" s="54"/>
    </row>
    <row r="20" spans="1:7" ht="15" customHeight="1" x14ac:dyDescent="0.25">
      <c r="A20" s="147" t="s">
        <v>114</v>
      </c>
      <c r="B20" s="148"/>
      <c r="C20" s="148"/>
      <c r="D20" s="149"/>
      <c r="E20" s="54">
        <f>SUM(E8:E19)</f>
        <v>0</v>
      </c>
      <c r="F20" s="54">
        <f>SUM(F8:F19)</f>
        <v>65.899999999999991</v>
      </c>
    </row>
    <row r="21" spans="1:7" ht="15" customHeight="1" x14ac:dyDescent="0.2">
      <c r="A21" s="146" t="s">
        <v>29</v>
      </c>
      <c r="B21" s="146"/>
      <c r="C21" s="146"/>
      <c r="D21" s="146"/>
      <c r="E21" s="57">
        <f>SUM(E9:E20)</f>
        <v>-1.4210854715202004E-14</v>
      </c>
      <c r="F21" s="57">
        <f>SUM(F9:F19)</f>
        <v>65.899999999999991</v>
      </c>
    </row>
    <row r="22" spans="1:7" ht="15" customHeight="1" x14ac:dyDescent="0.2">
      <c r="A22" s="8"/>
      <c r="B22" s="8"/>
      <c r="C22" s="8"/>
      <c r="D22" s="8"/>
      <c r="E22" s="11"/>
      <c r="F22" s="11"/>
    </row>
    <row r="23" spans="1:7" ht="15" customHeight="1" x14ac:dyDescent="0.2">
      <c r="A23" s="8"/>
      <c r="B23" s="8"/>
      <c r="C23" s="8"/>
      <c r="D23" s="29"/>
      <c r="E23" s="30"/>
      <c r="F23" s="30"/>
      <c r="G23" s="14"/>
    </row>
    <row r="24" spans="1:7" ht="13.5" customHeight="1" x14ac:dyDescent="0.2">
      <c r="A24" s="12"/>
      <c r="B24" s="12"/>
      <c r="C24" s="12"/>
      <c r="D24" s="31"/>
      <c r="E24" s="30"/>
      <c r="F24" s="30"/>
      <c r="G24" s="14"/>
    </row>
    <row r="25" spans="1:7" ht="12.75" customHeight="1" x14ac:dyDescent="0.2">
      <c r="A25" s="12"/>
      <c r="B25" s="12"/>
      <c r="C25" s="12"/>
      <c r="D25" s="31"/>
      <c r="E25" s="30"/>
      <c r="F25" s="30"/>
      <c r="G25" s="14"/>
    </row>
    <row r="26" spans="1:7" x14ac:dyDescent="0.2">
      <c r="A26" s="14"/>
      <c r="B26" s="14"/>
      <c r="C26" s="14"/>
      <c r="D26" s="31"/>
      <c r="E26" s="32"/>
      <c r="F26" s="32"/>
      <c r="G26" s="14"/>
    </row>
    <row r="27" spans="1:7" x14ac:dyDescent="0.2">
      <c r="A27" s="14"/>
      <c r="B27" s="14"/>
      <c r="C27" s="14"/>
      <c r="D27" s="31"/>
      <c r="E27" s="32"/>
      <c r="F27" s="32"/>
      <c r="G27" s="14"/>
    </row>
    <row r="28" spans="1:7" x14ac:dyDescent="0.2">
      <c r="A28" s="14"/>
      <c r="B28" s="14"/>
      <c r="C28" s="14"/>
      <c r="D28" s="15"/>
      <c r="E28" s="16"/>
      <c r="F28" s="16"/>
      <c r="G28" s="14"/>
    </row>
    <row r="29" spans="1:7" x14ac:dyDescent="0.2">
      <c r="A29" s="14"/>
      <c r="B29" s="14"/>
      <c r="C29" s="14"/>
      <c r="D29" s="15"/>
      <c r="E29" s="16"/>
      <c r="F29" s="16"/>
      <c r="G29" s="14"/>
    </row>
    <row r="30" spans="1:7" x14ac:dyDescent="0.2">
      <c r="A30" s="14"/>
      <c r="B30" s="14"/>
      <c r="C30" s="14"/>
      <c r="D30" s="15"/>
      <c r="E30" s="16"/>
      <c r="F30" s="16"/>
      <c r="G30" s="14"/>
    </row>
    <row r="31" spans="1:7" x14ac:dyDescent="0.2">
      <c r="A31" s="14"/>
      <c r="B31" s="14"/>
      <c r="C31" s="14"/>
      <c r="D31" s="15"/>
      <c r="E31" s="16"/>
      <c r="F31" s="16"/>
      <c r="G31" s="14"/>
    </row>
    <row r="32" spans="1:7" x14ac:dyDescent="0.2">
      <c r="A32" s="14"/>
      <c r="B32" s="14"/>
      <c r="C32" s="14"/>
      <c r="D32" s="15"/>
      <c r="E32" s="16"/>
      <c r="F32" s="16"/>
      <c r="G32" s="14"/>
    </row>
    <row r="33" spans="1:7" x14ac:dyDescent="0.2">
      <c r="A33" s="14"/>
      <c r="B33" s="14"/>
      <c r="C33" s="14"/>
      <c r="D33" s="15"/>
      <c r="E33" s="16"/>
      <c r="F33" s="16"/>
      <c r="G33" s="14"/>
    </row>
    <row r="34" spans="1:7" x14ac:dyDescent="0.2">
      <c r="A34" s="14"/>
      <c r="B34" s="14"/>
      <c r="C34" s="14"/>
      <c r="D34" s="15"/>
      <c r="E34" s="16"/>
      <c r="F34" s="16"/>
      <c r="G34" s="14"/>
    </row>
    <row r="35" spans="1:7" x14ac:dyDescent="0.2">
      <c r="A35" s="14"/>
      <c r="B35" s="14"/>
      <c r="C35" s="14"/>
      <c r="D35" s="15"/>
      <c r="E35" s="16"/>
      <c r="F35" s="16"/>
      <c r="G35" s="14"/>
    </row>
    <row r="36" spans="1:7" x14ac:dyDescent="0.2">
      <c r="A36" s="14"/>
      <c r="B36" s="14"/>
      <c r="C36" s="14"/>
      <c r="D36" s="14"/>
      <c r="E36" s="13"/>
      <c r="F36" s="13"/>
      <c r="G36" s="14"/>
    </row>
    <row r="37" spans="1:7" x14ac:dyDescent="0.2">
      <c r="A37" s="14"/>
      <c r="B37" s="14"/>
      <c r="C37" s="14"/>
      <c r="D37" s="14"/>
      <c r="E37" s="14"/>
      <c r="F37" s="14"/>
      <c r="G37" s="14"/>
    </row>
    <row r="38" spans="1:7" x14ac:dyDescent="0.2">
      <c r="A38" s="14"/>
      <c r="B38" s="14"/>
      <c r="C38" s="14"/>
      <c r="D38" s="14"/>
      <c r="E38" s="14"/>
      <c r="F38" s="14"/>
      <c r="G38" s="14"/>
    </row>
    <row r="39" spans="1:7" x14ac:dyDescent="0.2">
      <c r="A39" s="14"/>
      <c r="B39" s="14"/>
      <c r="C39" s="14"/>
      <c r="D39" s="14"/>
      <c r="E39" s="14"/>
      <c r="F39" s="14"/>
      <c r="G39" s="14"/>
    </row>
    <row r="40" spans="1:7" x14ac:dyDescent="0.2">
      <c r="A40" s="14"/>
      <c r="B40" s="14"/>
      <c r="C40" s="14"/>
      <c r="D40" s="14"/>
      <c r="E40" s="14"/>
      <c r="F40" s="14"/>
      <c r="G40" s="14"/>
    </row>
    <row r="41" spans="1:7" x14ac:dyDescent="0.2">
      <c r="A41" s="14"/>
      <c r="B41" s="14"/>
      <c r="C41" s="14"/>
      <c r="D41" s="14"/>
      <c r="E41" s="14"/>
      <c r="F41" s="14"/>
      <c r="G41" s="14"/>
    </row>
    <row r="42" spans="1:7" x14ac:dyDescent="0.2">
      <c r="A42" s="14"/>
      <c r="B42" s="14"/>
      <c r="C42" s="14"/>
      <c r="D42" s="14"/>
      <c r="E42" s="14"/>
      <c r="F42" s="14"/>
      <c r="G42" s="14"/>
    </row>
    <row r="43" spans="1:7" x14ac:dyDescent="0.2">
      <c r="A43" s="14"/>
      <c r="B43" s="14"/>
      <c r="C43" s="14"/>
      <c r="D43" s="14"/>
      <c r="E43" s="14"/>
      <c r="F43" s="14"/>
      <c r="G43" s="14"/>
    </row>
    <row r="44" spans="1:7" x14ac:dyDescent="0.2">
      <c r="A44" s="14"/>
      <c r="B44" s="14"/>
      <c r="C44" s="14"/>
      <c r="D44" s="14"/>
      <c r="E44" s="14"/>
      <c r="F44" s="14"/>
      <c r="G44" s="14"/>
    </row>
    <row r="45" spans="1:7" x14ac:dyDescent="0.2">
      <c r="A45" s="14"/>
      <c r="B45" s="14"/>
      <c r="C45" s="14"/>
      <c r="D45" s="14"/>
      <c r="E45" s="14"/>
      <c r="F45" s="14"/>
      <c r="G45" s="14"/>
    </row>
    <row r="46" spans="1:7" x14ac:dyDescent="0.2">
      <c r="A46" s="14"/>
      <c r="B46" s="14"/>
      <c r="C46" s="14"/>
      <c r="D46" s="14"/>
      <c r="E46" s="14"/>
      <c r="F46" s="14"/>
    </row>
  </sheetData>
  <mergeCells count="8">
    <mergeCell ref="A21:D21"/>
    <mergeCell ref="A6:F6"/>
    <mergeCell ref="E1:F1"/>
    <mergeCell ref="E2:F2"/>
    <mergeCell ref="E3:F3"/>
    <mergeCell ref="E4:F4"/>
    <mergeCell ref="A20:D20"/>
    <mergeCell ref="B9:B19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J18" sqref="J18"/>
    </sheetView>
  </sheetViews>
  <sheetFormatPr defaultColWidth="9.140625" defaultRowHeight="15" x14ac:dyDescent="0.25"/>
  <cols>
    <col min="1" max="1" width="4.85546875" style="35" customWidth="1"/>
    <col min="2" max="2" width="16.7109375" style="35" customWidth="1"/>
    <col min="3" max="3" width="35.42578125" style="35" customWidth="1"/>
    <col min="4" max="4" width="49.28515625" style="35" customWidth="1"/>
    <col min="5" max="5" width="12.85546875" style="35" customWidth="1"/>
    <col min="6" max="6" width="13.28515625" style="35" customWidth="1"/>
    <col min="7" max="7" width="9.140625" style="35" hidden="1" customWidth="1"/>
    <col min="8" max="8" width="9.140625" style="35" customWidth="1"/>
    <col min="9" max="16384" width="9.140625" style="35"/>
  </cols>
  <sheetData>
    <row r="1" spans="1:8" x14ac:dyDescent="0.25">
      <c r="E1" s="127" t="s">
        <v>55</v>
      </c>
      <c r="F1" s="127"/>
    </row>
    <row r="2" spans="1:8" x14ac:dyDescent="0.25">
      <c r="E2" s="127" t="s">
        <v>126</v>
      </c>
      <c r="F2" s="127"/>
    </row>
    <row r="3" spans="1:8" x14ac:dyDescent="0.25">
      <c r="E3" s="127" t="s">
        <v>67</v>
      </c>
      <c r="F3" s="127"/>
    </row>
    <row r="4" spans="1:8" x14ac:dyDescent="0.25">
      <c r="E4" s="127" t="s">
        <v>60</v>
      </c>
      <c r="F4" s="127"/>
    </row>
    <row r="5" spans="1:8" x14ac:dyDescent="0.25">
      <c r="E5" s="67"/>
      <c r="F5" s="67"/>
    </row>
    <row r="6" spans="1:8" x14ac:dyDescent="0.25">
      <c r="A6" s="156" t="s">
        <v>73</v>
      </c>
      <c r="B6" s="156"/>
      <c r="C6" s="156"/>
      <c r="D6" s="156"/>
      <c r="E6" s="156"/>
      <c r="F6" s="156"/>
      <c r="G6" s="77"/>
      <c r="H6" s="77"/>
    </row>
    <row r="7" spans="1:8" x14ac:dyDescent="0.25">
      <c r="F7" s="35" t="s">
        <v>28</v>
      </c>
    </row>
    <row r="8" spans="1:8" ht="30" x14ac:dyDescent="0.25">
      <c r="A8" s="72" t="s">
        <v>24</v>
      </c>
      <c r="B8" s="72" t="s">
        <v>18</v>
      </c>
      <c r="C8" s="72" t="s">
        <v>19</v>
      </c>
      <c r="D8" s="72" t="s">
        <v>20</v>
      </c>
      <c r="E8" s="72" t="s">
        <v>39</v>
      </c>
      <c r="F8" s="72" t="s">
        <v>2</v>
      </c>
    </row>
    <row r="9" spans="1:8" ht="30" x14ac:dyDescent="0.25">
      <c r="A9" s="80" t="s">
        <v>45</v>
      </c>
      <c r="B9" s="94" t="s">
        <v>97</v>
      </c>
      <c r="C9" s="47" t="s">
        <v>3</v>
      </c>
      <c r="D9" s="18" t="s">
        <v>171</v>
      </c>
      <c r="E9" s="54">
        <v>500</v>
      </c>
      <c r="F9" s="54"/>
    </row>
    <row r="10" spans="1:8" ht="16.5" customHeight="1" x14ac:dyDescent="0.25">
      <c r="A10" s="99" t="s">
        <v>52</v>
      </c>
      <c r="B10" s="103" t="s">
        <v>98</v>
      </c>
      <c r="C10" s="47" t="s">
        <v>14</v>
      </c>
      <c r="D10" s="47" t="s">
        <v>128</v>
      </c>
      <c r="E10" s="59"/>
      <c r="F10" s="59">
        <v>-21</v>
      </c>
    </row>
    <row r="11" spans="1:8" ht="30" x14ac:dyDescent="0.25">
      <c r="A11" s="102" t="s">
        <v>132</v>
      </c>
      <c r="B11" s="134" t="s">
        <v>88</v>
      </c>
      <c r="C11" s="47" t="s">
        <v>155</v>
      </c>
      <c r="D11" s="106" t="s">
        <v>156</v>
      </c>
      <c r="E11" s="59">
        <v>2.1840000000000002</v>
      </c>
      <c r="F11" s="59"/>
    </row>
    <row r="12" spans="1:8" x14ac:dyDescent="0.25">
      <c r="A12" s="102" t="s">
        <v>82</v>
      </c>
      <c r="B12" s="155"/>
      <c r="C12" s="47" t="s">
        <v>157</v>
      </c>
      <c r="D12" s="47" t="s">
        <v>158</v>
      </c>
      <c r="E12" s="59">
        <v>2.48</v>
      </c>
      <c r="F12" s="59"/>
    </row>
    <row r="13" spans="1:8" x14ac:dyDescent="0.25">
      <c r="A13" s="102" t="s">
        <v>83</v>
      </c>
      <c r="B13" s="155"/>
      <c r="C13" s="47" t="s">
        <v>78</v>
      </c>
      <c r="D13" s="47" t="s">
        <v>90</v>
      </c>
      <c r="E13" s="59">
        <v>1.24</v>
      </c>
      <c r="F13" s="59"/>
    </row>
    <row r="14" spans="1:8" x14ac:dyDescent="0.25">
      <c r="A14" s="102" t="s">
        <v>144</v>
      </c>
      <c r="B14" s="155"/>
      <c r="C14" s="47" t="s">
        <v>79</v>
      </c>
      <c r="D14" s="47" t="s">
        <v>91</v>
      </c>
      <c r="E14" s="59">
        <v>1.24</v>
      </c>
      <c r="F14" s="59">
        <v>1.24</v>
      </c>
    </row>
    <row r="15" spans="1:8" ht="30" x14ac:dyDescent="0.25">
      <c r="A15" s="102" t="s">
        <v>85</v>
      </c>
      <c r="B15" s="155"/>
      <c r="C15" s="47" t="s">
        <v>159</v>
      </c>
      <c r="D15" s="47" t="s">
        <v>160</v>
      </c>
      <c r="E15" s="59">
        <v>0.70399999999999996</v>
      </c>
      <c r="F15" s="59"/>
    </row>
    <row r="16" spans="1:8" x14ac:dyDescent="0.25">
      <c r="A16" s="102" t="s">
        <v>161</v>
      </c>
      <c r="B16" s="155"/>
      <c r="C16" s="47" t="s">
        <v>7</v>
      </c>
      <c r="D16" s="47" t="s">
        <v>94</v>
      </c>
      <c r="E16" s="59">
        <v>1.056</v>
      </c>
      <c r="F16" s="59"/>
    </row>
    <row r="17" spans="1:8" x14ac:dyDescent="0.25">
      <c r="A17" s="102" t="s">
        <v>162</v>
      </c>
      <c r="B17" s="155"/>
      <c r="C17" s="47" t="s">
        <v>134</v>
      </c>
      <c r="D17" s="47" t="s">
        <v>135</v>
      </c>
      <c r="E17" s="59">
        <v>2.3519999999999999</v>
      </c>
      <c r="F17" s="59"/>
    </row>
    <row r="18" spans="1:8" x14ac:dyDescent="0.25">
      <c r="A18" s="102" t="s">
        <v>86</v>
      </c>
      <c r="B18" s="155"/>
      <c r="C18" s="47" t="s">
        <v>8</v>
      </c>
      <c r="D18" s="47" t="s">
        <v>95</v>
      </c>
      <c r="E18" s="59">
        <v>1.296</v>
      </c>
      <c r="F18" s="59">
        <v>1.296</v>
      </c>
    </row>
    <row r="19" spans="1:8" x14ac:dyDescent="0.25">
      <c r="A19" s="102" t="s">
        <v>163</v>
      </c>
      <c r="B19" s="135"/>
      <c r="C19" s="47" t="s">
        <v>122</v>
      </c>
      <c r="D19" s="47" t="s">
        <v>123</v>
      </c>
      <c r="E19" s="59">
        <v>1.056</v>
      </c>
      <c r="F19" s="59"/>
    </row>
    <row r="20" spans="1:8" ht="30" x14ac:dyDescent="0.25">
      <c r="A20" s="102" t="s">
        <v>152</v>
      </c>
      <c r="B20" s="152" t="s">
        <v>97</v>
      </c>
      <c r="C20" s="153" t="s">
        <v>3</v>
      </c>
      <c r="D20" s="105" t="s">
        <v>153</v>
      </c>
      <c r="E20" s="60">
        <v>240</v>
      </c>
      <c r="F20" s="59"/>
    </row>
    <row r="21" spans="1:8" ht="30" x14ac:dyDescent="0.25">
      <c r="A21" s="102" t="s">
        <v>172</v>
      </c>
      <c r="B21" s="152"/>
      <c r="C21" s="154"/>
      <c r="D21" s="18" t="s">
        <v>173</v>
      </c>
      <c r="E21" s="60">
        <v>31.5</v>
      </c>
      <c r="F21" s="59"/>
    </row>
    <row r="22" spans="1:8" ht="17.25" customHeight="1" x14ac:dyDescent="0.25">
      <c r="A22" s="80" t="s">
        <v>87</v>
      </c>
      <c r="B22" s="101" t="s">
        <v>88</v>
      </c>
      <c r="C22" s="1" t="s">
        <v>81</v>
      </c>
      <c r="D22" s="78" t="s">
        <v>93</v>
      </c>
      <c r="E22" s="59">
        <v>2.48</v>
      </c>
      <c r="F22" s="59"/>
    </row>
    <row r="23" spans="1:8" ht="15" customHeight="1" x14ac:dyDescent="0.25">
      <c r="A23" s="151" t="s">
        <v>114</v>
      </c>
      <c r="B23" s="151"/>
      <c r="C23" s="151"/>
      <c r="D23" s="151"/>
      <c r="E23" s="59">
        <f>SUM(E11:E19,E22)</f>
        <v>16.088000000000001</v>
      </c>
      <c r="F23" s="59">
        <f>SUM(F11:F19,F22)</f>
        <v>2.536</v>
      </c>
      <c r="G23" s="36">
        <f>SUM(G9:G9)</f>
        <v>0</v>
      </c>
      <c r="H23" s="37"/>
    </row>
    <row r="24" spans="1:8" ht="15" customHeight="1" x14ac:dyDescent="0.25">
      <c r="A24" s="151" t="s">
        <v>115</v>
      </c>
      <c r="B24" s="151"/>
      <c r="C24" s="151"/>
      <c r="D24" s="151"/>
      <c r="E24" s="59">
        <f>SUM(E9,E20:E21)</f>
        <v>771.5</v>
      </c>
      <c r="F24" s="59">
        <f>SUM(F9,F20:F21)</f>
        <v>0</v>
      </c>
      <c r="G24" s="37"/>
      <c r="H24" s="37"/>
    </row>
    <row r="25" spans="1:8" ht="15" customHeight="1" x14ac:dyDescent="0.25">
      <c r="A25" s="151" t="s">
        <v>116</v>
      </c>
      <c r="B25" s="151"/>
      <c r="C25" s="151"/>
      <c r="D25" s="151"/>
      <c r="E25" s="59">
        <f>SUM(E10,)</f>
        <v>0</v>
      </c>
      <c r="F25" s="59">
        <f>SUM(F10,)</f>
        <v>-21</v>
      </c>
      <c r="G25" s="37"/>
      <c r="H25" s="37"/>
    </row>
    <row r="26" spans="1:8" x14ac:dyDescent="0.25">
      <c r="A26" s="150" t="s">
        <v>29</v>
      </c>
      <c r="B26" s="150"/>
      <c r="C26" s="150"/>
      <c r="D26" s="150"/>
      <c r="E26" s="75">
        <f>SUM(E23:E25)</f>
        <v>787.58799999999997</v>
      </c>
      <c r="F26" s="75">
        <f>SUM(F23:F25)</f>
        <v>-18.463999999999999</v>
      </c>
    </row>
    <row r="29" spans="1:8" x14ac:dyDescent="0.25">
      <c r="E29" s="91"/>
    </row>
  </sheetData>
  <mergeCells count="12">
    <mergeCell ref="B11:B19"/>
    <mergeCell ref="E1:F1"/>
    <mergeCell ref="E2:F2"/>
    <mergeCell ref="E3:F3"/>
    <mergeCell ref="E4:F4"/>
    <mergeCell ref="A6:F6"/>
    <mergeCell ref="A26:D26"/>
    <mergeCell ref="A24:D24"/>
    <mergeCell ref="A23:D23"/>
    <mergeCell ref="A25:D25"/>
    <mergeCell ref="B20:B21"/>
    <mergeCell ref="C20:C21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D31" sqref="D31"/>
    </sheetView>
  </sheetViews>
  <sheetFormatPr defaultColWidth="9.140625" defaultRowHeight="15" x14ac:dyDescent="0.2"/>
  <cols>
    <col min="1" max="1" width="4" style="52" customWidth="1"/>
    <col min="2" max="2" width="13" style="52" customWidth="1"/>
    <col min="3" max="3" width="41.28515625" style="52" customWidth="1"/>
    <col min="4" max="4" width="48.5703125" style="52" customWidth="1"/>
    <col min="5" max="5" width="12.5703125" style="52" customWidth="1"/>
    <col min="6" max="6" width="13.140625" style="52" customWidth="1"/>
    <col min="7" max="16384" width="9.140625" style="52"/>
  </cols>
  <sheetData>
    <row r="1" spans="1:9" ht="12.75" customHeight="1" x14ac:dyDescent="0.25">
      <c r="D1" s="35"/>
      <c r="E1" s="127" t="s">
        <v>55</v>
      </c>
      <c r="F1" s="127"/>
    </row>
    <row r="2" spans="1:9" ht="12.75" customHeight="1" x14ac:dyDescent="0.25">
      <c r="D2" s="35"/>
      <c r="E2" s="127" t="s">
        <v>126</v>
      </c>
      <c r="F2" s="127"/>
    </row>
    <row r="3" spans="1:9" ht="12.75" customHeight="1" x14ac:dyDescent="0.25">
      <c r="D3" s="35"/>
      <c r="E3" s="127" t="s">
        <v>67</v>
      </c>
      <c r="F3" s="127"/>
    </row>
    <row r="4" spans="1:9" ht="15" customHeight="1" x14ac:dyDescent="0.25">
      <c r="D4" s="35"/>
      <c r="E4" s="127" t="s">
        <v>63</v>
      </c>
      <c r="F4" s="127"/>
    </row>
    <row r="5" spans="1:9" ht="15" customHeight="1" x14ac:dyDescent="0.2"/>
    <row r="6" spans="1:9" ht="30" customHeight="1" x14ac:dyDescent="0.2">
      <c r="A6" s="139" t="s">
        <v>74</v>
      </c>
      <c r="B6" s="139"/>
      <c r="C6" s="139"/>
      <c r="D6" s="139"/>
      <c r="E6" s="139"/>
      <c r="F6" s="139"/>
      <c r="G6" s="8"/>
      <c r="H6" s="8"/>
      <c r="I6" s="8"/>
    </row>
    <row r="7" spans="1:9" ht="15" customHeight="1" x14ac:dyDescent="0.2">
      <c r="F7" s="48" t="s">
        <v>28</v>
      </c>
    </row>
    <row r="8" spans="1:9" ht="45.75" customHeight="1" x14ac:dyDescent="0.2">
      <c r="A8" s="66" t="s">
        <v>11</v>
      </c>
      <c r="B8" s="66" t="s">
        <v>18</v>
      </c>
      <c r="C8" s="66" t="s">
        <v>19</v>
      </c>
      <c r="D8" s="66" t="s">
        <v>20</v>
      </c>
      <c r="E8" s="66" t="s">
        <v>39</v>
      </c>
      <c r="F8" s="66" t="s">
        <v>2</v>
      </c>
    </row>
    <row r="9" spans="1:9" ht="15" customHeight="1" x14ac:dyDescent="0.25">
      <c r="A9" s="21" t="s">
        <v>143</v>
      </c>
      <c r="B9" s="158" t="s">
        <v>88</v>
      </c>
      <c r="C9" s="1" t="s">
        <v>147</v>
      </c>
      <c r="D9" s="47" t="s">
        <v>165</v>
      </c>
      <c r="E9" s="54">
        <v>6.3</v>
      </c>
      <c r="F9" s="54">
        <v>6.2</v>
      </c>
    </row>
    <row r="10" spans="1:9" ht="15" customHeight="1" x14ac:dyDescent="0.25">
      <c r="A10" s="21" t="s">
        <v>148</v>
      </c>
      <c r="B10" s="158"/>
      <c r="C10" s="1" t="s">
        <v>8</v>
      </c>
      <c r="D10" s="47" t="s">
        <v>95</v>
      </c>
      <c r="E10" s="54">
        <v>7.9</v>
      </c>
      <c r="F10" s="54">
        <v>6</v>
      </c>
    </row>
    <row r="11" spans="1:9" ht="15" customHeight="1" x14ac:dyDescent="0.25">
      <c r="A11" s="21" t="s">
        <v>82</v>
      </c>
      <c r="B11" s="158" t="s">
        <v>98</v>
      </c>
      <c r="C11" s="1" t="s">
        <v>149</v>
      </c>
      <c r="D11" s="86" t="s">
        <v>186</v>
      </c>
      <c r="E11" s="54">
        <v>3.5</v>
      </c>
      <c r="F11" s="54"/>
    </row>
    <row r="12" spans="1:9" ht="18" customHeight="1" x14ac:dyDescent="0.25">
      <c r="A12" s="21" t="s">
        <v>83</v>
      </c>
      <c r="B12" s="158"/>
      <c r="C12" s="1" t="s">
        <v>84</v>
      </c>
      <c r="D12" s="86" t="s">
        <v>187</v>
      </c>
      <c r="E12" s="58">
        <v>12</v>
      </c>
      <c r="F12" s="54"/>
    </row>
    <row r="13" spans="1:9" ht="18" customHeight="1" x14ac:dyDescent="0.25">
      <c r="A13" s="157" t="s">
        <v>114</v>
      </c>
      <c r="B13" s="157"/>
      <c r="C13" s="157"/>
      <c r="D13" s="157"/>
      <c r="E13" s="54">
        <f>SUM(E9:E10)</f>
        <v>14.2</v>
      </c>
      <c r="F13" s="54">
        <f>SUM(F9:F10)</f>
        <v>12.2</v>
      </c>
    </row>
    <row r="14" spans="1:9" ht="18" customHeight="1" x14ac:dyDescent="0.25">
      <c r="A14" s="157" t="s">
        <v>116</v>
      </c>
      <c r="B14" s="157"/>
      <c r="C14" s="157"/>
      <c r="D14" s="157"/>
      <c r="E14" s="54">
        <f>SUM(E11:E12)</f>
        <v>15.5</v>
      </c>
      <c r="F14" s="54">
        <f>SUM(F11:F12)</f>
        <v>0</v>
      </c>
    </row>
    <row r="15" spans="1:9" ht="18" customHeight="1" x14ac:dyDescent="0.2">
      <c r="A15" s="146" t="s">
        <v>29</v>
      </c>
      <c r="B15" s="146"/>
      <c r="C15" s="146"/>
      <c r="D15" s="146"/>
      <c r="E15" s="57">
        <f>SUM(E13:E14)</f>
        <v>29.7</v>
      </c>
      <c r="F15" s="57">
        <f>SUM(F13:F14)</f>
        <v>12.2</v>
      </c>
    </row>
    <row r="17" spans="5:6" x14ac:dyDescent="0.2">
      <c r="E17" s="10"/>
      <c r="F17" s="10"/>
    </row>
    <row r="18" spans="5:6" x14ac:dyDescent="0.2">
      <c r="E18" s="10"/>
      <c r="F18" s="10"/>
    </row>
    <row r="19" spans="5:6" x14ac:dyDescent="0.2">
      <c r="E19" s="10"/>
      <c r="F19" s="10"/>
    </row>
    <row r="20" spans="5:6" x14ac:dyDescent="0.2">
      <c r="E20" s="10"/>
    </row>
    <row r="21" spans="5:6" x14ac:dyDescent="0.2">
      <c r="E21" s="10"/>
      <c r="F21" s="10"/>
    </row>
  </sheetData>
  <mergeCells count="10">
    <mergeCell ref="A15:D15"/>
    <mergeCell ref="A13:D13"/>
    <mergeCell ref="A6:F6"/>
    <mergeCell ref="E1:F1"/>
    <mergeCell ref="E2:F2"/>
    <mergeCell ref="E3:F3"/>
    <mergeCell ref="E4:F4"/>
    <mergeCell ref="B9:B10"/>
    <mergeCell ref="B11:B12"/>
    <mergeCell ref="A14:D14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E26" sqref="E26"/>
    </sheetView>
  </sheetViews>
  <sheetFormatPr defaultColWidth="9.140625" defaultRowHeight="15" x14ac:dyDescent="0.25"/>
  <cols>
    <col min="1" max="1" width="4.85546875" style="35" customWidth="1"/>
    <col min="2" max="2" width="16" style="35" customWidth="1"/>
    <col min="3" max="3" width="33" style="35" customWidth="1"/>
    <col min="4" max="4" width="53.42578125" style="35" customWidth="1"/>
    <col min="5" max="5" width="12" style="35" customWidth="1"/>
    <col min="6" max="6" width="13.28515625" style="35" customWidth="1"/>
    <col min="7" max="7" width="9.140625" style="35" hidden="1" customWidth="1"/>
    <col min="8" max="8" width="10.42578125" style="35" bestFit="1" customWidth="1"/>
    <col min="9" max="9" width="9.42578125" style="35" bestFit="1" customWidth="1"/>
    <col min="10" max="16384" width="9.140625" style="35"/>
  </cols>
  <sheetData>
    <row r="1" spans="1:9" ht="12.75" customHeight="1" x14ac:dyDescent="0.25">
      <c r="E1" s="127" t="s">
        <v>55</v>
      </c>
      <c r="F1" s="127"/>
    </row>
    <row r="2" spans="1:9" ht="12.75" customHeight="1" x14ac:dyDescent="0.25">
      <c r="E2" s="127" t="s">
        <v>126</v>
      </c>
      <c r="F2" s="127"/>
    </row>
    <row r="3" spans="1:9" ht="12.75" customHeight="1" x14ac:dyDescent="0.25">
      <c r="E3" s="127" t="s">
        <v>67</v>
      </c>
      <c r="F3" s="127"/>
    </row>
    <row r="4" spans="1:9" ht="15" customHeight="1" x14ac:dyDescent="0.25">
      <c r="E4" s="127" t="s">
        <v>189</v>
      </c>
      <c r="F4" s="127"/>
    </row>
    <row r="5" spans="1:9" ht="15" customHeight="1" x14ac:dyDescent="0.25">
      <c r="E5" s="67"/>
      <c r="F5" s="67"/>
    </row>
    <row r="6" spans="1:9" ht="30" customHeight="1" x14ac:dyDescent="0.25">
      <c r="A6" s="156" t="s">
        <v>190</v>
      </c>
      <c r="B6" s="156"/>
      <c r="C6" s="156"/>
      <c r="D6" s="156"/>
      <c r="E6" s="156"/>
      <c r="F6" s="156"/>
      <c r="G6" s="77"/>
      <c r="H6" s="77"/>
      <c r="I6" s="77"/>
    </row>
    <row r="7" spans="1:9" ht="15" customHeight="1" x14ac:dyDescent="0.25">
      <c r="F7" s="35" t="s">
        <v>28</v>
      </c>
    </row>
    <row r="8" spans="1:9" ht="45.75" customHeight="1" x14ac:dyDescent="0.25">
      <c r="A8" s="113" t="s">
        <v>24</v>
      </c>
      <c r="B8" s="113" t="s">
        <v>18</v>
      </c>
      <c r="C8" s="113" t="s">
        <v>19</v>
      </c>
      <c r="D8" s="113" t="s">
        <v>20</v>
      </c>
      <c r="E8" s="113" t="s">
        <v>39</v>
      </c>
      <c r="F8" s="113" t="s">
        <v>2</v>
      </c>
    </row>
    <row r="9" spans="1:9" ht="15.75" customHeight="1" x14ac:dyDescent="0.25">
      <c r="A9" s="114" t="s">
        <v>143</v>
      </c>
      <c r="B9" s="111" t="s">
        <v>110</v>
      </c>
      <c r="C9" s="153" t="s">
        <v>3</v>
      </c>
      <c r="D9" s="79" t="s">
        <v>191</v>
      </c>
      <c r="E9" s="60">
        <v>-153.69999999999999</v>
      </c>
      <c r="F9" s="59"/>
    </row>
    <row r="10" spans="1:9" ht="45" customHeight="1" x14ac:dyDescent="0.25">
      <c r="A10" s="114" t="s">
        <v>52</v>
      </c>
      <c r="B10" s="112" t="s">
        <v>97</v>
      </c>
      <c r="C10" s="154"/>
      <c r="D10" s="86" t="s">
        <v>192</v>
      </c>
      <c r="E10" s="60">
        <v>153.69999999999999</v>
      </c>
      <c r="F10" s="59"/>
    </row>
    <row r="11" spans="1:9" ht="17.25" customHeight="1" x14ac:dyDescent="0.25">
      <c r="A11" s="151" t="s">
        <v>115</v>
      </c>
      <c r="B11" s="151"/>
      <c r="C11" s="151"/>
      <c r="D11" s="151"/>
      <c r="E11" s="59">
        <f>SUM(E10)</f>
        <v>153.69999999999999</v>
      </c>
      <c r="F11" s="59">
        <f>SUM(F10)</f>
        <v>0</v>
      </c>
    </row>
    <row r="12" spans="1:9" ht="16.5" customHeight="1" x14ac:dyDescent="0.25">
      <c r="A12" s="151" t="s">
        <v>119</v>
      </c>
      <c r="B12" s="151"/>
      <c r="C12" s="151"/>
      <c r="D12" s="151"/>
      <c r="E12" s="59">
        <f>SUM(E9:E9)</f>
        <v>-153.69999999999999</v>
      </c>
      <c r="F12" s="59">
        <f>SUM(F9:F10)</f>
        <v>0</v>
      </c>
      <c r="G12" s="36" t="e">
        <f>#REF!</f>
        <v>#REF!</v>
      </c>
    </row>
    <row r="13" spans="1:9" ht="18" customHeight="1" x14ac:dyDescent="0.25">
      <c r="A13" s="150" t="s">
        <v>29</v>
      </c>
      <c r="B13" s="150"/>
      <c r="C13" s="150"/>
      <c r="D13" s="150"/>
      <c r="E13" s="117">
        <f>SUM(E11:E12)</f>
        <v>0</v>
      </c>
      <c r="F13" s="117">
        <f>SUM(F11:F12)</f>
        <v>0</v>
      </c>
    </row>
    <row r="14" spans="1:9" ht="18" customHeight="1" x14ac:dyDescent="0.25"/>
    <row r="15" spans="1:9" ht="18" customHeight="1" x14ac:dyDescent="0.25">
      <c r="D15" s="118"/>
    </row>
    <row r="16" spans="1:9" ht="18" customHeight="1" x14ac:dyDescent="0.25">
      <c r="E16" s="91"/>
      <c r="F16" s="91"/>
    </row>
    <row r="17" spans="4:4" x14ac:dyDescent="0.25">
      <c r="D17" s="118"/>
    </row>
  </sheetData>
  <mergeCells count="9">
    <mergeCell ref="C9:C10"/>
    <mergeCell ref="A12:D12"/>
    <mergeCell ref="A13:D13"/>
    <mergeCell ref="A11:D11"/>
    <mergeCell ref="E1:F1"/>
    <mergeCell ref="E2:F2"/>
    <mergeCell ref="E3:F3"/>
    <mergeCell ref="E4:F4"/>
    <mergeCell ref="A6:F6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4"/>
  <sheetViews>
    <sheetView workbookViewId="0">
      <selection activeCell="C26" sqref="C26"/>
    </sheetView>
  </sheetViews>
  <sheetFormatPr defaultColWidth="9.140625" defaultRowHeight="15" x14ac:dyDescent="0.2"/>
  <cols>
    <col min="1" max="1" width="4.5703125" style="6" customWidth="1"/>
    <col min="2" max="2" width="10.140625" style="6" customWidth="1"/>
    <col min="3" max="3" width="62.42578125" style="6" customWidth="1"/>
    <col min="4" max="4" width="19.28515625" style="6" customWidth="1"/>
    <col min="5" max="5" width="18.7109375" style="6" customWidth="1"/>
    <col min="6" max="16384" width="9.140625" style="6"/>
  </cols>
  <sheetData>
    <row r="1" spans="1:7" ht="13.5" customHeight="1" x14ac:dyDescent="0.2">
      <c r="C1" s="52"/>
      <c r="D1" s="127" t="s">
        <v>55</v>
      </c>
      <c r="E1" s="127"/>
    </row>
    <row r="2" spans="1:7" ht="13.5" customHeight="1" x14ac:dyDescent="0.2">
      <c r="C2" s="52"/>
      <c r="D2" s="127" t="s">
        <v>127</v>
      </c>
      <c r="E2" s="127"/>
    </row>
    <row r="3" spans="1:7" ht="13.5" customHeight="1" x14ac:dyDescent="0.2">
      <c r="C3" s="52"/>
      <c r="D3" s="127" t="s">
        <v>67</v>
      </c>
      <c r="E3" s="127"/>
    </row>
    <row r="4" spans="1:7" ht="13.5" customHeight="1" x14ac:dyDescent="0.2">
      <c r="C4" s="52"/>
      <c r="D4" s="127" t="s">
        <v>64</v>
      </c>
      <c r="E4" s="127"/>
    </row>
    <row r="5" spans="1:7" x14ac:dyDescent="0.25">
      <c r="D5" s="45"/>
      <c r="E5" s="45"/>
    </row>
    <row r="6" spans="1:7" ht="32.25" customHeight="1" x14ac:dyDescent="0.2">
      <c r="A6" s="165" t="s">
        <v>124</v>
      </c>
      <c r="B6" s="165"/>
      <c r="C6" s="165"/>
      <c r="D6" s="165"/>
      <c r="E6" s="165"/>
    </row>
    <row r="7" spans="1:7" ht="15" customHeight="1" x14ac:dyDescent="0.2">
      <c r="E7" s="53" t="s">
        <v>28</v>
      </c>
    </row>
    <row r="8" spans="1:7" ht="35.25" customHeight="1" x14ac:dyDescent="0.2">
      <c r="A8" s="68" t="s">
        <v>24</v>
      </c>
      <c r="B8" s="64" t="s">
        <v>9</v>
      </c>
      <c r="C8" s="64" t="s">
        <v>6</v>
      </c>
      <c r="D8" s="64" t="s">
        <v>1</v>
      </c>
      <c r="E8" s="50" t="s">
        <v>2</v>
      </c>
    </row>
    <row r="9" spans="1:7" ht="24.95" customHeight="1" x14ac:dyDescent="0.25">
      <c r="A9" s="81" t="s">
        <v>41</v>
      </c>
      <c r="B9" s="83" t="s">
        <v>88</v>
      </c>
      <c r="C9" s="47" t="s">
        <v>38</v>
      </c>
      <c r="D9" s="55">
        <f>SUM('savivaldybės funkcijos(3)'!E28,'ugd_reikmems(5)'!E20,'kt_ dotacijos (6)'!E23,'biud_ist_pajamos (7)'!E13)</f>
        <v>131.38799999999998</v>
      </c>
      <c r="E9" s="55">
        <f>SUM('savivaldybės funkcijos(3)'!F28,'ugd_reikmems(5)'!F20,'kt_ dotacijos (6)'!F23,'biud_ist_pajamos (7)'!F13)</f>
        <v>91.536000000000001</v>
      </c>
      <c r="G9" s="19"/>
    </row>
    <row r="10" spans="1:7" ht="24.95" customHeight="1" x14ac:dyDescent="0.25">
      <c r="A10" s="81" t="s">
        <v>42</v>
      </c>
      <c r="B10" s="83" t="s">
        <v>97</v>
      </c>
      <c r="C10" s="47" t="s">
        <v>15</v>
      </c>
      <c r="D10" s="55">
        <f>SUM('savivaldybės funkcijos(3)'!E29,'kt_ dotacijos (6)'!E24,'likutis (8)'!E11)</f>
        <v>979.5</v>
      </c>
      <c r="E10" s="55">
        <f>SUM('savivaldybės funkcijos(3)'!F29,'kt_ dotacijos (6)'!F24,'likutis (8)'!F11)</f>
        <v>0</v>
      </c>
      <c r="G10" s="19"/>
    </row>
    <row r="11" spans="1:7" ht="24.95" customHeight="1" x14ac:dyDescent="0.25">
      <c r="A11" s="81" t="s">
        <v>44</v>
      </c>
      <c r="B11" s="83" t="s">
        <v>98</v>
      </c>
      <c r="C11" s="47" t="s">
        <v>21</v>
      </c>
      <c r="D11" s="55">
        <f>SUM('v-f (4)'!E10,'kt_ dotacijos (6)'!E25,'biud_ist_pajamos (7)'!E14)</f>
        <v>15.9</v>
      </c>
      <c r="E11" s="55">
        <f>SUM('v-f (4)'!F10,'kt_ dotacijos (6)'!F25,'biud_ist_pajamos (7)'!F14)</f>
        <v>-21</v>
      </c>
      <c r="G11" s="19"/>
    </row>
    <row r="12" spans="1:7" ht="24.95" customHeight="1" x14ac:dyDescent="0.25">
      <c r="A12" s="81" t="s">
        <v>46</v>
      </c>
      <c r="B12" s="83" t="s">
        <v>100</v>
      </c>
      <c r="C12" s="47" t="s">
        <v>40</v>
      </c>
      <c r="D12" s="55">
        <f>SUM('savivaldybės funkcijos(3)'!E30)</f>
        <v>2.9</v>
      </c>
      <c r="E12" s="55">
        <f>SUM('savivaldybės funkcijos(3)'!F30)</f>
        <v>0</v>
      </c>
      <c r="G12" s="19"/>
    </row>
    <row r="13" spans="1:7" ht="24.95" customHeight="1" x14ac:dyDescent="0.25">
      <c r="A13" s="81" t="s">
        <v>47</v>
      </c>
      <c r="B13" s="83" t="s">
        <v>102</v>
      </c>
      <c r="C13" s="47" t="s">
        <v>22</v>
      </c>
      <c r="D13" s="55">
        <f>SUM('savivaldybės funkcijos(3)'!E31)</f>
        <v>23.099999999999998</v>
      </c>
      <c r="E13" s="55">
        <f>SUM('savivaldybės funkcijos(3)'!F31)</f>
        <v>0</v>
      </c>
      <c r="G13" s="19"/>
    </row>
    <row r="14" spans="1:7" ht="24.95" customHeight="1" x14ac:dyDescent="0.25">
      <c r="A14" s="81" t="s">
        <v>48</v>
      </c>
      <c r="B14" s="83" t="s">
        <v>110</v>
      </c>
      <c r="C14" s="47" t="s">
        <v>23</v>
      </c>
      <c r="D14" s="55">
        <f>SUM('savivaldybės funkcijos(3)'!E32,'likutis (8)'!E12)</f>
        <v>-143.69999999999999</v>
      </c>
      <c r="E14" s="55">
        <f>SUM('savivaldybės funkcijos(3)'!F32,'likutis (8)'!F12)</f>
        <v>0</v>
      </c>
      <c r="F14" s="26"/>
      <c r="G14" s="27"/>
    </row>
    <row r="15" spans="1:7" ht="15" customHeight="1" x14ac:dyDescent="0.2">
      <c r="A15" s="68" t="s">
        <v>49</v>
      </c>
      <c r="B15" s="163" t="s">
        <v>27</v>
      </c>
      <c r="C15" s="164"/>
      <c r="D15" s="56">
        <f>SUM(D9:D14)</f>
        <v>1009.088</v>
      </c>
      <c r="E15" s="56">
        <f>SUM(E9:E14)</f>
        <v>70.536000000000001</v>
      </c>
      <c r="F15" s="28"/>
      <c r="G15" s="28"/>
    </row>
    <row r="16" spans="1:7" ht="15" customHeight="1" x14ac:dyDescent="0.25">
      <c r="A16" s="68" t="s">
        <v>50</v>
      </c>
      <c r="B16" s="159" t="s">
        <v>36</v>
      </c>
      <c r="C16" s="160"/>
      <c r="D16" s="55"/>
      <c r="E16" s="55"/>
    </row>
    <row r="17" spans="1:5" ht="15" customHeight="1" x14ac:dyDescent="0.2">
      <c r="A17" s="68" t="s">
        <v>51</v>
      </c>
      <c r="B17" s="161" t="s">
        <v>33</v>
      </c>
      <c r="C17" s="162"/>
      <c r="D17" s="56">
        <f>D15-D16</f>
        <v>1009.088</v>
      </c>
      <c r="E17" s="56">
        <f>E15-E16</f>
        <v>70.536000000000001</v>
      </c>
    </row>
    <row r="18" spans="1:5" x14ac:dyDescent="0.2">
      <c r="C18" s="38"/>
      <c r="E18" s="20"/>
    </row>
    <row r="19" spans="1:5" x14ac:dyDescent="0.2">
      <c r="C19" s="38"/>
      <c r="D19" s="62"/>
    </row>
    <row r="20" spans="1:5" x14ac:dyDescent="0.2">
      <c r="C20" s="74"/>
      <c r="D20" s="62"/>
    </row>
    <row r="22" spans="1:5" x14ac:dyDescent="0.2">
      <c r="D22" s="62"/>
    </row>
    <row r="24" spans="1:5" x14ac:dyDescent="0.2">
      <c r="D24" s="62"/>
    </row>
  </sheetData>
  <mergeCells count="8">
    <mergeCell ref="B16:C16"/>
    <mergeCell ref="B17:C17"/>
    <mergeCell ref="B15:C15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9</vt:i4>
      </vt:variant>
      <vt:variant>
        <vt:lpstr>Įvardinti diapazonai</vt:lpstr>
      </vt:variant>
      <vt:variant>
        <vt:i4>9</vt:i4>
      </vt:variant>
    </vt:vector>
  </HeadingPairs>
  <TitlesOfParts>
    <vt:vector size="18" baseType="lpstr">
      <vt:lpstr>pajamos (1)</vt:lpstr>
      <vt:lpstr> imokos(2)</vt:lpstr>
      <vt:lpstr>savivaldybės funkcijos(3)</vt:lpstr>
      <vt:lpstr>v-f (4)</vt:lpstr>
      <vt:lpstr>ugd_reikmems(5)</vt:lpstr>
      <vt:lpstr>kt_ dotacijos (6)</vt:lpstr>
      <vt:lpstr>biud_ist_pajamos (7)</vt:lpstr>
      <vt:lpstr>likutis (8)</vt:lpstr>
      <vt:lpstr>programos(9)</vt:lpstr>
      <vt:lpstr>'ugd_reikmems(5)'!Print_Area</vt:lpstr>
      <vt:lpstr>' imokos(2)'!Print_Titles</vt:lpstr>
      <vt:lpstr>'biud_ist_pajamos (7)'!Print_Titles</vt:lpstr>
      <vt:lpstr>'kt_ dotacijos (6)'!Print_Titles</vt:lpstr>
      <vt:lpstr>'likutis (8)'!Print_Titles</vt:lpstr>
      <vt:lpstr>'pajamos (1)'!Print_Titles</vt:lpstr>
      <vt:lpstr>'savivaldybės funkcijos(3)'!Print_Titles</vt:lpstr>
      <vt:lpstr>'ugd_reikmems(5)'!Print_Titles</vt:lpstr>
      <vt:lpstr>'v-f (4)'!Print_Titles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Griguolienė</cp:lastModifiedBy>
  <cp:lastPrinted>2023-07-11T07:02:41Z</cp:lastPrinted>
  <dcterms:created xsi:type="dcterms:W3CDTF">2002-11-07T10:01:21Z</dcterms:created>
  <dcterms:modified xsi:type="dcterms:W3CDTF">2023-07-20T05:42:03Z</dcterms:modified>
</cp:coreProperties>
</file>