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asignavimai'!$A$1:$R$113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4" i="3" l="1"/>
  <c r="I107" i="3" l="1"/>
  <c r="I38" i="3"/>
  <c r="I103" i="3"/>
  <c r="I62" i="3"/>
  <c r="I101" i="3"/>
  <c r="F35" i="4" l="1"/>
  <c r="E35" i="4"/>
  <c r="D35" i="4"/>
  <c r="C35" i="4"/>
  <c r="B35" i="4"/>
  <c r="A35" i="4"/>
  <c r="I106" i="3" l="1"/>
  <c r="G45" i="3" l="1"/>
  <c r="H106" i="3" l="1"/>
  <c r="H45" i="3"/>
  <c r="I45" i="3" l="1"/>
  <c r="S45" i="3" s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6" i="4"/>
  <c r="C16" i="4"/>
  <c r="D16" i="4"/>
  <c r="E16" i="4"/>
  <c r="F16" i="4"/>
  <c r="A16" i="4"/>
  <c r="B15" i="4"/>
  <c r="B14" i="4"/>
  <c r="C14" i="4"/>
  <c r="D14" i="4"/>
  <c r="E14" i="4"/>
  <c r="F14" i="4"/>
  <c r="A14" i="4"/>
  <c r="B13" i="4"/>
  <c r="H103" i="3"/>
  <c r="J103" i="3"/>
  <c r="K103" i="3"/>
  <c r="G103" i="3"/>
  <c r="H101" i="3"/>
  <c r="K101" i="3"/>
  <c r="H102" i="3"/>
  <c r="I102" i="3"/>
  <c r="J102" i="3"/>
  <c r="K102" i="3"/>
  <c r="G102" i="3"/>
  <c r="G38" i="3"/>
  <c r="G62" i="3"/>
  <c r="G79" i="3"/>
  <c r="G101" i="3"/>
  <c r="H79" i="3"/>
  <c r="I79" i="3"/>
  <c r="J79" i="3"/>
  <c r="K79" i="3"/>
  <c r="K107" i="3"/>
  <c r="J107" i="3"/>
  <c r="H107" i="3"/>
  <c r="G107" i="3"/>
  <c r="K106" i="3"/>
  <c r="J106" i="3"/>
  <c r="G106" i="3"/>
  <c r="K62" i="3"/>
  <c r="J62" i="3"/>
  <c r="S62" i="3"/>
  <c r="H62" i="3"/>
  <c r="K49" i="3"/>
  <c r="J49" i="3"/>
  <c r="I49" i="3"/>
  <c r="H49" i="3"/>
  <c r="G49" i="3"/>
  <c r="K45" i="3"/>
  <c r="J45" i="3"/>
  <c r="K38" i="3"/>
  <c r="J38" i="3"/>
  <c r="S38" i="3"/>
  <c r="H38" i="3"/>
  <c r="J74" i="3"/>
  <c r="J101" i="3" s="1"/>
  <c r="S49" i="3" l="1"/>
  <c r="S79" i="3"/>
  <c r="H108" i="3"/>
  <c r="I108" i="3"/>
  <c r="J108" i="3"/>
  <c r="K108" i="3"/>
  <c r="G108" i="3"/>
  <c r="K82" i="3"/>
  <c r="J82" i="3"/>
  <c r="I82" i="3"/>
  <c r="H82" i="3"/>
  <c r="G82" i="3"/>
  <c r="K75" i="3"/>
  <c r="J75" i="3"/>
  <c r="I75" i="3"/>
  <c r="H75" i="3"/>
  <c r="G75" i="3"/>
  <c r="H70" i="3"/>
  <c r="I70" i="3"/>
  <c r="J70" i="3"/>
  <c r="K70" i="3"/>
  <c r="G70" i="3"/>
  <c r="H67" i="3"/>
  <c r="I67" i="3"/>
  <c r="J67" i="3"/>
  <c r="K67" i="3"/>
  <c r="G67" i="3"/>
  <c r="H17" i="3"/>
  <c r="H63" i="3" s="1"/>
  <c r="I17" i="3"/>
  <c r="J17" i="3"/>
  <c r="J63" i="3" s="1"/>
  <c r="K17" i="3"/>
  <c r="K63" i="3" s="1"/>
  <c r="S67" i="3" l="1"/>
  <c r="S82" i="3"/>
  <c r="I63" i="3"/>
  <c r="S70" i="3"/>
  <c r="S75" i="3"/>
  <c r="K71" i="3"/>
  <c r="J71" i="3"/>
  <c r="I71" i="3"/>
  <c r="H71" i="3"/>
  <c r="I83" i="3"/>
  <c r="G83" i="3"/>
  <c r="K83" i="3"/>
  <c r="J83" i="3"/>
  <c r="H83" i="3"/>
  <c r="K92" i="3"/>
  <c r="J92" i="3"/>
  <c r="I92" i="3"/>
  <c r="H92" i="3"/>
  <c r="G92" i="3"/>
  <c r="I93" i="3" l="1"/>
  <c r="I94" i="3" s="1"/>
  <c r="I111" i="3"/>
  <c r="G93" i="3"/>
  <c r="G94" i="3" s="1"/>
  <c r="G111" i="3"/>
  <c r="H93" i="3"/>
  <c r="H94" i="3" s="1"/>
  <c r="H111" i="3"/>
  <c r="J93" i="3"/>
  <c r="J94" i="3" s="1"/>
  <c r="J111" i="3"/>
  <c r="K93" i="3"/>
  <c r="K94" i="3" s="1"/>
  <c r="K111" i="3"/>
  <c r="G71" i="3" l="1"/>
  <c r="K110" i="3"/>
  <c r="J110" i="3"/>
  <c r="I110" i="3"/>
  <c r="H110" i="3"/>
  <c r="G110" i="3"/>
  <c r="J109" i="3" l="1"/>
  <c r="H109" i="3"/>
  <c r="K109" i="3"/>
  <c r="I109" i="3"/>
  <c r="G109" i="3"/>
  <c r="H84" i="3" l="1"/>
  <c r="H95" i="3" s="1"/>
  <c r="I84" i="3"/>
  <c r="I95" i="3" s="1"/>
  <c r="J84" i="3"/>
  <c r="J95" i="3" s="1"/>
  <c r="K84" i="3"/>
  <c r="K95" i="3" s="1"/>
  <c r="G17" i="3"/>
  <c r="G63" i="3" l="1"/>
  <c r="G84" i="3" s="1"/>
  <c r="S17" i="3"/>
  <c r="I112" i="3"/>
  <c r="I114" i="3"/>
  <c r="K114" i="3"/>
  <c r="K112" i="3"/>
  <c r="J112" i="3"/>
  <c r="J114" i="3"/>
  <c r="H112" i="3"/>
  <c r="G112" i="3"/>
  <c r="G95" i="3" l="1"/>
  <c r="G114" i="3" s="1"/>
  <c r="H114" i="3" l="1"/>
</calcChain>
</file>

<file path=xl/sharedStrings.xml><?xml version="1.0" encoding="utf-8"?>
<sst xmlns="http://schemas.openxmlformats.org/spreadsheetml/2006/main" count="503" uniqueCount="168">
  <si>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</si>
  <si>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</si>
  <si>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</si>
  <si>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</si>
  <si>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</si>
  <si>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</si>
  <si>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</si>
  <si>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</si>
  <si>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</si>
  <si>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</si>
  <si>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</si>
  <si>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</si>
  <si>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</si>
  <si>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</si>
  <si>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</si>
  <si>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</si>
  <si>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</si>
  <si>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</si>
  <si>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</si>
  <si>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</si>
  <si>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</si>
  <si>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</si>
  <si>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</si>
  <si>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</si>
  <si>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</si>
  <si>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</si>
  <si>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</si>
  <si>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</si>
  <si>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</si>
  <si>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</si>
  <si>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</si>
  <si>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</si>
  <si>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</si>
  <si>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</si>
  <si>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</si>
  <si>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</si>
  <si>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</si>
  <si>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</si>
  <si>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</si>
  <si>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</si>
  <si>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</si>
  <si>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</si>
  <si>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</si>
  <si>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</si>
  <si>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</si>
  <si>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Investicijų projektų, gavusių valstybės biudžeto dotaciją,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</si>
  <si>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</si>
  <si>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</si>
  <si>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</si>
  <si>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</si>
  <si>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V-002-01-01-02-02 (VB)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</si>
  <si>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</si>
  <si>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</si>
  <si>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</si>
  <si>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</si>
  <si>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</si>
  <si>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</si>
  <si>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</si>
  <si>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</si>
  <si>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</si>
  <si>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</si>
  <si>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</si>
  <si>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</si>
  <si>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</si>
  <si>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</si>
  <si>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</si>
  <si>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</si>
  <si>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</si>
  <si>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</si>
  <si>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</si>
  <si>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</si>
  <si>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</si>
  <si>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</si>
  <si>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</si>
  <si>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</si>
  <si>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</si>
  <si>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</si>
  <si>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</si>
  <si>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</si>
  <si>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</si>
  <si>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</si>
  <si>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</si>
  <si>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</si>
  <si>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</si>
  <si>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</si>
  <si>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</si>
  <si>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</si>
  <si>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</si>
  <si>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</si>
  <si>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</si>
  <si>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</si>
  <si>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</si>
  <si>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</si>
  <si>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</si>
  <si>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</si>
  <si>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</si>
  <si>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</si>
  <si>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</si>
  <si>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</si>
  <si>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</si>
  <si>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</si>
  <si>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</si>
  <si>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</si>
  <si>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</si>
  <si>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</si>
  <si>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</si>
  <si>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</si>
  <si>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</si>
  <si>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</si>
  <si>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</si>
  <si>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1.1; 1.5.1; 1.7.3; 3.1.1; 3.3.2;  3.4.1; 4.1.1; 4.1.2; 4.2.5; 4.4.5</t>
  </si>
  <si>
    <t xml:space="preserve">1.2.4; 2.1.4; 4.1.3; 4.4.5; </t>
  </si>
  <si>
    <t>1.2.4; 1.2.5; 1.5.2; 1.5.3; 2.1.4; 4.4.3</t>
  </si>
  <si>
    <t>1.1; 1.2.4; 1.2.5; 1.5.1; 1.5.2; 1.5.3; 1.7.3; 2.1.4; 3.1.1; 3.3.2;  3.4.1; 4.1.1; 4.1.2; 4.1.3; 4.2.5; 4.4.3; 4.4.5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</si>
  <si>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</si>
  <si>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</si>
  <si>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</si>
  <si>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</si>
  <si>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</si>
  <si>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</si>
  <si>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</si>
  <si>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</si>
  <si>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</si>
  <si>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1.5.2; 3.1.1 4.1.2; 4.4.5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</si>
  <si>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</si>
  <si>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</si>
  <si>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</si>
  <si>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</si>
  <si>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</si>
  <si>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</si>
  <si>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</si>
  <si>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</si>
  <si>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</si>
  <si>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</si>
  <si>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</si>
  <si>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</si>
  <si>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</si>
  <si>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</si>
  <si>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</si>
  <si>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</si>
  <si>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</si>
  <si>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</si>
  <si>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</si>
  <si>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</si>
  <si>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</si>
  <si>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</si>
  <si>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</si>
  <si>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</si>
  <si>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2022-ųjų m. asignavimai ir kitos lėšos (2022-12-31 datai)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</si>
  <si>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</si>
  <si>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</si>
  <si>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Plungės rajono savivaldybės</t>
  </si>
  <si>
    <t>PATVIRTINTAS</t>
  </si>
  <si>
    <t>Planuojami   2024-ųjų m. asignavimai ir kitos lėšos</t>
  </si>
  <si>
    <t>Planuojami  2025-ųjų m. asignavimai ir kitos lėšos</t>
  </si>
  <si>
    <t xml:space="preserve">                                                                                                          PATVIRTINTAS</t>
  </si>
  <si>
    <t xml:space="preserve">                                                                           Plungės rajono savivaldybės</t>
  </si>
  <si>
    <t xml:space="preserve">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</si>
  <si>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</si>
  <si>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</si>
  <si>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         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</si>
  <si>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sprendimu Nr. T1-</t>
  </si>
  <si>
    <t>strateginio veiklos plano</t>
  </si>
  <si>
    <t>1.2 priedas</t>
  </si>
  <si>
    <t xml:space="preserve"> Plungės rajono savivaldybės 2023–2025 metų </t>
  </si>
  <si>
    <t xml:space="preserve">                                                                                                          sprendimu Nr.T1-</t>
  </si>
  <si>
    <t xml:space="preserve">tarybos 2023 m.liepos 27 d. </t>
  </si>
  <si>
    <t xml:space="preserve">                                                                           tarybos 2023 m. liepos 27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</si>
</sst>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78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5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4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0" fontId="18" fillId="0" borderId="0" xfId="0" applyFont="1" applyAlignment="1">
      <alignment horizontal="center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5"/>
  <sheetViews>
    <sheetView tabSelected="1" zoomScale="90" zoomScaleNormal="90" zoomScaleSheetLayoutView="100" workbookViewId="0">
      <pane ySplit="11" topLeftCell="A93" activePane="bottomLeft" state="frozen"/>
      <selection pane="bottomLeft" activeCell="L119" sqref="L119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" customWidth="1"/>
    <col min="10" max="10" width="11.85546875" style="1" customWidth="1"/>
    <col min="11" max="11" width="13.28515625" style="1" customWidth="1"/>
    <col min="12" max="12" width="37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L1" s="1" t="s">
        <v>152</v>
      </c>
    </row>
    <row r="2" spans="1:20" x14ac:dyDescent="0.2">
      <c r="L2" s="1" t="s">
        <v>151</v>
      </c>
    </row>
    <row r="3" spans="1:20" x14ac:dyDescent="0.2">
      <c r="L3" s="1" t="s">
        <v>166</v>
      </c>
    </row>
    <row r="4" spans="1:20" x14ac:dyDescent="0.2">
      <c r="L4" s="1" t="s">
        <v>161</v>
      </c>
    </row>
    <row r="5" spans="1:20" x14ac:dyDescent="0.2">
      <c r="I5" s="140"/>
      <c r="J5" s="140"/>
      <c r="K5" s="140"/>
      <c r="L5" s="140" t="s">
        <v>164</v>
      </c>
    </row>
    <row r="6" spans="1:20" x14ac:dyDescent="0.2">
      <c r="I6" s="140"/>
      <c r="J6" s="140"/>
      <c r="K6" s="140"/>
      <c r="L6" s="155" t="s">
        <v>162</v>
      </c>
      <c r="M6" s="155"/>
    </row>
    <row r="7" spans="1:20" x14ac:dyDescent="0.2">
      <c r="I7" s="140"/>
      <c r="J7" s="140"/>
      <c r="K7" s="140"/>
      <c r="L7" s="155" t="s">
        <v>163</v>
      </c>
      <c r="M7" s="155"/>
    </row>
    <row r="8" spans="1:20" x14ac:dyDescent="0.2">
      <c r="I8" s="138"/>
      <c r="J8" s="138"/>
      <c r="K8" s="138"/>
      <c r="L8" s="138"/>
    </row>
    <row r="9" spans="1:20" ht="29.25" customHeight="1" x14ac:dyDescent="0.2">
      <c r="A9" s="156" t="s">
        <v>160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57"/>
    </row>
    <row r="10" spans="1:20" ht="32.25" customHeight="1" x14ac:dyDescent="0.2">
      <c r="A10" s="183" t="s">
        <v>11</v>
      </c>
      <c r="B10" s="183" t="s">
        <v>135</v>
      </c>
      <c r="C10" s="183" t="s">
        <v>12</v>
      </c>
      <c r="D10" s="183" t="s">
        <v>13</v>
      </c>
      <c r="E10" s="183" t="s">
        <v>5</v>
      </c>
      <c r="F10" s="183" t="s">
        <v>128</v>
      </c>
      <c r="G10" s="183" t="s">
        <v>148</v>
      </c>
      <c r="H10" s="183" t="s">
        <v>136</v>
      </c>
      <c r="I10" s="183" t="s">
        <v>137</v>
      </c>
      <c r="J10" s="183" t="s">
        <v>153</v>
      </c>
      <c r="K10" s="183" t="s">
        <v>154</v>
      </c>
      <c r="L10" s="183" t="s">
        <v>138</v>
      </c>
      <c r="M10" s="190" t="s">
        <v>9</v>
      </c>
      <c r="N10" s="190" t="s">
        <v>132</v>
      </c>
      <c r="O10" s="190"/>
      <c r="P10" s="190" t="s">
        <v>133</v>
      </c>
      <c r="Q10" s="190"/>
      <c r="R10" s="190"/>
      <c r="S10" s="157" t="s">
        <v>38</v>
      </c>
    </row>
    <row r="11" spans="1:20" ht="37.5" customHeight="1" x14ac:dyDescent="0.2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90"/>
      <c r="N11" s="27" t="s">
        <v>1</v>
      </c>
      <c r="O11" s="27" t="s">
        <v>14</v>
      </c>
      <c r="P11" s="128">
        <v>2023</v>
      </c>
      <c r="Q11" s="128">
        <v>2024</v>
      </c>
      <c r="R11" s="128">
        <v>2025</v>
      </c>
      <c r="S11" s="157"/>
    </row>
    <row r="12" spans="1:20" x14ac:dyDescent="0.2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21">
        <v>9</v>
      </c>
      <c r="J12" s="121">
        <v>10</v>
      </c>
      <c r="K12" s="121">
        <v>11</v>
      </c>
      <c r="L12" s="121">
        <v>12</v>
      </c>
      <c r="M12" s="128"/>
      <c r="N12" s="27"/>
      <c r="O12" s="27"/>
      <c r="P12" s="128"/>
      <c r="Q12" s="128"/>
      <c r="R12" s="128"/>
      <c r="S12" s="122">
        <v>13</v>
      </c>
    </row>
    <row r="13" spans="1:20" ht="18" customHeight="1" x14ac:dyDescent="0.2">
      <c r="A13" s="28" t="s">
        <v>0</v>
      </c>
      <c r="B13" s="205" t="s">
        <v>39</v>
      </c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6"/>
      <c r="S13" s="112"/>
    </row>
    <row r="14" spans="1:20" ht="78.75" customHeight="1" x14ac:dyDescent="0.2">
      <c r="A14" s="172" t="s">
        <v>0</v>
      </c>
      <c r="B14" s="29" t="s">
        <v>0</v>
      </c>
      <c r="C14" s="196" t="s">
        <v>40</v>
      </c>
      <c r="D14" s="196"/>
      <c r="E14" s="196"/>
      <c r="F14" s="45" t="s">
        <v>27</v>
      </c>
      <c r="G14" s="30"/>
      <c r="H14" s="30"/>
      <c r="I14" s="30"/>
      <c r="J14" s="30"/>
      <c r="K14" s="30"/>
      <c r="L14" s="45" t="s">
        <v>113</v>
      </c>
      <c r="M14" s="31" t="s">
        <v>48</v>
      </c>
      <c r="N14" s="31" t="s">
        <v>77</v>
      </c>
      <c r="O14" s="32" t="s">
        <v>16</v>
      </c>
      <c r="P14" s="135">
        <v>60</v>
      </c>
      <c r="Q14" s="135">
        <v>65</v>
      </c>
      <c r="R14" s="135">
        <v>65</v>
      </c>
      <c r="S14" s="112"/>
      <c r="T14" s="9"/>
    </row>
    <row r="15" spans="1:20" ht="17.25" customHeight="1" x14ac:dyDescent="0.2">
      <c r="A15" s="173"/>
      <c r="B15" s="207" t="s">
        <v>0</v>
      </c>
      <c r="C15" s="34" t="s">
        <v>0</v>
      </c>
      <c r="D15" s="194" t="s">
        <v>43</v>
      </c>
      <c r="E15" s="195"/>
      <c r="F15" s="35" t="s">
        <v>32</v>
      </c>
      <c r="G15" s="197"/>
      <c r="H15" s="198"/>
      <c r="I15" s="198"/>
      <c r="J15" s="198"/>
      <c r="K15" s="198"/>
      <c r="L15" s="37" t="s">
        <v>31</v>
      </c>
      <c r="M15" s="48" t="s">
        <v>41</v>
      </c>
      <c r="N15" s="48" t="s">
        <v>42</v>
      </c>
      <c r="O15" s="63" t="s">
        <v>17</v>
      </c>
      <c r="P15" s="76">
        <v>5</v>
      </c>
      <c r="Q15" s="76">
        <v>8</v>
      </c>
      <c r="R15" s="76">
        <v>10</v>
      </c>
      <c r="S15" s="112"/>
      <c r="T15" s="9"/>
    </row>
    <row r="16" spans="1:20" ht="15" customHeight="1" x14ac:dyDescent="0.2">
      <c r="A16" s="173"/>
      <c r="B16" s="208"/>
      <c r="C16" s="179" t="s">
        <v>0</v>
      </c>
      <c r="D16" s="134">
        <v>188714469</v>
      </c>
      <c r="E16" s="134" t="s">
        <v>19</v>
      </c>
      <c r="F16" s="36" t="s">
        <v>31</v>
      </c>
      <c r="G16" s="11">
        <v>36.9</v>
      </c>
      <c r="H16" s="11">
        <v>26.2</v>
      </c>
      <c r="I16" s="11">
        <v>26.2</v>
      </c>
      <c r="J16" s="11">
        <v>28.8</v>
      </c>
      <c r="K16" s="11">
        <v>31.7</v>
      </c>
      <c r="L16" s="37" t="s">
        <v>31</v>
      </c>
      <c r="M16" s="58"/>
      <c r="N16" s="59"/>
      <c r="O16" s="60"/>
      <c r="P16" s="61"/>
      <c r="Q16" s="61"/>
      <c r="R16" s="62"/>
      <c r="S16" s="112"/>
    </row>
    <row r="17" spans="1:19" ht="12.75" customHeight="1" x14ac:dyDescent="0.2">
      <c r="A17" s="173"/>
      <c r="B17" s="208"/>
      <c r="C17" s="179"/>
      <c r="D17" s="187" t="s">
        <v>34</v>
      </c>
      <c r="E17" s="188"/>
      <c r="F17" s="189"/>
      <c r="G17" s="38">
        <f>SUM(G16)</f>
        <v>36.9</v>
      </c>
      <c r="H17" s="38">
        <f t="shared" ref="H17:K17" si="0">SUM(H16)</f>
        <v>26.2</v>
      </c>
      <c r="I17" s="38">
        <f t="shared" si="0"/>
        <v>26.2</v>
      </c>
      <c r="J17" s="38">
        <f t="shared" si="0"/>
        <v>28.8</v>
      </c>
      <c r="K17" s="38">
        <f t="shared" si="0"/>
        <v>31.7</v>
      </c>
      <c r="L17" s="16" t="s">
        <v>31</v>
      </c>
      <c r="M17" s="39" t="s">
        <v>31</v>
      </c>
      <c r="N17" s="39" t="s">
        <v>31</v>
      </c>
      <c r="O17" s="39" t="s">
        <v>31</v>
      </c>
      <c r="P17" s="39" t="s">
        <v>31</v>
      </c>
      <c r="Q17" s="39" t="s">
        <v>31</v>
      </c>
      <c r="R17" s="39" t="s">
        <v>31</v>
      </c>
      <c r="S17" s="113">
        <f>(I17-G17)/G17</f>
        <v>-0.28997289972899726</v>
      </c>
    </row>
    <row r="18" spans="1:19" ht="30.75" customHeight="1" x14ac:dyDescent="0.2">
      <c r="A18" s="173"/>
      <c r="B18" s="208"/>
      <c r="C18" s="162" t="s">
        <v>15</v>
      </c>
      <c r="D18" s="158" t="s">
        <v>130</v>
      </c>
      <c r="E18" s="159"/>
      <c r="F18" s="164" t="s">
        <v>87</v>
      </c>
      <c r="G18" s="166"/>
      <c r="H18" s="167"/>
      <c r="I18" s="167"/>
      <c r="J18" s="167"/>
      <c r="K18" s="167"/>
      <c r="L18" s="170" t="s">
        <v>110</v>
      </c>
      <c r="M18" s="5" t="s">
        <v>49</v>
      </c>
      <c r="N18" s="48" t="s">
        <v>44</v>
      </c>
      <c r="O18" s="5" t="s">
        <v>17</v>
      </c>
      <c r="P18" s="76">
        <v>11</v>
      </c>
      <c r="Q18" s="76">
        <v>0</v>
      </c>
      <c r="R18" s="76">
        <v>0</v>
      </c>
      <c r="S18" s="112"/>
    </row>
    <row r="19" spans="1:19" ht="30.75" customHeight="1" x14ac:dyDescent="0.2">
      <c r="A19" s="173"/>
      <c r="B19" s="208"/>
      <c r="C19" s="163"/>
      <c r="D19" s="160"/>
      <c r="E19" s="161"/>
      <c r="F19" s="165"/>
      <c r="G19" s="168"/>
      <c r="H19" s="169"/>
      <c r="I19" s="169"/>
      <c r="J19" s="169"/>
      <c r="K19" s="169"/>
      <c r="L19" s="171"/>
      <c r="M19" s="109" t="s">
        <v>50</v>
      </c>
      <c r="N19" s="66" t="s">
        <v>45</v>
      </c>
      <c r="O19" s="64" t="s">
        <v>17</v>
      </c>
      <c r="P19" s="76">
        <v>5</v>
      </c>
      <c r="Q19" s="76">
        <v>0</v>
      </c>
      <c r="R19" s="86">
        <v>0</v>
      </c>
      <c r="S19" s="112"/>
    </row>
    <row r="20" spans="1:19" ht="12" customHeight="1" x14ac:dyDescent="0.2">
      <c r="A20" s="173"/>
      <c r="B20" s="208"/>
      <c r="C20" s="191" t="s">
        <v>15</v>
      </c>
      <c r="D20" s="134">
        <v>188714469</v>
      </c>
      <c r="E20" s="36" t="s">
        <v>19</v>
      </c>
      <c r="F20" s="88" t="s">
        <v>31</v>
      </c>
      <c r="G20" s="11">
        <v>1709.74</v>
      </c>
      <c r="H20" s="11">
        <v>400</v>
      </c>
      <c r="I20" s="11">
        <v>431.1</v>
      </c>
      <c r="J20" s="11">
        <v>0</v>
      </c>
      <c r="K20" s="11">
        <v>0</v>
      </c>
      <c r="L20" s="37" t="s">
        <v>31</v>
      </c>
      <c r="M20" s="58"/>
      <c r="N20" s="67"/>
      <c r="O20" s="68"/>
      <c r="P20" s="69"/>
      <c r="Q20" s="69"/>
      <c r="R20" s="68"/>
      <c r="S20" s="112"/>
    </row>
    <row r="21" spans="1:19" ht="12" customHeight="1" x14ac:dyDescent="0.2">
      <c r="A21" s="173"/>
      <c r="B21" s="208"/>
      <c r="C21" s="192"/>
      <c r="D21" s="134">
        <v>188714469</v>
      </c>
      <c r="E21" s="36" t="s">
        <v>21</v>
      </c>
      <c r="F21" s="88" t="s">
        <v>31</v>
      </c>
      <c r="G21" s="11">
        <v>1941.46</v>
      </c>
      <c r="H21" s="11">
        <v>50</v>
      </c>
      <c r="I21" s="11">
        <v>34.299999999999997</v>
      </c>
      <c r="J21" s="11">
        <v>0</v>
      </c>
      <c r="K21" s="11">
        <v>0</v>
      </c>
      <c r="L21" s="37" t="s">
        <v>31</v>
      </c>
      <c r="M21" s="58"/>
      <c r="N21" s="67"/>
      <c r="O21" s="68"/>
      <c r="P21" s="69"/>
      <c r="Q21" s="69"/>
      <c r="R21" s="68"/>
      <c r="S21" s="112"/>
    </row>
    <row r="22" spans="1:19" ht="12" customHeight="1" x14ac:dyDescent="0.2">
      <c r="A22" s="173"/>
      <c r="B22" s="208"/>
      <c r="C22" s="192"/>
      <c r="D22" s="134">
        <v>188714469</v>
      </c>
      <c r="E22" s="36" t="s">
        <v>29</v>
      </c>
      <c r="F22" s="88" t="s">
        <v>31</v>
      </c>
      <c r="G22" s="11">
        <v>2628.6</v>
      </c>
      <c r="H22" s="11">
        <v>1750</v>
      </c>
      <c r="I22" s="11">
        <v>1710.9</v>
      </c>
      <c r="J22" s="11">
        <v>0</v>
      </c>
      <c r="K22" s="11">
        <v>0</v>
      </c>
      <c r="L22" s="37" t="s">
        <v>31</v>
      </c>
      <c r="M22" s="58"/>
      <c r="N22" s="67"/>
      <c r="O22" s="68"/>
      <c r="P22" s="69"/>
      <c r="Q22" s="69"/>
      <c r="R22" s="68"/>
      <c r="S22" s="112"/>
    </row>
    <row r="23" spans="1:19" ht="12" customHeight="1" x14ac:dyDescent="0.2">
      <c r="A23" s="173"/>
      <c r="B23" s="208"/>
      <c r="C23" s="192"/>
      <c r="D23" s="134">
        <v>188714469</v>
      </c>
      <c r="E23" s="36" t="s">
        <v>27</v>
      </c>
      <c r="F23" s="88" t="s">
        <v>31</v>
      </c>
      <c r="G23" s="11">
        <v>332.5</v>
      </c>
      <c r="H23" s="11">
        <v>500</v>
      </c>
      <c r="I23" s="146">
        <v>460.9</v>
      </c>
      <c r="J23" s="11">
        <v>0</v>
      </c>
      <c r="K23" s="11">
        <v>0</v>
      </c>
      <c r="L23" s="37" t="s">
        <v>31</v>
      </c>
      <c r="M23" s="58"/>
      <c r="N23" s="67"/>
      <c r="O23" s="68"/>
      <c r="P23" s="69"/>
      <c r="Q23" s="69"/>
      <c r="R23" s="68"/>
      <c r="S23" s="112"/>
    </row>
    <row r="24" spans="1:19" ht="12" customHeight="1" x14ac:dyDescent="0.2">
      <c r="A24" s="173"/>
      <c r="B24" s="208"/>
      <c r="C24" s="192"/>
      <c r="D24" s="154">
        <v>188714469</v>
      </c>
      <c r="E24" s="65" t="s">
        <v>23</v>
      </c>
      <c r="F24" s="88" t="s">
        <v>31</v>
      </c>
      <c r="G24" s="11">
        <v>0</v>
      </c>
      <c r="H24" s="11"/>
      <c r="I24" s="146">
        <v>153.69999999999999</v>
      </c>
      <c r="J24" s="11">
        <v>0</v>
      </c>
      <c r="K24" s="11">
        <v>0</v>
      </c>
      <c r="L24" s="37"/>
      <c r="M24" s="58"/>
      <c r="N24" s="67"/>
      <c r="O24" s="68"/>
      <c r="P24" s="69"/>
      <c r="Q24" s="69"/>
      <c r="R24" s="68"/>
      <c r="S24" s="112"/>
    </row>
    <row r="25" spans="1:19" ht="12" customHeight="1" x14ac:dyDescent="0.2">
      <c r="A25" s="173"/>
      <c r="B25" s="208"/>
      <c r="C25" s="192"/>
      <c r="D25" s="134">
        <v>191131028</v>
      </c>
      <c r="E25" s="134" t="s">
        <v>19</v>
      </c>
      <c r="F25" s="88" t="s">
        <v>31</v>
      </c>
      <c r="G25" s="11">
        <v>0</v>
      </c>
      <c r="H25" s="11">
        <v>0</v>
      </c>
      <c r="I25" s="146"/>
      <c r="J25" s="11">
        <v>0</v>
      </c>
      <c r="K25" s="11">
        <v>0</v>
      </c>
      <c r="L25" s="37" t="s">
        <v>31</v>
      </c>
      <c r="M25" s="58"/>
      <c r="N25" s="67"/>
      <c r="O25" s="68"/>
      <c r="P25" s="69"/>
      <c r="Q25" s="69"/>
      <c r="R25" s="68"/>
      <c r="S25" s="112"/>
    </row>
    <row r="26" spans="1:19" ht="12" customHeight="1" x14ac:dyDescent="0.2">
      <c r="A26" s="173"/>
      <c r="B26" s="208"/>
      <c r="C26" s="192"/>
      <c r="D26" s="134">
        <v>291130450</v>
      </c>
      <c r="E26" s="134" t="s">
        <v>19</v>
      </c>
      <c r="F26" s="88" t="s">
        <v>31</v>
      </c>
      <c r="G26" s="11">
        <v>31.3</v>
      </c>
      <c r="H26" s="11">
        <v>0</v>
      </c>
      <c r="I26" s="146"/>
      <c r="J26" s="11">
        <v>0</v>
      </c>
      <c r="K26" s="11">
        <v>0</v>
      </c>
      <c r="L26" s="37" t="s">
        <v>31</v>
      </c>
      <c r="M26" s="58"/>
      <c r="N26" s="67"/>
      <c r="O26" s="68"/>
      <c r="P26" s="69"/>
      <c r="Q26" s="69"/>
      <c r="R26" s="68"/>
      <c r="S26" s="112"/>
    </row>
    <row r="27" spans="1:19" ht="12" customHeight="1" x14ac:dyDescent="0.2">
      <c r="A27" s="173"/>
      <c r="B27" s="208"/>
      <c r="C27" s="192"/>
      <c r="D27" s="134">
        <v>191123113</v>
      </c>
      <c r="E27" s="134" t="s">
        <v>19</v>
      </c>
      <c r="F27" s="88" t="s">
        <v>31</v>
      </c>
      <c r="G27" s="11">
        <v>0</v>
      </c>
      <c r="H27" s="11">
        <v>51</v>
      </c>
      <c r="I27" s="146">
        <v>51</v>
      </c>
      <c r="J27" s="11">
        <v>0</v>
      </c>
      <c r="K27" s="11">
        <v>0</v>
      </c>
      <c r="L27" s="37" t="s">
        <v>31</v>
      </c>
      <c r="M27" s="58"/>
      <c r="N27" s="67"/>
      <c r="O27" s="68"/>
      <c r="P27" s="69"/>
      <c r="Q27" s="69"/>
      <c r="R27" s="68"/>
      <c r="S27" s="112"/>
    </row>
    <row r="28" spans="1:19" ht="12" customHeight="1" x14ac:dyDescent="0.2">
      <c r="A28" s="173"/>
      <c r="B28" s="208"/>
      <c r="C28" s="192"/>
      <c r="D28" s="134">
        <v>191123113</v>
      </c>
      <c r="E28" s="36" t="s">
        <v>21</v>
      </c>
      <c r="F28" s="88" t="s">
        <v>31</v>
      </c>
      <c r="G28" s="11">
        <v>4.4000000000000004</v>
      </c>
      <c r="H28" s="11">
        <v>1.5</v>
      </c>
      <c r="I28" s="146">
        <v>10.113</v>
      </c>
      <c r="J28" s="11">
        <v>0</v>
      </c>
      <c r="K28" s="11">
        <v>0</v>
      </c>
      <c r="L28" s="37" t="s">
        <v>31</v>
      </c>
      <c r="M28" s="58"/>
      <c r="N28" s="67"/>
      <c r="O28" s="68"/>
      <c r="P28" s="69"/>
      <c r="Q28" s="69"/>
      <c r="R28" s="68"/>
      <c r="S28" s="112"/>
    </row>
    <row r="29" spans="1:19" ht="12" customHeight="1" x14ac:dyDescent="0.2">
      <c r="A29" s="173"/>
      <c r="B29" s="208"/>
      <c r="C29" s="192"/>
      <c r="D29" s="134">
        <v>191123113</v>
      </c>
      <c r="E29" s="36" t="s">
        <v>29</v>
      </c>
      <c r="F29" s="88" t="s">
        <v>31</v>
      </c>
      <c r="G29" s="11">
        <v>11.1</v>
      </c>
      <c r="H29" s="11">
        <v>81</v>
      </c>
      <c r="I29" s="11">
        <v>80.2</v>
      </c>
      <c r="J29" s="11">
        <v>0</v>
      </c>
      <c r="K29" s="11">
        <v>0</v>
      </c>
      <c r="L29" s="37" t="s">
        <v>31</v>
      </c>
      <c r="M29" s="58"/>
      <c r="N29" s="67"/>
      <c r="O29" s="68"/>
      <c r="P29" s="69"/>
      <c r="Q29" s="69"/>
      <c r="R29" s="68"/>
      <c r="S29" s="112"/>
    </row>
    <row r="30" spans="1:19" ht="12" customHeight="1" x14ac:dyDescent="0.2">
      <c r="A30" s="173"/>
      <c r="B30" s="208"/>
      <c r="C30" s="192"/>
      <c r="D30" s="134">
        <v>300580531</v>
      </c>
      <c r="E30" s="134" t="s">
        <v>19</v>
      </c>
      <c r="F30" s="88" t="s">
        <v>31</v>
      </c>
      <c r="G30" s="11">
        <v>0</v>
      </c>
      <c r="H30" s="11">
        <v>0</v>
      </c>
      <c r="I30" s="11"/>
      <c r="J30" s="11">
        <v>0</v>
      </c>
      <c r="K30" s="11">
        <v>0</v>
      </c>
      <c r="L30" s="37" t="s">
        <v>31</v>
      </c>
      <c r="M30" s="58"/>
      <c r="N30" s="67"/>
      <c r="O30" s="68"/>
      <c r="P30" s="69"/>
      <c r="Q30" s="69"/>
      <c r="R30" s="68"/>
      <c r="S30" s="112"/>
    </row>
    <row r="31" spans="1:19" ht="12" customHeight="1" x14ac:dyDescent="0.2">
      <c r="A31" s="173"/>
      <c r="B31" s="208"/>
      <c r="C31" s="192"/>
      <c r="D31" s="134">
        <v>190986017</v>
      </c>
      <c r="E31" s="134" t="s">
        <v>19</v>
      </c>
      <c r="F31" s="88" t="s">
        <v>31</v>
      </c>
      <c r="G31" s="11">
        <v>0</v>
      </c>
      <c r="H31" s="11">
        <v>0</v>
      </c>
      <c r="I31" s="11"/>
      <c r="J31" s="11">
        <v>0</v>
      </c>
      <c r="K31" s="11">
        <v>0</v>
      </c>
      <c r="L31" s="37" t="s">
        <v>31</v>
      </c>
      <c r="M31" s="58"/>
      <c r="N31" s="67"/>
      <c r="O31" s="68"/>
      <c r="P31" s="69"/>
      <c r="Q31" s="69"/>
      <c r="R31" s="68"/>
      <c r="S31" s="112"/>
    </row>
    <row r="32" spans="1:19" ht="12" customHeight="1" x14ac:dyDescent="0.2">
      <c r="A32" s="173"/>
      <c r="B32" s="208"/>
      <c r="C32" s="192"/>
      <c r="D32" s="134">
        <v>190986017</v>
      </c>
      <c r="E32" s="65" t="s">
        <v>29</v>
      </c>
      <c r="F32" s="88" t="s">
        <v>31</v>
      </c>
      <c r="G32" s="11">
        <v>0</v>
      </c>
      <c r="H32" s="11">
        <v>0</v>
      </c>
      <c r="I32" s="11"/>
      <c r="J32" s="11">
        <v>0</v>
      </c>
      <c r="K32" s="11">
        <v>0</v>
      </c>
      <c r="L32" s="37" t="s">
        <v>31</v>
      </c>
      <c r="M32" s="58"/>
      <c r="N32" s="67"/>
      <c r="O32" s="68"/>
      <c r="P32" s="69"/>
      <c r="Q32" s="69"/>
      <c r="R32" s="68"/>
      <c r="S32" s="112"/>
    </row>
    <row r="33" spans="1:19" ht="12" customHeight="1" x14ac:dyDescent="0.2">
      <c r="A33" s="173"/>
      <c r="B33" s="208"/>
      <c r="C33" s="192"/>
      <c r="D33" s="134">
        <v>302415311</v>
      </c>
      <c r="E33" s="65" t="s">
        <v>19</v>
      </c>
      <c r="F33" s="88" t="s">
        <v>31</v>
      </c>
      <c r="G33" s="11">
        <v>30.3</v>
      </c>
      <c r="H33" s="11">
        <v>0</v>
      </c>
      <c r="I33" s="11"/>
      <c r="J33" s="11">
        <v>0</v>
      </c>
      <c r="K33" s="11">
        <v>0</v>
      </c>
      <c r="L33" s="37" t="s">
        <v>31</v>
      </c>
      <c r="M33" s="58"/>
      <c r="N33" s="67"/>
      <c r="O33" s="68"/>
      <c r="P33" s="69"/>
      <c r="Q33" s="69"/>
      <c r="R33" s="68"/>
      <c r="S33" s="112"/>
    </row>
    <row r="34" spans="1:19" ht="12" customHeight="1" x14ac:dyDescent="0.2">
      <c r="A34" s="173"/>
      <c r="B34" s="208"/>
      <c r="C34" s="192"/>
      <c r="D34" s="134">
        <v>302415311</v>
      </c>
      <c r="E34" s="36" t="s">
        <v>21</v>
      </c>
      <c r="F34" s="88" t="s">
        <v>31</v>
      </c>
      <c r="G34" s="11">
        <v>12.7</v>
      </c>
      <c r="H34" s="11">
        <v>6</v>
      </c>
      <c r="I34" s="11">
        <v>5.3</v>
      </c>
      <c r="J34" s="11">
        <v>0</v>
      </c>
      <c r="K34" s="11">
        <v>0</v>
      </c>
      <c r="L34" s="37" t="s">
        <v>31</v>
      </c>
      <c r="M34" s="58"/>
      <c r="N34" s="67"/>
      <c r="O34" s="68"/>
      <c r="P34" s="69"/>
      <c r="Q34" s="69"/>
      <c r="R34" s="68"/>
      <c r="S34" s="112"/>
    </row>
    <row r="35" spans="1:19" ht="12" customHeight="1" x14ac:dyDescent="0.2">
      <c r="A35" s="173"/>
      <c r="B35" s="208"/>
      <c r="C35" s="192"/>
      <c r="D35" s="134">
        <v>302415311</v>
      </c>
      <c r="E35" s="134" t="s">
        <v>29</v>
      </c>
      <c r="F35" s="88" t="s">
        <v>31</v>
      </c>
      <c r="G35" s="11">
        <v>71</v>
      </c>
      <c r="H35" s="11">
        <v>35</v>
      </c>
      <c r="I35" s="11">
        <v>30.4</v>
      </c>
      <c r="J35" s="11">
        <v>0</v>
      </c>
      <c r="K35" s="11">
        <v>0</v>
      </c>
      <c r="L35" s="37" t="s">
        <v>31</v>
      </c>
      <c r="M35" s="58"/>
      <c r="N35" s="67"/>
      <c r="O35" s="68"/>
      <c r="P35" s="69"/>
      <c r="Q35" s="69"/>
      <c r="R35" s="68"/>
      <c r="S35" s="112"/>
    </row>
    <row r="36" spans="1:19" ht="12" customHeight="1" x14ac:dyDescent="0.2">
      <c r="A36" s="173"/>
      <c r="B36" s="208"/>
      <c r="C36" s="192"/>
      <c r="D36" s="134">
        <v>302776863</v>
      </c>
      <c r="E36" s="147" t="s">
        <v>27</v>
      </c>
      <c r="F36" s="88" t="s">
        <v>31</v>
      </c>
      <c r="G36" s="11">
        <v>0</v>
      </c>
      <c r="H36" s="11">
        <v>9.1</v>
      </c>
      <c r="I36" s="11">
        <v>6.1</v>
      </c>
      <c r="J36" s="11">
        <v>0</v>
      </c>
      <c r="K36" s="11">
        <v>0</v>
      </c>
      <c r="L36" s="37"/>
      <c r="M36" s="58"/>
      <c r="N36" s="67"/>
      <c r="O36" s="68"/>
      <c r="P36" s="69"/>
      <c r="Q36" s="69"/>
      <c r="R36" s="68"/>
      <c r="S36" s="112"/>
    </row>
    <row r="37" spans="1:19" ht="12" customHeight="1" x14ac:dyDescent="0.2">
      <c r="A37" s="173"/>
      <c r="B37" s="208"/>
      <c r="C37" s="192"/>
      <c r="D37" s="153">
        <v>271759610</v>
      </c>
      <c r="E37" s="153" t="s">
        <v>29</v>
      </c>
      <c r="F37" s="88" t="s">
        <v>31</v>
      </c>
      <c r="G37" s="11"/>
      <c r="H37" s="11"/>
      <c r="I37" s="11">
        <v>137</v>
      </c>
      <c r="J37" s="11"/>
      <c r="K37" s="11"/>
      <c r="L37" s="37"/>
      <c r="M37" s="58"/>
      <c r="N37" s="67"/>
      <c r="O37" s="68"/>
      <c r="P37" s="69"/>
      <c r="Q37" s="69"/>
      <c r="R37" s="68"/>
      <c r="S37" s="112"/>
    </row>
    <row r="38" spans="1:19" ht="12.75" customHeight="1" x14ac:dyDescent="0.2">
      <c r="A38" s="173"/>
      <c r="B38" s="208"/>
      <c r="C38" s="193"/>
      <c r="D38" s="180" t="s">
        <v>34</v>
      </c>
      <c r="E38" s="180"/>
      <c r="F38" s="180"/>
      <c r="G38" s="38">
        <f>SUM(G20:G36)</f>
        <v>6773.0999999999995</v>
      </c>
      <c r="H38" s="38">
        <f>SUM(H20:H36)</f>
        <v>2883.6</v>
      </c>
      <c r="I38" s="38">
        <f>SUM(I20:I37)</f>
        <v>3111.0129999999999</v>
      </c>
      <c r="J38" s="38">
        <f>SUM(J20:J36)</f>
        <v>0</v>
      </c>
      <c r="K38" s="38">
        <f>SUM(K20:K36)</f>
        <v>0</v>
      </c>
      <c r="L38" s="16" t="s">
        <v>31</v>
      </c>
      <c r="M38" s="39" t="s">
        <v>31</v>
      </c>
      <c r="N38" s="39" t="s">
        <v>31</v>
      </c>
      <c r="O38" s="39" t="s">
        <v>31</v>
      </c>
      <c r="P38" s="39" t="s">
        <v>31</v>
      </c>
      <c r="Q38" s="39" t="s">
        <v>31</v>
      </c>
      <c r="R38" s="39" t="s">
        <v>31</v>
      </c>
      <c r="S38" s="113">
        <f>(I38-G38)/G38</f>
        <v>-0.54068107661189113</v>
      </c>
    </row>
    <row r="39" spans="1:19" ht="30" customHeight="1" x14ac:dyDescent="0.2">
      <c r="A39" s="173"/>
      <c r="B39" s="70"/>
      <c r="C39" s="162" t="s">
        <v>47</v>
      </c>
      <c r="D39" s="158" t="s">
        <v>131</v>
      </c>
      <c r="E39" s="159"/>
      <c r="F39" s="164" t="s">
        <v>88</v>
      </c>
      <c r="G39" s="166"/>
      <c r="H39" s="167"/>
      <c r="I39" s="167"/>
      <c r="J39" s="167"/>
      <c r="K39" s="167"/>
      <c r="L39" s="170" t="s">
        <v>111</v>
      </c>
      <c r="M39" s="5" t="s">
        <v>91</v>
      </c>
      <c r="N39" s="48" t="s">
        <v>89</v>
      </c>
      <c r="O39" s="5" t="s">
        <v>17</v>
      </c>
      <c r="P39" s="5">
        <v>6</v>
      </c>
      <c r="Q39" s="5">
        <v>3</v>
      </c>
      <c r="R39" s="5">
        <v>2</v>
      </c>
      <c r="S39" s="112"/>
    </row>
    <row r="40" spans="1:19" ht="30" customHeight="1" x14ac:dyDescent="0.2">
      <c r="A40" s="173"/>
      <c r="B40" s="70"/>
      <c r="C40" s="163"/>
      <c r="D40" s="160"/>
      <c r="E40" s="161"/>
      <c r="F40" s="165"/>
      <c r="G40" s="168"/>
      <c r="H40" s="169"/>
      <c r="I40" s="169"/>
      <c r="J40" s="169"/>
      <c r="K40" s="169"/>
      <c r="L40" s="171"/>
      <c r="M40" s="109" t="s">
        <v>92</v>
      </c>
      <c r="N40" s="66" t="s">
        <v>90</v>
      </c>
      <c r="O40" s="64" t="s">
        <v>17</v>
      </c>
      <c r="P40" s="5">
        <v>6</v>
      </c>
      <c r="Q40" s="5">
        <v>3</v>
      </c>
      <c r="R40" s="64">
        <v>2</v>
      </c>
      <c r="S40" s="112"/>
    </row>
    <row r="41" spans="1:19" ht="12" customHeight="1" x14ac:dyDescent="0.2">
      <c r="A41" s="173"/>
      <c r="B41" s="70"/>
      <c r="C41" s="192" t="s">
        <v>47</v>
      </c>
      <c r="D41" s="134">
        <v>188714469</v>
      </c>
      <c r="E41" s="36" t="s">
        <v>21</v>
      </c>
      <c r="F41" s="37" t="s">
        <v>31</v>
      </c>
      <c r="G41" s="11">
        <v>0</v>
      </c>
      <c r="H41" s="11">
        <v>1490</v>
      </c>
      <c r="I41" s="11">
        <v>1902</v>
      </c>
      <c r="J41" s="11">
        <v>1000</v>
      </c>
      <c r="K41" s="11">
        <v>1100</v>
      </c>
      <c r="L41" s="37" t="s">
        <v>31</v>
      </c>
      <c r="M41" s="58"/>
      <c r="N41" s="67"/>
      <c r="O41" s="68"/>
      <c r="P41" s="69"/>
      <c r="Q41" s="69"/>
      <c r="R41" s="68"/>
      <c r="S41" s="112"/>
    </row>
    <row r="42" spans="1:19" ht="12" customHeight="1" x14ac:dyDescent="0.2">
      <c r="A42" s="173"/>
      <c r="B42" s="70"/>
      <c r="C42" s="192"/>
      <c r="D42" s="134">
        <v>188714469</v>
      </c>
      <c r="E42" s="36" t="s">
        <v>27</v>
      </c>
      <c r="F42" s="37" t="s">
        <v>31</v>
      </c>
      <c r="G42" s="11">
        <v>1187.0999999999999</v>
      </c>
      <c r="H42" s="11">
        <v>1522.4</v>
      </c>
      <c r="I42" s="11">
        <v>1522.4</v>
      </c>
      <c r="J42" s="11">
        <v>2000</v>
      </c>
      <c r="K42" s="11">
        <v>2000</v>
      </c>
      <c r="L42" s="37" t="s">
        <v>31</v>
      </c>
      <c r="M42" s="58"/>
      <c r="N42" s="67"/>
      <c r="O42" s="68"/>
      <c r="P42" s="69"/>
      <c r="Q42" s="69"/>
      <c r="R42" s="68"/>
      <c r="S42" s="112"/>
    </row>
    <row r="43" spans="1:19" ht="12" customHeight="1" x14ac:dyDescent="0.2">
      <c r="A43" s="173"/>
      <c r="B43" s="70"/>
      <c r="C43" s="192"/>
      <c r="D43" s="134">
        <v>188714469</v>
      </c>
      <c r="E43" s="36" t="s">
        <v>19</v>
      </c>
      <c r="F43" s="37" t="s">
        <v>31</v>
      </c>
      <c r="G43" s="11">
        <v>0</v>
      </c>
      <c r="H43" s="11"/>
      <c r="I43" s="146">
        <v>23.5</v>
      </c>
      <c r="J43" s="11"/>
      <c r="K43" s="11"/>
      <c r="L43" s="37"/>
      <c r="M43" s="58"/>
      <c r="N43" s="67"/>
      <c r="O43" s="68"/>
      <c r="P43" s="69"/>
      <c r="Q43" s="69"/>
      <c r="R43" s="68"/>
      <c r="S43" s="112"/>
    </row>
    <row r="44" spans="1:19" ht="12" customHeight="1" x14ac:dyDescent="0.2">
      <c r="A44" s="173"/>
      <c r="B44" s="70"/>
      <c r="C44" s="192"/>
      <c r="D44" s="134">
        <v>302776863</v>
      </c>
      <c r="E44" s="36" t="s">
        <v>27</v>
      </c>
      <c r="F44" s="37" t="s">
        <v>31</v>
      </c>
      <c r="G44" s="11"/>
      <c r="H44" s="11">
        <v>200</v>
      </c>
      <c r="I44" s="11">
        <v>140</v>
      </c>
      <c r="J44" s="11"/>
      <c r="K44" s="146"/>
      <c r="L44" s="37"/>
      <c r="M44" s="58"/>
      <c r="N44" s="67"/>
      <c r="O44" s="68"/>
      <c r="P44" s="69"/>
      <c r="Q44" s="69"/>
      <c r="R44" s="68"/>
      <c r="S44" s="112"/>
    </row>
    <row r="45" spans="1:19" ht="12.75" customHeight="1" x14ac:dyDescent="0.2">
      <c r="A45" s="173"/>
      <c r="B45" s="70"/>
      <c r="C45" s="193"/>
      <c r="D45" s="180" t="s">
        <v>34</v>
      </c>
      <c r="E45" s="180"/>
      <c r="F45" s="180"/>
      <c r="G45" s="38">
        <f>SUM(G41:G44)</f>
        <v>1187.0999999999999</v>
      </c>
      <c r="H45" s="38">
        <f>SUM(H41:H44)</f>
        <v>3212.4</v>
      </c>
      <c r="I45" s="38">
        <f>SUM(I41:I44)</f>
        <v>3587.9</v>
      </c>
      <c r="J45" s="38">
        <f>SUM(J41:J42)</f>
        <v>3000</v>
      </c>
      <c r="K45" s="38">
        <f>SUM(K41:K42)</f>
        <v>3100</v>
      </c>
      <c r="L45" s="16" t="s">
        <v>31</v>
      </c>
      <c r="M45" s="39" t="s">
        <v>31</v>
      </c>
      <c r="N45" s="39" t="s">
        <v>31</v>
      </c>
      <c r="O45" s="39" t="s">
        <v>31</v>
      </c>
      <c r="P45" s="39" t="s">
        <v>31</v>
      </c>
      <c r="Q45" s="39" t="s">
        <v>31</v>
      </c>
      <c r="R45" s="39" t="s">
        <v>31</v>
      </c>
      <c r="S45" s="113">
        <f>(I45-G45)/G45</f>
        <v>2.0224075478055767</v>
      </c>
    </row>
    <row r="46" spans="1:19" ht="43.5" customHeight="1" x14ac:dyDescent="0.2">
      <c r="A46" s="173"/>
      <c r="B46" s="70"/>
      <c r="C46" s="130" t="s">
        <v>51</v>
      </c>
      <c r="D46" s="175" t="s">
        <v>86</v>
      </c>
      <c r="E46" s="176"/>
      <c r="F46" s="132" t="s">
        <v>98</v>
      </c>
      <c r="G46" s="166"/>
      <c r="H46" s="167"/>
      <c r="I46" s="167"/>
      <c r="J46" s="167"/>
      <c r="K46" s="167"/>
      <c r="L46" s="133" t="s">
        <v>112</v>
      </c>
      <c r="M46" s="5" t="s">
        <v>52</v>
      </c>
      <c r="N46" s="48" t="s">
        <v>46</v>
      </c>
      <c r="O46" s="5" t="s">
        <v>17</v>
      </c>
      <c r="P46" s="5">
        <v>0</v>
      </c>
      <c r="Q46" s="5">
        <v>8</v>
      </c>
      <c r="R46" s="5">
        <v>8</v>
      </c>
      <c r="S46" s="112"/>
    </row>
    <row r="47" spans="1:19" ht="12" customHeight="1" x14ac:dyDescent="0.2">
      <c r="A47" s="173"/>
      <c r="B47" s="70"/>
      <c r="C47" s="191" t="s">
        <v>51</v>
      </c>
      <c r="D47" s="134">
        <v>188714469</v>
      </c>
      <c r="E47" s="65" t="s">
        <v>20</v>
      </c>
      <c r="F47" s="37" t="s">
        <v>31</v>
      </c>
      <c r="G47" s="11">
        <v>0</v>
      </c>
      <c r="H47" s="11">
        <v>0</v>
      </c>
      <c r="I47" s="11"/>
      <c r="J47" s="11">
        <v>120</v>
      </c>
      <c r="K47" s="11">
        <v>220</v>
      </c>
      <c r="L47" s="37" t="s">
        <v>31</v>
      </c>
      <c r="M47" s="58"/>
      <c r="N47" s="67"/>
      <c r="O47" s="68"/>
      <c r="P47" s="69"/>
      <c r="Q47" s="69"/>
      <c r="R47" s="68"/>
      <c r="S47" s="112"/>
    </row>
    <row r="48" spans="1:19" ht="12" customHeight="1" x14ac:dyDescent="0.2">
      <c r="A48" s="173"/>
      <c r="B48" s="70"/>
      <c r="C48" s="192"/>
      <c r="D48" s="134">
        <v>188714469</v>
      </c>
      <c r="E48" s="36" t="s">
        <v>30</v>
      </c>
      <c r="F48" s="37" t="s">
        <v>31</v>
      </c>
      <c r="G48" s="11">
        <v>0</v>
      </c>
      <c r="H48" s="11">
        <v>0</v>
      </c>
      <c r="I48" s="11"/>
      <c r="J48" s="11">
        <v>1100</v>
      </c>
      <c r="K48" s="11">
        <v>1460</v>
      </c>
      <c r="L48" s="37" t="s">
        <v>31</v>
      </c>
      <c r="M48" s="58"/>
      <c r="N48" s="67"/>
      <c r="O48" s="68"/>
      <c r="P48" s="69"/>
      <c r="Q48" s="69"/>
      <c r="R48" s="68"/>
      <c r="S48" s="112"/>
    </row>
    <row r="49" spans="1:19" ht="12.75" customHeight="1" x14ac:dyDescent="0.2">
      <c r="A49" s="173"/>
      <c r="B49" s="70"/>
      <c r="C49" s="193"/>
      <c r="D49" s="180" t="s">
        <v>34</v>
      </c>
      <c r="E49" s="180"/>
      <c r="F49" s="180"/>
      <c r="G49" s="38">
        <f>SUM(G47:G48)</f>
        <v>0</v>
      </c>
      <c r="H49" s="38">
        <f t="shared" ref="H49" si="1">SUM(H47:H48)</f>
        <v>0</v>
      </c>
      <c r="I49" s="38">
        <f t="shared" ref="I49" si="2">SUM(I47:I48)</f>
        <v>0</v>
      </c>
      <c r="J49" s="38">
        <f t="shared" ref="J49" si="3">SUM(J47:J48)</f>
        <v>1220</v>
      </c>
      <c r="K49" s="38">
        <f t="shared" ref="K49" si="4">SUM(K47:K48)</f>
        <v>1680</v>
      </c>
      <c r="L49" s="16" t="s">
        <v>31</v>
      </c>
      <c r="M49" s="39" t="s">
        <v>31</v>
      </c>
      <c r="N49" s="39" t="s">
        <v>31</v>
      </c>
      <c r="O49" s="39" t="s">
        <v>31</v>
      </c>
      <c r="P49" s="39" t="s">
        <v>31</v>
      </c>
      <c r="Q49" s="39" t="s">
        <v>31</v>
      </c>
      <c r="R49" s="39" t="s">
        <v>31</v>
      </c>
      <c r="S49" s="114" t="e">
        <f>(I49-G49)/G49</f>
        <v>#DIV/0!</v>
      </c>
    </row>
    <row r="50" spans="1:19" ht="26.25" customHeight="1" x14ac:dyDescent="0.2">
      <c r="A50" s="173"/>
      <c r="B50" s="70"/>
      <c r="C50" s="162" t="s">
        <v>94</v>
      </c>
      <c r="D50" s="158" t="s">
        <v>54</v>
      </c>
      <c r="E50" s="159"/>
      <c r="F50" s="164" t="s">
        <v>33</v>
      </c>
      <c r="G50" s="166"/>
      <c r="H50" s="167"/>
      <c r="I50" s="167"/>
      <c r="J50" s="167"/>
      <c r="K50" s="167"/>
      <c r="L50" s="170" t="s">
        <v>123</v>
      </c>
      <c r="M50" s="5" t="s">
        <v>93</v>
      </c>
      <c r="N50" s="48" t="s">
        <v>53</v>
      </c>
      <c r="O50" s="5" t="s">
        <v>17</v>
      </c>
      <c r="P50" s="5">
        <v>13</v>
      </c>
      <c r="Q50" s="5">
        <v>13</v>
      </c>
      <c r="R50" s="5">
        <v>11</v>
      </c>
      <c r="S50" s="112"/>
    </row>
    <row r="51" spans="1:19" ht="28.5" customHeight="1" x14ac:dyDescent="0.2">
      <c r="A51" s="173"/>
      <c r="B51" s="70"/>
      <c r="C51" s="163"/>
      <c r="D51" s="160"/>
      <c r="E51" s="161"/>
      <c r="F51" s="165"/>
      <c r="G51" s="168"/>
      <c r="H51" s="169"/>
      <c r="I51" s="169"/>
      <c r="J51" s="169"/>
      <c r="K51" s="169"/>
      <c r="L51" s="171"/>
      <c r="M51" s="5" t="s">
        <v>139</v>
      </c>
      <c r="N51" s="66" t="s">
        <v>55</v>
      </c>
      <c r="O51" s="64" t="s">
        <v>17</v>
      </c>
      <c r="P51" s="5">
        <v>13</v>
      </c>
      <c r="Q51" s="5">
        <v>13</v>
      </c>
      <c r="R51" s="5">
        <v>11</v>
      </c>
      <c r="S51" s="112"/>
    </row>
    <row r="52" spans="1:19" ht="12" customHeight="1" x14ac:dyDescent="0.2">
      <c r="A52" s="173"/>
      <c r="B52" s="70"/>
      <c r="C52" s="191" t="s">
        <v>94</v>
      </c>
      <c r="D52" s="134">
        <v>188714469</v>
      </c>
      <c r="E52" s="65" t="s">
        <v>19</v>
      </c>
      <c r="F52" s="37" t="s">
        <v>31</v>
      </c>
      <c r="G52" s="11">
        <v>136.1</v>
      </c>
      <c r="H52" s="11">
        <v>84.2</v>
      </c>
      <c r="I52" s="11">
        <v>94.8</v>
      </c>
      <c r="J52" s="11">
        <v>120</v>
      </c>
      <c r="K52" s="11">
        <v>132</v>
      </c>
      <c r="L52" s="37" t="s">
        <v>31</v>
      </c>
      <c r="M52" s="58"/>
      <c r="N52" s="67"/>
      <c r="O52" s="68"/>
      <c r="P52" s="69"/>
      <c r="Q52" s="69"/>
      <c r="R52" s="68"/>
      <c r="S52" s="112"/>
    </row>
    <row r="53" spans="1:19" ht="12" customHeight="1" x14ac:dyDescent="0.2">
      <c r="A53" s="173"/>
      <c r="B53" s="70"/>
      <c r="C53" s="192"/>
      <c r="D53" s="134">
        <v>188714469</v>
      </c>
      <c r="E53" s="36" t="s">
        <v>21</v>
      </c>
      <c r="F53" s="37" t="s">
        <v>31</v>
      </c>
      <c r="G53" s="11">
        <v>0</v>
      </c>
      <c r="H53" s="11">
        <v>40</v>
      </c>
      <c r="I53" s="11">
        <v>264</v>
      </c>
      <c r="J53" s="11">
        <v>526.29999999999995</v>
      </c>
      <c r="K53" s="11">
        <v>550</v>
      </c>
      <c r="L53" s="37" t="s">
        <v>31</v>
      </c>
      <c r="M53" s="58"/>
      <c r="N53" s="67"/>
      <c r="O53" s="68"/>
      <c r="P53" s="69"/>
      <c r="Q53" s="69"/>
      <c r="R53" s="68"/>
      <c r="S53" s="112"/>
    </row>
    <row r="54" spans="1:19" ht="12" customHeight="1" x14ac:dyDescent="0.2">
      <c r="A54" s="173"/>
      <c r="B54" s="70"/>
      <c r="C54" s="192"/>
      <c r="D54" s="134">
        <v>188714469</v>
      </c>
      <c r="E54" s="65" t="s">
        <v>27</v>
      </c>
      <c r="F54" s="37" t="s">
        <v>31</v>
      </c>
      <c r="G54" s="11"/>
      <c r="H54" s="11">
        <v>60</v>
      </c>
      <c r="I54" s="11">
        <v>51.7</v>
      </c>
      <c r="J54" s="11"/>
      <c r="K54" s="11"/>
      <c r="L54" s="37"/>
      <c r="M54" s="58"/>
      <c r="N54" s="67"/>
      <c r="O54" s="68"/>
      <c r="P54" s="69"/>
      <c r="Q54" s="69"/>
      <c r="R54" s="68"/>
      <c r="S54" s="112"/>
    </row>
    <row r="55" spans="1:19" ht="12" customHeight="1" x14ac:dyDescent="0.2">
      <c r="A55" s="173"/>
      <c r="B55" s="70"/>
      <c r="C55" s="192"/>
      <c r="D55" s="134">
        <v>190986017</v>
      </c>
      <c r="E55" s="134" t="s">
        <v>19</v>
      </c>
      <c r="F55" s="37" t="s">
        <v>31</v>
      </c>
      <c r="G55" s="11">
        <v>37.700000000000003</v>
      </c>
      <c r="H55" s="11">
        <v>100.1</v>
      </c>
      <c r="I55" s="11">
        <v>100.1</v>
      </c>
      <c r="J55" s="11">
        <v>0</v>
      </c>
      <c r="K55" s="11">
        <v>0</v>
      </c>
      <c r="L55" s="37" t="s">
        <v>31</v>
      </c>
      <c r="M55" s="58"/>
      <c r="N55" s="67"/>
      <c r="O55" s="68"/>
      <c r="P55" s="69"/>
      <c r="Q55" s="69"/>
      <c r="R55" s="68"/>
      <c r="S55" s="112"/>
    </row>
    <row r="56" spans="1:19" ht="12" customHeight="1" x14ac:dyDescent="0.2">
      <c r="A56" s="173"/>
      <c r="B56" s="70"/>
      <c r="C56" s="192"/>
      <c r="D56" s="147">
        <v>188714469</v>
      </c>
      <c r="E56" s="144" t="s">
        <v>29</v>
      </c>
      <c r="F56" s="88" t="s">
        <v>31</v>
      </c>
      <c r="G56" s="11">
        <v>0</v>
      </c>
      <c r="H56" s="145">
        <v>1642.7</v>
      </c>
      <c r="I56" s="11">
        <v>501.5</v>
      </c>
      <c r="J56" s="11">
        <v>0</v>
      </c>
      <c r="K56" s="11">
        <v>0</v>
      </c>
      <c r="L56" s="37" t="s">
        <v>31</v>
      </c>
      <c r="M56" s="58"/>
      <c r="N56" s="67"/>
      <c r="O56" s="68"/>
      <c r="P56" s="69"/>
      <c r="Q56" s="69"/>
      <c r="R56" s="68"/>
      <c r="S56" s="112"/>
    </row>
    <row r="57" spans="1:19" ht="12" customHeight="1" x14ac:dyDescent="0.2">
      <c r="A57" s="173"/>
      <c r="B57" s="70"/>
      <c r="C57" s="192"/>
      <c r="D57" s="134">
        <v>190986017</v>
      </c>
      <c r="E57" s="134" t="s">
        <v>27</v>
      </c>
      <c r="F57" s="37" t="s">
        <v>31</v>
      </c>
      <c r="G57" s="11">
        <v>0</v>
      </c>
      <c r="H57" s="11">
        <v>684</v>
      </c>
      <c r="I57" s="11"/>
      <c r="J57" s="11">
        <v>0</v>
      </c>
      <c r="K57" s="11">
        <v>0</v>
      </c>
      <c r="L57" s="37" t="s">
        <v>31</v>
      </c>
      <c r="M57" s="58"/>
      <c r="N57" s="67"/>
      <c r="O57" s="68"/>
      <c r="P57" s="69"/>
      <c r="Q57" s="69"/>
      <c r="R57" s="68"/>
      <c r="S57" s="112"/>
    </row>
    <row r="58" spans="1:19" ht="12" customHeight="1" x14ac:dyDescent="0.2">
      <c r="A58" s="173"/>
      <c r="B58" s="70"/>
      <c r="C58" s="192"/>
      <c r="D58" s="134">
        <v>300580531</v>
      </c>
      <c r="E58" s="134" t="s">
        <v>19</v>
      </c>
      <c r="F58" s="37" t="s">
        <v>31</v>
      </c>
      <c r="G58" s="11">
        <v>2</v>
      </c>
      <c r="H58" s="11">
        <v>2.6</v>
      </c>
      <c r="I58" s="11">
        <v>2.6</v>
      </c>
      <c r="J58" s="11">
        <v>0</v>
      </c>
      <c r="K58" s="11">
        <v>0</v>
      </c>
      <c r="L58" s="37" t="s">
        <v>31</v>
      </c>
      <c r="M58" s="58"/>
      <c r="N58" s="67"/>
      <c r="O58" s="68"/>
      <c r="P58" s="69"/>
      <c r="Q58" s="69"/>
      <c r="R58" s="68"/>
      <c r="S58" s="112"/>
    </row>
    <row r="59" spans="1:19" ht="12" customHeight="1" x14ac:dyDescent="0.2">
      <c r="A59" s="173"/>
      <c r="B59" s="70"/>
      <c r="C59" s="192"/>
      <c r="D59" s="134">
        <v>191131028</v>
      </c>
      <c r="E59" s="134" t="s">
        <v>19</v>
      </c>
      <c r="F59" s="37" t="s">
        <v>31</v>
      </c>
      <c r="G59" s="11">
        <v>1.6</v>
      </c>
      <c r="H59" s="11">
        <v>1.4</v>
      </c>
      <c r="I59" s="11">
        <v>1.4</v>
      </c>
      <c r="J59" s="11">
        <v>0</v>
      </c>
      <c r="K59" s="11">
        <v>0</v>
      </c>
      <c r="L59" s="37" t="s">
        <v>31</v>
      </c>
      <c r="M59" s="58"/>
      <c r="N59" s="67"/>
      <c r="O59" s="68"/>
      <c r="P59" s="69"/>
      <c r="Q59" s="69"/>
      <c r="R59" s="68"/>
      <c r="S59" s="112"/>
    </row>
    <row r="60" spans="1:19" ht="12" customHeight="1" x14ac:dyDescent="0.2">
      <c r="A60" s="173"/>
      <c r="B60" s="70"/>
      <c r="C60" s="192"/>
      <c r="D60" s="153">
        <v>190986017</v>
      </c>
      <c r="E60" s="36" t="s">
        <v>21</v>
      </c>
      <c r="F60" s="37" t="s">
        <v>31</v>
      </c>
      <c r="G60" s="11"/>
      <c r="H60" s="11"/>
      <c r="I60" s="11">
        <v>289.887</v>
      </c>
      <c r="J60" s="11"/>
      <c r="K60" s="11"/>
      <c r="L60" s="37"/>
      <c r="M60" s="58"/>
      <c r="N60" s="67"/>
      <c r="O60" s="68"/>
      <c r="P60" s="69"/>
      <c r="Q60" s="69"/>
      <c r="R60" s="68"/>
      <c r="S60" s="112"/>
    </row>
    <row r="61" spans="1:19" ht="12" customHeight="1" x14ac:dyDescent="0.2">
      <c r="A61" s="173"/>
      <c r="B61" s="70"/>
      <c r="C61" s="192"/>
      <c r="D61" s="153">
        <v>190986017</v>
      </c>
      <c r="E61" s="153" t="s">
        <v>29</v>
      </c>
      <c r="F61" s="37" t="s">
        <v>31</v>
      </c>
      <c r="G61" s="11"/>
      <c r="H61" s="11"/>
      <c r="I61" s="11">
        <v>1642.6949999999999</v>
      </c>
      <c r="J61" s="11"/>
      <c r="K61" s="11"/>
      <c r="L61" s="37"/>
      <c r="M61" s="58"/>
      <c r="N61" s="67"/>
      <c r="O61" s="68"/>
      <c r="P61" s="69"/>
      <c r="Q61" s="69"/>
      <c r="R61" s="68"/>
      <c r="S61" s="112"/>
    </row>
    <row r="62" spans="1:19" ht="12.75" customHeight="1" x14ac:dyDescent="0.2">
      <c r="A62" s="173"/>
      <c r="B62" s="70"/>
      <c r="C62" s="193"/>
      <c r="D62" s="180" t="s">
        <v>34</v>
      </c>
      <c r="E62" s="180"/>
      <c r="F62" s="180"/>
      <c r="G62" s="137">
        <f>SUM(G52:G59)</f>
        <v>177.4</v>
      </c>
      <c r="H62" s="38">
        <f t="shared" ref="H62:K62" si="5">SUM(H52:H59)</f>
        <v>2615</v>
      </c>
      <c r="I62" s="38">
        <f>SUM(I52:I61)</f>
        <v>2948.6819999999998</v>
      </c>
      <c r="J62" s="38">
        <f t="shared" si="5"/>
        <v>646.29999999999995</v>
      </c>
      <c r="K62" s="38">
        <f t="shared" si="5"/>
        <v>682</v>
      </c>
      <c r="L62" s="16" t="s">
        <v>31</v>
      </c>
      <c r="M62" s="39" t="s">
        <v>31</v>
      </c>
      <c r="N62" s="39" t="s">
        <v>31</v>
      </c>
      <c r="O62" s="39" t="s">
        <v>31</v>
      </c>
      <c r="P62" s="39" t="s">
        <v>31</v>
      </c>
      <c r="Q62" s="39" t="s">
        <v>31</v>
      </c>
      <c r="R62" s="39" t="s">
        <v>31</v>
      </c>
      <c r="S62" s="113">
        <f>(I62-G62)/G62</f>
        <v>15.621657271702365</v>
      </c>
    </row>
    <row r="63" spans="1:19" ht="12.75" customHeight="1" x14ac:dyDescent="0.2">
      <c r="A63" s="173"/>
      <c r="B63" s="40" t="s">
        <v>0</v>
      </c>
      <c r="C63" s="184" t="s">
        <v>2</v>
      </c>
      <c r="D63" s="185"/>
      <c r="E63" s="185"/>
      <c r="F63" s="186"/>
      <c r="G63" s="41">
        <f>G17+G38+G49+G62+G45</f>
        <v>8174.4999999999982</v>
      </c>
      <c r="H63" s="41">
        <f>H17+H38+H49+H62+H45</f>
        <v>8737.1999999999989</v>
      </c>
      <c r="I63" s="41">
        <f>I17+I38+I49+I62+I45</f>
        <v>9673.7950000000001</v>
      </c>
      <c r="J63" s="41">
        <f>J17+J38+J49+J62+J45</f>
        <v>4895.1000000000004</v>
      </c>
      <c r="K63" s="41">
        <f>K17+K38+K49+K62+K45</f>
        <v>5493.7</v>
      </c>
      <c r="L63" s="42" t="s">
        <v>31</v>
      </c>
      <c r="M63" s="43" t="s">
        <v>31</v>
      </c>
      <c r="N63" s="43" t="s">
        <v>31</v>
      </c>
      <c r="O63" s="43" t="s">
        <v>31</v>
      </c>
      <c r="P63" s="43" t="s">
        <v>31</v>
      </c>
      <c r="Q63" s="43" t="s">
        <v>31</v>
      </c>
      <c r="R63" s="43" t="s">
        <v>31</v>
      </c>
      <c r="S63" s="112"/>
    </row>
    <row r="64" spans="1:19" ht="16.5" customHeight="1" x14ac:dyDescent="0.2">
      <c r="A64" s="173"/>
      <c r="B64" s="44" t="s">
        <v>15</v>
      </c>
      <c r="C64" s="211" t="s">
        <v>56</v>
      </c>
      <c r="D64" s="212"/>
      <c r="E64" s="212"/>
      <c r="F64" s="45" t="s">
        <v>124</v>
      </c>
      <c r="G64" s="33"/>
      <c r="H64" s="33"/>
      <c r="I64" s="33"/>
      <c r="J64" s="33"/>
      <c r="K64" s="33"/>
      <c r="L64" s="45" t="s">
        <v>67</v>
      </c>
      <c r="M64" s="46" t="s">
        <v>60</v>
      </c>
      <c r="N64" s="46" t="s">
        <v>76</v>
      </c>
      <c r="O64" s="47" t="s">
        <v>17</v>
      </c>
      <c r="P64" s="77">
        <v>27.5</v>
      </c>
      <c r="Q64" s="77">
        <v>28</v>
      </c>
      <c r="R64" s="77">
        <v>28.5</v>
      </c>
      <c r="S64" s="112"/>
    </row>
    <row r="65" spans="1:19" ht="30" customHeight="1" x14ac:dyDescent="0.2">
      <c r="A65" s="173"/>
      <c r="B65" s="181" t="s">
        <v>15</v>
      </c>
      <c r="C65" s="34" t="s">
        <v>0</v>
      </c>
      <c r="D65" s="175" t="s">
        <v>58</v>
      </c>
      <c r="E65" s="176"/>
      <c r="F65" s="71" t="s">
        <v>32</v>
      </c>
      <c r="G65" s="177"/>
      <c r="H65" s="178"/>
      <c r="I65" s="178"/>
      <c r="J65" s="178"/>
      <c r="K65" s="178"/>
      <c r="L65" s="10" t="s">
        <v>31</v>
      </c>
      <c r="M65" s="48" t="s">
        <v>61</v>
      </c>
      <c r="N65" s="49" t="s">
        <v>59</v>
      </c>
      <c r="O65" s="5" t="s">
        <v>17</v>
      </c>
      <c r="P65" s="76">
        <v>10</v>
      </c>
      <c r="Q65" s="76">
        <v>12</v>
      </c>
      <c r="R65" s="76">
        <v>14</v>
      </c>
      <c r="S65" s="112"/>
    </row>
    <row r="66" spans="1:19" x14ac:dyDescent="0.2">
      <c r="A66" s="173"/>
      <c r="B66" s="182"/>
      <c r="C66" s="179" t="s">
        <v>0</v>
      </c>
      <c r="D66" s="134">
        <v>188714469</v>
      </c>
      <c r="E66" s="72" t="s">
        <v>19</v>
      </c>
      <c r="F66" s="36" t="s">
        <v>31</v>
      </c>
      <c r="G66" s="11">
        <v>22</v>
      </c>
      <c r="H66" s="11">
        <v>10</v>
      </c>
      <c r="I66" s="11">
        <v>10</v>
      </c>
      <c r="J66" s="11">
        <v>10</v>
      </c>
      <c r="K66" s="11">
        <v>10</v>
      </c>
      <c r="L66" s="37" t="s">
        <v>31</v>
      </c>
      <c r="M66" s="58"/>
      <c r="N66" s="59"/>
      <c r="O66" s="60"/>
      <c r="P66" s="61"/>
      <c r="Q66" s="61"/>
      <c r="R66" s="62"/>
      <c r="S66" s="112"/>
    </row>
    <row r="67" spans="1:19" ht="12.75" customHeight="1" x14ac:dyDescent="0.2">
      <c r="A67" s="173"/>
      <c r="B67" s="182"/>
      <c r="C67" s="179"/>
      <c r="D67" s="187" t="s">
        <v>34</v>
      </c>
      <c r="E67" s="187"/>
      <c r="F67" s="180"/>
      <c r="G67" s="18">
        <f>SUM(G66:G66)</f>
        <v>22</v>
      </c>
      <c r="H67" s="18">
        <f t="shared" ref="H67:K67" si="6">SUM(H66:H66)</f>
        <v>10</v>
      </c>
      <c r="I67" s="18">
        <f t="shared" si="6"/>
        <v>10</v>
      </c>
      <c r="J67" s="18">
        <f t="shared" si="6"/>
        <v>10</v>
      </c>
      <c r="K67" s="18">
        <f t="shared" si="6"/>
        <v>10</v>
      </c>
      <c r="L67" s="16" t="s">
        <v>31</v>
      </c>
      <c r="M67" s="39" t="s">
        <v>31</v>
      </c>
      <c r="N67" s="39" t="s">
        <v>31</v>
      </c>
      <c r="O67" s="39" t="s">
        <v>31</v>
      </c>
      <c r="P67" s="39" t="s">
        <v>31</v>
      </c>
      <c r="Q67" s="39" t="s">
        <v>31</v>
      </c>
      <c r="R67" s="39" t="s">
        <v>31</v>
      </c>
      <c r="S67" s="113">
        <f>(I67-G67)/G67</f>
        <v>-0.54545454545454541</v>
      </c>
    </row>
    <row r="68" spans="1:19" ht="30" customHeight="1" x14ac:dyDescent="0.2">
      <c r="A68" s="173"/>
      <c r="B68" s="182"/>
      <c r="C68" s="130" t="s">
        <v>15</v>
      </c>
      <c r="D68" s="175" t="s">
        <v>57</v>
      </c>
      <c r="E68" s="176"/>
      <c r="F68" s="71" t="s">
        <v>32</v>
      </c>
      <c r="G68" s="177"/>
      <c r="H68" s="178"/>
      <c r="I68" s="178"/>
      <c r="J68" s="178"/>
      <c r="K68" s="178"/>
      <c r="L68" s="10" t="s">
        <v>31</v>
      </c>
      <c r="M68" s="48" t="s">
        <v>62</v>
      </c>
      <c r="N68" s="49" t="s">
        <v>63</v>
      </c>
      <c r="O68" s="5" t="s">
        <v>64</v>
      </c>
      <c r="P68" s="76">
        <v>15</v>
      </c>
      <c r="Q68" s="76">
        <v>16</v>
      </c>
      <c r="R68" s="76">
        <v>17</v>
      </c>
      <c r="S68" s="112"/>
    </row>
    <row r="69" spans="1:19" x14ac:dyDescent="0.2">
      <c r="A69" s="173"/>
      <c r="B69" s="182"/>
      <c r="C69" s="179" t="s">
        <v>15</v>
      </c>
      <c r="D69" s="134">
        <v>188714469</v>
      </c>
      <c r="E69" s="72" t="s">
        <v>19</v>
      </c>
      <c r="F69" s="36" t="s">
        <v>31</v>
      </c>
      <c r="G69" s="11">
        <v>35</v>
      </c>
      <c r="H69" s="11">
        <v>35</v>
      </c>
      <c r="I69" s="11">
        <v>35</v>
      </c>
      <c r="J69" s="11">
        <v>35</v>
      </c>
      <c r="K69" s="11">
        <v>35</v>
      </c>
      <c r="L69" s="37" t="s">
        <v>31</v>
      </c>
      <c r="M69" s="58"/>
      <c r="N69" s="59"/>
      <c r="O69" s="60"/>
      <c r="P69" s="61"/>
      <c r="Q69" s="61"/>
      <c r="R69" s="62"/>
      <c r="S69" s="112"/>
    </row>
    <row r="70" spans="1:19" ht="12.75" customHeight="1" x14ac:dyDescent="0.2">
      <c r="A70" s="173"/>
      <c r="B70" s="215"/>
      <c r="C70" s="179"/>
      <c r="D70" s="180" t="s">
        <v>34</v>
      </c>
      <c r="E70" s="180"/>
      <c r="F70" s="180"/>
      <c r="G70" s="18">
        <f>SUM(G69:G69)</f>
        <v>35</v>
      </c>
      <c r="H70" s="18">
        <f t="shared" ref="H70:K70" si="7">SUM(H69:H69)</f>
        <v>35</v>
      </c>
      <c r="I70" s="18">
        <f t="shared" si="7"/>
        <v>35</v>
      </c>
      <c r="J70" s="18">
        <f t="shared" si="7"/>
        <v>35</v>
      </c>
      <c r="K70" s="18">
        <f t="shared" si="7"/>
        <v>35</v>
      </c>
      <c r="L70" s="16" t="s">
        <v>31</v>
      </c>
      <c r="M70" s="39" t="s">
        <v>31</v>
      </c>
      <c r="N70" s="39" t="s">
        <v>31</v>
      </c>
      <c r="O70" s="39" t="s">
        <v>31</v>
      </c>
      <c r="P70" s="39" t="s">
        <v>31</v>
      </c>
      <c r="Q70" s="39" t="s">
        <v>31</v>
      </c>
      <c r="R70" s="39" t="s">
        <v>31</v>
      </c>
      <c r="S70" s="114">
        <f>(I70-G70)/G70</f>
        <v>0</v>
      </c>
    </row>
    <row r="71" spans="1:19" ht="12.75" customHeight="1" x14ac:dyDescent="0.2">
      <c r="A71" s="173"/>
      <c r="B71" s="50" t="s">
        <v>15</v>
      </c>
      <c r="C71" s="184" t="s">
        <v>2</v>
      </c>
      <c r="D71" s="185"/>
      <c r="E71" s="185"/>
      <c r="F71" s="185"/>
      <c r="G71" s="41">
        <f>G67+G70</f>
        <v>57</v>
      </c>
      <c r="H71" s="41">
        <f t="shared" ref="H71:K71" si="8">H67+H70</f>
        <v>45</v>
      </c>
      <c r="I71" s="41">
        <f t="shared" si="8"/>
        <v>45</v>
      </c>
      <c r="J71" s="41">
        <f t="shared" si="8"/>
        <v>45</v>
      </c>
      <c r="K71" s="41">
        <f t="shared" si="8"/>
        <v>45</v>
      </c>
      <c r="L71" s="42" t="s">
        <v>31</v>
      </c>
      <c r="M71" s="43" t="s">
        <v>31</v>
      </c>
      <c r="N71" s="43" t="s">
        <v>31</v>
      </c>
      <c r="O71" s="43" t="s">
        <v>31</v>
      </c>
      <c r="P71" s="43" t="s">
        <v>31</v>
      </c>
      <c r="Q71" s="43" t="s">
        <v>31</v>
      </c>
      <c r="R71" s="43" t="s">
        <v>31</v>
      </c>
      <c r="S71" s="112"/>
    </row>
    <row r="72" spans="1:19" ht="25.5" customHeight="1" x14ac:dyDescent="0.2">
      <c r="A72" s="173"/>
      <c r="B72" s="44" t="s">
        <v>47</v>
      </c>
      <c r="C72" s="211" t="s">
        <v>65</v>
      </c>
      <c r="D72" s="212"/>
      <c r="E72" s="212"/>
      <c r="F72" s="45" t="s">
        <v>27</v>
      </c>
      <c r="G72" s="33"/>
      <c r="H72" s="33"/>
      <c r="I72" s="33"/>
      <c r="J72" s="33"/>
      <c r="K72" s="33"/>
      <c r="L72" s="45" t="s">
        <v>109</v>
      </c>
      <c r="M72" s="46" t="s">
        <v>69</v>
      </c>
      <c r="N72" s="46" t="s">
        <v>73</v>
      </c>
      <c r="O72" s="47" t="s">
        <v>17</v>
      </c>
      <c r="P72" s="77">
        <v>2</v>
      </c>
      <c r="Q72" s="77">
        <v>2</v>
      </c>
      <c r="R72" s="77">
        <v>2</v>
      </c>
      <c r="S72" s="112"/>
    </row>
    <row r="73" spans="1:19" ht="30" customHeight="1" x14ac:dyDescent="0.2">
      <c r="A73" s="173"/>
      <c r="B73" s="181" t="s">
        <v>47</v>
      </c>
      <c r="C73" s="34" t="s">
        <v>0</v>
      </c>
      <c r="D73" s="158" t="s">
        <v>125</v>
      </c>
      <c r="E73" s="159"/>
      <c r="F73" s="87" t="s">
        <v>32</v>
      </c>
      <c r="G73" s="213"/>
      <c r="H73" s="214"/>
      <c r="I73" s="214"/>
      <c r="J73" s="214"/>
      <c r="K73" s="214"/>
      <c r="L73" s="10" t="s">
        <v>31</v>
      </c>
      <c r="M73" s="48" t="s">
        <v>70</v>
      </c>
      <c r="N73" s="49" t="s">
        <v>74</v>
      </c>
      <c r="O73" s="5" t="s">
        <v>17</v>
      </c>
      <c r="P73" s="76">
        <v>2</v>
      </c>
      <c r="Q73" s="76">
        <v>2</v>
      </c>
      <c r="R73" s="76">
        <v>2</v>
      </c>
      <c r="S73" s="112"/>
    </row>
    <row r="74" spans="1:19" x14ac:dyDescent="0.2">
      <c r="A74" s="173"/>
      <c r="B74" s="182"/>
      <c r="C74" s="179" t="s">
        <v>0</v>
      </c>
      <c r="D74" s="88">
        <v>188714469</v>
      </c>
      <c r="E74" s="49" t="s">
        <v>19</v>
      </c>
      <c r="F74" s="36" t="s">
        <v>31</v>
      </c>
      <c r="G74" s="11">
        <v>74.3</v>
      </c>
      <c r="H74" s="11">
        <v>27</v>
      </c>
      <c r="I74" s="11">
        <v>27</v>
      </c>
      <c r="J74" s="11">
        <f>H74+H74*0.1</f>
        <v>29.7</v>
      </c>
      <c r="K74" s="11">
        <v>32.6</v>
      </c>
      <c r="L74" s="37" t="s">
        <v>31</v>
      </c>
      <c r="M74" s="58"/>
      <c r="N74" s="59"/>
      <c r="O74" s="60"/>
      <c r="P74" s="69"/>
      <c r="Q74" s="69"/>
      <c r="R74" s="68"/>
      <c r="S74" s="112"/>
    </row>
    <row r="75" spans="1:19" ht="12.75" customHeight="1" x14ac:dyDescent="0.2">
      <c r="A75" s="173"/>
      <c r="B75" s="182"/>
      <c r="C75" s="179"/>
      <c r="D75" s="187" t="s">
        <v>34</v>
      </c>
      <c r="E75" s="187"/>
      <c r="F75" s="180"/>
      <c r="G75" s="18">
        <f>SUM(G74:G74)</f>
        <v>74.3</v>
      </c>
      <c r="H75" s="18">
        <f t="shared" ref="H75" si="9">SUM(H74:H74)</f>
        <v>27</v>
      </c>
      <c r="I75" s="18">
        <f t="shared" ref="I75" si="10">SUM(I74:I74)</f>
        <v>27</v>
      </c>
      <c r="J75" s="18">
        <f t="shared" ref="J75" si="11">SUM(J74:J74)</f>
        <v>29.7</v>
      </c>
      <c r="K75" s="18">
        <f t="shared" ref="K75" si="12">SUM(K74:K74)</f>
        <v>32.6</v>
      </c>
      <c r="L75" s="16" t="s">
        <v>31</v>
      </c>
      <c r="M75" s="39" t="s">
        <v>31</v>
      </c>
      <c r="N75" s="39" t="s">
        <v>31</v>
      </c>
      <c r="O75" s="39" t="s">
        <v>31</v>
      </c>
      <c r="P75" s="39" t="s">
        <v>31</v>
      </c>
      <c r="Q75" s="39" t="s">
        <v>31</v>
      </c>
      <c r="R75" s="39" t="s">
        <v>31</v>
      </c>
      <c r="S75" s="113">
        <f>(I75-G75)/G75</f>
        <v>-0.63660834454912518</v>
      </c>
    </row>
    <row r="76" spans="1:19" ht="25.5" x14ac:dyDescent="0.2">
      <c r="A76" s="173"/>
      <c r="B76" s="182"/>
      <c r="C76" s="130" t="s">
        <v>15</v>
      </c>
      <c r="D76" s="175" t="s">
        <v>66</v>
      </c>
      <c r="E76" s="176"/>
      <c r="F76" s="71" t="s">
        <v>33</v>
      </c>
      <c r="G76" s="213"/>
      <c r="H76" s="214"/>
      <c r="I76" s="214"/>
      <c r="J76" s="214"/>
      <c r="K76" s="214"/>
      <c r="L76" s="10" t="s">
        <v>109</v>
      </c>
      <c r="M76" s="48" t="s">
        <v>129</v>
      </c>
      <c r="N76" s="49" t="s">
        <v>75</v>
      </c>
      <c r="O76" s="5" t="s">
        <v>17</v>
      </c>
      <c r="P76" s="76">
        <v>15</v>
      </c>
      <c r="Q76" s="76">
        <v>15</v>
      </c>
      <c r="R76" s="76">
        <v>15</v>
      </c>
      <c r="S76" s="112"/>
    </row>
    <row r="77" spans="1:19" x14ac:dyDescent="0.2">
      <c r="A77" s="173"/>
      <c r="B77" s="182"/>
      <c r="C77" s="179" t="s">
        <v>15</v>
      </c>
      <c r="D77" s="134">
        <v>188714469</v>
      </c>
      <c r="E77" s="72" t="s">
        <v>19</v>
      </c>
      <c r="F77" s="36" t="s">
        <v>31</v>
      </c>
      <c r="G77" s="11">
        <v>0</v>
      </c>
      <c r="H77" s="11">
        <v>121.1</v>
      </c>
      <c r="I77" s="11">
        <v>117.2</v>
      </c>
      <c r="J77" s="11">
        <v>133.19999999999999</v>
      </c>
      <c r="K77" s="11">
        <v>146.5</v>
      </c>
      <c r="L77" s="37" t="s">
        <v>31</v>
      </c>
      <c r="M77" s="58"/>
      <c r="N77" s="59"/>
      <c r="O77" s="60"/>
      <c r="P77" s="61"/>
      <c r="Q77" s="61"/>
      <c r="R77" s="62"/>
      <c r="S77" s="112"/>
    </row>
    <row r="78" spans="1:19" x14ac:dyDescent="0.2">
      <c r="A78" s="173"/>
      <c r="B78" s="182"/>
      <c r="C78" s="179"/>
      <c r="D78" s="134">
        <v>188714469</v>
      </c>
      <c r="E78" s="72" t="s">
        <v>21</v>
      </c>
      <c r="F78" s="36" t="s">
        <v>31</v>
      </c>
      <c r="G78" s="11">
        <v>23.754999999999999</v>
      </c>
      <c r="H78" s="11">
        <v>26.1</v>
      </c>
      <c r="I78" s="11">
        <v>23.155999999999999</v>
      </c>
      <c r="J78" s="11">
        <v>28.7</v>
      </c>
      <c r="K78" s="11">
        <v>31.5</v>
      </c>
      <c r="L78" s="37" t="s">
        <v>31</v>
      </c>
      <c r="M78" s="58"/>
      <c r="N78" s="59"/>
      <c r="O78" s="60"/>
      <c r="P78" s="136"/>
      <c r="Q78" s="136"/>
      <c r="R78" s="62"/>
      <c r="S78" s="112"/>
    </row>
    <row r="79" spans="1:19" ht="12.75" customHeight="1" x14ac:dyDescent="0.2">
      <c r="A79" s="173"/>
      <c r="B79" s="182"/>
      <c r="C79" s="179"/>
      <c r="D79" s="180" t="s">
        <v>34</v>
      </c>
      <c r="E79" s="180"/>
      <c r="F79" s="180"/>
      <c r="G79" s="18">
        <f>SUM(G77:G78)</f>
        <v>23.754999999999999</v>
      </c>
      <c r="H79" s="18">
        <f t="shared" ref="H79:K79" si="13">SUM(H77:H78)</f>
        <v>147.19999999999999</v>
      </c>
      <c r="I79" s="18">
        <f t="shared" si="13"/>
        <v>140.35599999999999</v>
      </c>
      <c r="J79" s="18">
        <f t="shared" si="13"/>
        <v>161.89999999999998</v>
      </c>
      <c r="K79" s="18">
        <f t="shared" si="13"/>
        <v>178</v>
      </c>
      <c r="L79" s="16" t="s">
        <v>31</v>
      </c>
      <c r="M79" s="39" t="s">
        <v>31</v>
      </c>
      <c r="N79" s="39" t="s">
        <v>31</v>
      </c>
      <c r="O79" s="39" t="s">
        <v>31</v>
      </c>
      <c r="P79" s="39" t="s">
        <v>31</v>
      </c>
      <c r="Q79" s="39" t="s">
        <v>31</v>
      </c>
      <c r="R79" s="39" t="s">
        <v>31</v>
      </c>
      <c r="S79" s="113">
        <f>(I79-G79)/G79</f>
        <v>4.9084824247526839</v>
      </c>
    </row>
    <row r="80" spans="1:19" ht="30" customHeight="1" x14ac:dyDescent="0.2">
      <c r="A80" s="173"/>
      <c r="B80" s="182"/>
      <c r="C80" s="129" t="s">
        <v>47</v>
      </c>
      <c r="D80" s="175" t="s">
        <v>68</v>
      </c>
      <c r="E80" s="176"/>
      <c r="F80" s="71" t="s">
        <v>32</v>
      </c>
      <c r="G80" s="177"/>
      <c r="H80" s="178"/>
      <c r="I80" s="178"/>
      <c r="J80" s="178"/>
      <c r="K80" s="178"/>
      <c r="L80" s="10" t="s">
        <v>31</v>
      </c>
      <c r="M80" s="48" t="s">
        <v>71</v>
      </c>
      <c r="N80" s="49" t="s">
        <v>72</v>
      </c>
      <c r="O80" s="5" t="s">
        <v>17</v>
      </c>
      <c r="P80" s="5">
        <v>1</v>
      </c>
      <c r="Q80" s="5">
        <v>1</v>
      </c>
      <c r="R80" s="5">
        <v>1</v>
      </c>
      <c r="S80" s="112"/>
    </row>
    <row r="81" spans="1:19" x14ac:dyDescent="0.2">
      <c r="A81" s="173"/>
      <c r="B81" s="182"/>
      <c r="C81" s="179" t="s">
        <v>47</v>
      </c>
      <c r="D81" s="134">
        <v>188714469</v>
      </c>
      <c r="E81" s="72" t="s">
        <v>19</v>
      </c>
      <c r="F81" s="36" t="s">
        <v>31</v>
      </c>
      <c r="G81" s="11">
        <v>20</v>
      </c>
      <c r="H81" s="11">
        <v>20</v>
      </c>
      <c r="I81" s="11">
        <v>34.799999999999997</v>
      </c>
      <c r="J81" s="11">
        <v>22</v>
      </c>
      <c r="K81" s="11">
        <v>24.2</v>
      </c>
      <c r="L81" s="37" t="s">
        <v>31</v>
      </c>
      <c r="M81" s="58"/>
      <c r="N81" s="59"/>
      <c r="O81" s="60"/>
      <c r="P81" s="61"/>
      <c r="Q81" s="61"/>
      <c r="R81" s="62"/>
      <c r="S81" s="112"/>
    </row>
    <row r="82" spans="1:19" ht="12.75" customHeight="1" x14ac:dyDescent="0.2">
      <c r="A82" s="173"/>
      <c r="B82" s="182"/>
      <c r="C82" s="179"/>
      <c r="D82" s="180" t="s">
        <v>34</v>
      </c>
      <c r="E82" s="180"/>
      <c r="F82" s="180"/>
      <c r="G82" s="18">
        <f>SUM(G81:G81)</f>
        <v>20</v>
      </c>
      <c r="H82" s="18">
        <f t="shared" ref="H82" si="14">SUM(H81:H81)</f>
        <v>20</v>
      </c>
      <c r="I82" s="18">
        <f t="shared" ref="I82" si="15">SUM(I81:I81)</f>
        <v>34.799999999999997</v>
      </c>
      <c r="J82" s="18">
        <f t="shared" ref="J82" si="16">SUM(J81:J81)</f>
        <v>22</v>
      </c>
      <c r="K82" s="18">
        <f t="shared" ref="K82" si="17">SUM(K81:K81)</f>
        <v>24.2</v>
      </c>
      <c r="L82" s="16" t="s">
        <v>31</v>
      </c>
      <c r="M82" s="39" t="s">
        <v>31</v>
      </c>
      <c r="N82" s="39" t="s">
        <v>31</v>
      </c>
      <c r="O82" s="39" t="s">
        <v>31</v>
      </c>
      <c r="P82" s="39" t="s">
        <v>31</v>
      </c>
      <c r="Q82" s="39" t="s">
        <v>31</v>
      </c>
      <c r="R82" s="39" t="s">
        <v>31</v>
      </c>
      <c r="S82" s="114">
        <f>(I82-G82)/G82</f>
        <v>0.73999999999999988</v>
      </c>
    </row>
    <row r="83" spans="1:19" ht="12.75" customHeight="1" x14ac:dyDescent="0.2">
      <c r="A83" s="174"/>
      <c r="B83" s="93" t="s">
        <v>47</v>
      </c>
      <c r="C83" s="185" t="s">
        <v>2</v>
      </c>
      <c r="D83" s="185"/>
      <c r="E83" s="185"/>
      <c r="F83" s="185"/>
      <c r="G83" s="41">
        <f>G75+G79+G82</f>
        <v>118.05499999999999</v>
      </c>
      <c r="H83" s="41">
        <f t="shared" ref="H83:K83" si="18">H75+H79+H82</f>
        <v>194.2</v>
      </c>
      <c r="I83" s="41">
        <f t="shared" si="18"/>
        <v>202.15600000000001</v>
      </c>
      <c r="J83" s="41">
        <f t="shared" si="18"/>
        <v>213.59999999999997</v>
      </c>
      <c r="K83" s="41">
        <f t="shared" si="18"/>
        <v>234.79999999999998</v>
      </c>
      <c r="L83" s="42" t="s">
        <v>31</v>
      </c>
      <c r="M83" s="43" t="s">
        <v>31</v>
      </c>
      <c r="N83" s="43" t="s">
        <v>31</v>
      </c>
      <c r="O83" s="43" t="s">
        <v>31</v>
      </c>
      <c r="P83" s="43" t="s">
        <v>31</v>
      </c>
      <c r="Q83" s="43" t="s">
        <v>31</v>
      </c>
      <c r="R83" s="43" t="s">
        <v>31</v>
      </c>
      <c r="S83" s="112"/>
    </row>
    <row r="84" spans="1:19" ht="12.75" customHeight="1" x14ac:dyDescent="0.2">
      <c r="A84" s="51" t="s">
        <v>0</v>
      </c>
      <c r="B84" s="209" t="s">
        <v>10</v>
      </c>
      <c r="C84" s="210"/>
      <c r="D84" s="210"/>
      <c r="E84" s="210"/>
      <c r="F84" s="210"/>
      <c r="G84" s="79">
        <f>G63+G71+G83</f>
        <v>8349.5549999999985</v>
      </c>
      <c r="H84" s="79">
        <f t="shared" ref="H84:K84" si="19">H63+H71+H83</f>
        <v>8976.4</v>
      </c>
      <c r="I84" s="79">
        <f t="shared" si="19"/>
        <v>9920.9510000000009</v>
      </c>
      <c r="J84" s="79">
        <f t="shared" si="19"/>
        <v>5153.7000000000007</v>
      </c>
      <c r="K84" s="79">
        <f t="shared" si="19"/>
        <v>5773.5</v>
      </c>
      <c r="L84" s="52" t="s">
        <v>31</v>
      </c>
      <c r="M84" s="53" t="s">
        <v>31</v>
      </c>
      <c r="N84" s="53" t="s">
        <v>31</v>
      </c>
      <c r="O84" s="53" t="s">
        <v>31</v>
      </c>
      <c r="P84" s="53" t="s">
        <v>31</v>
      </c>
      <c r="Q84" s="53" t="s">
        <v>31</v>
      </c>
      <c r="R84" s="53" t="s">
        <v>31</v>
      </c>
      <c r="S84" s="112"/>
    </row>
    <row r="85" spans="1:19" ht="12.75" customHeight="1" x14ac:dyDescent="0.2">
      <c r="A85" s="222" t="s">
        <v>15</v>
      </c>
      <c r="B85" s="245" t="s">
        <v>101</v>
      </c>
      <c r="C85" s="246"/>
      <c r="D85" s="246"/>
      <c r="E85" s="246"/>
      <c r="F85" s="247"/>
      <c r="G85" s="247"/>
      <c r="H85" s="247"/>
      <c r="I85" s="247"/>
      <c r="J85" s="247"/>
      <c r="K85" s="247"/>
      <c r="L85" s="247"/>
      <c r="M85" s="247"/>
      <c r="N85" s="247"/>
      <c r="O85" s="247"/>
      <c r="P85" s="247"/>
      <c r="Q85" s="247"/>
      <c r="R85" s="248"/>
      <c r="S85" s="112"/>
    </row>
    <row r="86" spans="1:19" ht="27" customHeight="1" x14ac:dyDescent="0.2">
      <c r="A86" s="223"/>
      <c r="B86" s="96" t="s">
        <v>0</v>
      </c>
      <c r="C86" s="199" t="s">
        <v>104</v>
      </c>
      <c r="D86" s="199"/>
      <c r="E86" s="200"/>
      <c r="F86" s="98" t="s">
        <v>27</v>
      </c>
      <c r="G86" s="203"/>
      <c r="H86" s="204"/>
      <c r="I86" s="204"/>
      <c r="J86" s="204"/>
      <c r="K86" s="204"/>
      <c r="L86" s="104" t="s">
        <v>106</v>
      </c>
      <c r="M86" s="46" t="s">
        <v>120</v>
      </c>
      <c r="N86" s="108" t="s">
        <v>119</v>
      </c>
      <c r="O86" s="82" t="s">
        <v>16</v>
      </c>
      <c r="P86" s="78">
        <v>90</v>
      </c>
      <c r="Q86" s="78">
        <v>90</v>
      </c>
      <c r="R86" s="78">
        <v>90</v>
      </c>
      <c r="S86" s="112"/>
    </row>
    <row r="87" spans="1:19" ht="38.25" customHeight="1" x14ac:dyDescent="0.2">
      <c r="A87" s="223"/>
      <c r="B87" s="252" t="s">
        <v>0</v>
      </c>
      <c r="C87" s="131" t="s">
        <v>0</v>
      </c>
      <c r="D87" s="160" t="s">
        <v>102</v>
      </c>
      <c r="E87" s="161"/>
      <c r="F87" s="91" t="s">
        <v>114</v>
      </c>
      <c r="G87" s="201"/>
      <c r="H87" s="202"/>
      <c r="I87" s="202"/>
      <c r="J87" s="202"/>
      <c r="K87" s="202"/>
      <c r="L87" s="37" t="s">
        <v>106</v>
      </c>
      <c r="M87" s="89" t="s">
        <v>121</v>
      </c>
      <c r="N87" s="80" t="s">
        <v>103</v>
      </c>
      <c r="O87" s="81" t="s">
        <v>17</v>
      </c>
      <c r="P87" s="81">
        <v>2</v>
      </c>
      <c r="Q87" s="81">
        <v>2</v>
      </c>
      <c r="R87" s="81">
        <v>2</v>
      </c>
      <c r="S87" s="112"/>
    </row>
    <row r="88" spans="1:19" ht="12.75" customHeight="1" x14ac:dyDescent="0.2">
      <c r="A88" s="223"/>
      <c r="B88" s="253"/>
      <c r="C88" s="90" t="s">
        <v>0</v>
      </c>
      <c r="D88" s="110">
        <v>188714469</v>
      </c>
      <c r="E88" s="97" t="s">
        <v>19</v>
      </c>
      <c r="F88" s="37" t="s">
        <v>31</v>
      </c>
      <c r="G88" s="11">
        <v>0</v>
      </c>
      <c r="H88" s="11">
        <v>0</v>
      </c>
      <c r="I88" s="11"/>
      <c r="J88" s="11">
        <v>0</v>
      </c>
      <c r="K88" s="11">
        <v>0</v>
      </c>
      <c r="L88" s="16" t="s">
        <v>31</v>
      </c>
      <c r="M88" s="39" t="s">
        <v>31</v>
      </c>
      <c r="N88" s="39"/>
      <c r="O88" s="39"/>
      <c r="P88" s="39"/>
      <c r="Q88" s="39"/>
      <c r="R88" s="39"/>
      <c r="S88" s="112"/>
    </row>
    <row r="89" spans="1:19" ht="12.75" customHeight="1" x14ac:dyDescent="0.2">
      <c r="A89" s="223"/>
      <c r="B89" s="253"/>
      <c r="C89" s="249" t="s">
        <v>34</v>
      </c>
      <c r="D89" s="250"/>
      <c r="E89" s="217"/>
      <c r="F89" s="251"/>
      <c r="G89" s="83">
        <v>0</v>
      </c>
      <c r="H89" s="83">
        <v>0</v>
      </c>
      <c r="I89" s="83">
        <v>0</v>
      </c>
      <c r="J89" s="83">
        <v>0</v>
      </c>
      <c r="K89" s="83">
        <v>0</v>
      </c>
      <c r="L89" s="16" t="s">
        <v>31</v>
      </c>
      <c r="M89" s="39" t="s">
        <v>31</v>
      </c>
      <c r="N89" s="39"/>
      <c r="O89" s="39"/>
      <c r="P89" s="39"/>
      <c r="Q89" s="39"/>
      <c r="R89" s="39"/>
      <c r="S89" s="114" t="s">
        <v>149</v>
      </c>
    </row>
    <row r="90" spans="1:19" ht="27.75" customHeight="1" x14ac:dyDescent="0.2">
      <c r="A90" s="223"/>
      <c r="B90" s="253"/>
      <c r="C90" s="92" t="s">
        <v>15</v>
      </c>
      <c r="D90" s="175" t="s">
        <v>105</v>
      </c>
      <c r="E90" s="176"/>
      <c r="F90" s="91" t="s">
        <v>114</v>
      </c>
      <c r="G90" s="201"/>
      <c r="H90" s="202"/>
      <c r="I90" s="202"/>
      <c r="J90" s="202"/>
      <c r="K90" s="202"/>
      <c r="L90" s="37" t="s">
        <v>106</v>
      </c>
      <c r="M90" s="89" t="s">
        <v>122</v>
      </c>
      <c r="N90" s="80" t="s">
        <v>107</v>
      </c>
      <c r="O90" s="81" t="s">
        <v>17</v>
      </c>
      <c r="P90" s="81">
        <v>1</v>
      </c>
      <c r="Q90" s="81">
        <v>1</v>
      </c>
      <c r="R90" s="81">
        <v>1</v>
      </c>
      <c r="S90" s="112"/>
    </row>
    <row r="91" spans="1:19" ht="12.75" customHeight="1" x14ac:dyDescent="0.2">
      <c r="A91" s="223"/>
      <c r="B91" s="253"/>
      <c r="C91" s="84" t="s">
        <v>15</v>
      </c>
      <c r="D91" s="111">
        <v>188714469</v>
      </c>
      <c r="E91" s="72" t="s">
        <v>19</v>
      </c>
      <c r="F91" s="37" t="s">
        <v>31</v>
      </c>
      <c r="G91" s="11">
        <v>0</v>
      </c>
      <c r="H91" s="11">
        <v>0</v>
      </c>
      <c r="I91" s="11"/>
      <c r="J91" s="11">
        <v>0</v>
      </c>
      <c r="K91" s="11">
        <v>0</v>
      </c>
      <c r="L91" s="37" t="s">
        <v>31</v>
      </c>
      <c r="M91" s="39" t="s">
        <v>31</v>
      </c>
      <c r="N91" s="39"/>
      <c r="O91" s="39"/>
      <c r="P91" s="39"/>
      <c r="Q91" s="39"/>
      <c r="R91" s="39"/>
      <c r="S91" s="112"/>
    </row>
    <row r="92" spans="1:19" ht="12.75" customHeight="1" x14ac:dyDescent="0.2">
      <c r="A92" s="223"/>
      <c r="B92" s="254"/>
      <c r="C92" s="216" t="s">
        <v>34</v>
      </c>
      <c r="D92" s="217"/>
      <c r="E92" s="217"/>
      <c r="F92" s="218"/>
      <c r="G92" s="99">
        <f>G91</f>
        <v>0</v>
      </c>
      <c r="H92" s="99">
        <f>H91</f>
        <v>0</v>
      </c>
      <c r="I92" s="99">
        <f>I91</f>
        <v>0</v>
      </c>
      <c r="J92" s="99">
        <f>J91</f>
        <v>0</v>
      </c>
      <c r="K92" s="100">
        <f>K91</f>
        <v>0</v>
      </c>
      <c r="L92" s="37" t="s">
        <v>31</v>
      </c>
      <c r="M92" s="39" t="s">
        <v>31</v>
      </c>
      <c r="N92" s="101"/>
      <c r="O92" s="101"/>
      <c r="P92" s="101"/>
      <c r="Q92" s="101"/>
      <c r="R92" s="101"/>
      <c r="S92" s="114" t="s">
        <v>149</v>
      </c>
    </row>
    <row r="93" spans="1:19" ht="12.75" customHeight="1" x14ac:dyDescent="0.2">
      <c r="A93" s="224"/>
      <c r="B93" s="94" t="s">
        <v>0</v>
      </c>
      <c r="C93" s="219" t="s">
        <v>2</v>
      </c>
      <c r="D93" s="219"/>
      <c r="E93" s="219"/>
      <c r="F93" s="219"/>
      <c r="G93" s="85">
        <f>G89+G92</f>
        <v>0</v>
      </c>
      <c r="H93" s="85">
        <f t="shared" ref="H93:K93" si="20">H89+H92</f>
        <v>0</v>
      </c>
      <c r="I93" s="85">
        <f t="shared" si="20"/>
        <v>0</v>
      </c>
      <c r="J93" s="85">
        <f t="shared" si="20"/>
        <v>0</v>
      </c>
      <c r="K93" s="85">
        <f t="shared" si="20"/>
        <v>0</v>
      </c>
      <c r="L93" s="42" t="s">
        <v>31</v>
      </c>
      <c r="M93" s="43" t="s">
        <v>31</v>
      </c>
      <c r="N93" s="47"/>
      <c r="O93" s="47"/>
      <c r="P93" s="47"/>
      <c r="Q93" s="47"/>
      <c r="R93" s="47"/>
      <c r="S93" s="112"/>
    </row>
    <row r="94" spans="1:19" ht="12.75" customHeight="1" x14ac:dyDescent="0.2">
      <c r="A94" s="95" t="s">
        <v>15</v>
      </c>
      <c r="B94" s="220" t="s">
        <v>10</v>
      </c>
      <c r="C94" s="220"/>
      <c r="D94" s="220"/>
      <c r="E94" s="220"/>
      <c r="F94" s="221"/>
      <c r="G94" s="102">
        <f>G93</f>
        <v>0</v>
      </c>
      <c r="H94" s="102">
        <f t="shared" ref="H94:K94" si="21">H93</f>
        <v>0</v>
      </c>
      <c r="I94" s="102">
        <f t="shared" si="21"/>
        <v>0</v>
      </c>
      <c r="J94" s="102">
        <f t="shared" si="21"/>
        <v>0</v>
      </c>
      <c r="K94" s="102">
        <f t="shared" si="21"/>
        <v>0</v>
      </c>
      <c r="L94" s="52" t="s">
        <v>31</v>
      </c>
      <c r="M94" s="53" t="s">
        <v>31</v>
      </c>
      <c r="N94" s="103"/>
      <c r="O94" s="103"/>
      <c r="P94" s="103"/>
      <c r="Q94" s="103"/>
      <c r="R94" s="103"/>
      <c r="S94" s="112"/>
    </row>
    <row r="95" spans="1:19" x14ac:dyDescent="0.2">
      <c r="A95" s="243" t="s">
        <v>3</v>
      </c>
      <c r="B95" s="244"/>
      <c r="C95" s="244"/>
      <c r="D95" s="244"/>
      <c r="E95" s="244"/>
      <c r="F95" s="244"/>
      <c r="G95" s="54">
        <f t="shared" ref="G95" si="22">G84</f>
        <v>8349.5549999999985</v>
      </c>
      <c r="H95" s="54">
        <f t="shared" ref="H95:K95" si="23">H84</f>
        <v>8976.4</v>
      </c>
      <c r="I95" s="54">
        <f t="shared" si="23"/>
        <v>9920.9510000000009</v>
      </c>
      <c r="J95" s="54">
        <f t="shared" si="23"/>
        <v>5153.7000000000007</v>
      </c>
      <c r="K95" s="54">
        <f t="shared" si="23"/>
        <v>5773.5</v>
      </c>
      <c r="L95" s="15" t="s">
        <v>31</v>
      </c>
      <c r="M95" s="55" t="s">
        <v>31</v>
      </c>
      <c r="N95" s="55" t="s">
        <v>31</v>
      </c>
      <c r="O95" s="55" t="s">
        <v>31</v>
      </c>
      <c r="P95" s="55" t="s">
        <v>31</v>
      </c>
      <c r="Q95" s="55" t="s">
        <v>31</v>
      </c>
      <c r="R95" s="55" t="s">
        <v>31</v>
      </c>
      <c r="S95" s="112"/>
    </row>
    <row r="96" spans="1:19" x14ac:dyDescent="0.2">
      <c r="A96" s="56" t="s">
        <v>97</v>
      </c>
    </row>
    <row r="97" spans="1:11" x14ac:dyDescent="0.2">
      <c r="A97" s="56" t="s">
        <v>95</v>
      </c>
    </row>
    <row r="98" spans="1:11" x14ac:dyDescent="0.2">
      <c r="A98" s="56" t="s">
        <v>96</v>
      </c>
    </row>
    <row r="99" spans="1:11" hidden="1" x14ac:dyDescent="0.2">
      <c r="A99" s="56"/>
    </row>
    <row r="100" spans="1:11" ht="13.5" hidden="1" thickBot="1" x14ac:dyDescent="0.25">
      <c r="A100" s="242" t="s">
        <v>4</v>
      </c>
      <c r="B100" s="242"/>
      <c r="C100" s="242"/>
      <c r="D100" s="242"/>
      <c r="E100" s="242"/>
      <c r="F100" s="242"/>
      <c r="G100" s="242"/>
      <c r="H100" s="242"/>
      <c r="I100" s="242"/>
      <c r="J100" s="242"/>
      <c r="K100" s="242"/>
    </row>
    <row r="101" spans="1:11" ht="25.5" hidden="1" x14ac:dyDescent="0.2">
      <c r="A101" s="230" t="s">
        <v>5</v>
      </c>
      <c r="B101" s="231"/>
      <c r="C101" s="231"/>
      <c r="D101" s="12" t="s">
        <v>18</v>
      </c>
      <c r="E101" s="228" t="s">
        <v>19</v>
      </c>
      <c r="F101" s="228"/>
      <c r="G101" s="14">
        <f>G16+G20+G25+G26+G27+G30+G31+G33+G52+G66+G69+G74+G77+G81+G36+G55+G58+G59+G91+G88</f>
        <v>2136.9399999999996</v>
      </c>
      <c r="H101" s="14">
        <f>H16+H20+H25+H26+H27+H30+H31+H33+H52+H66+H69+H74+H77+H81+H36+H55+H58+H59+H91+H88</f>
        <v>887.7</v>
      </c>
      <c r="I101" s="148">
        <f>I16+I20+I25+I26+I27+I30+I31+I33+I43+I52+I66+I69+I74+I77+I81+I55+I58+I59+I91+I88</f>
        <v>954.69999999999993</v>
      </c>
      <c r="J101" s="14">
        <f>J16+J20+J25+J26+J27+J30+J31+J33+J52+J66+J69+J74+J77+J81+J36+J55+J58+J59+J91+J88</f>
        <v>378.7</v>
      </c>
      <c r="K101" s="14">
        <f>K16+K20+K25+K26+K27+K30+K31+K33+K52+K66+K69+K74+K77+K81+K36+K55+K58+K59+K91+K88</f>
        <v>411.99999999999994</v>
      </c>
    </row>
    <row r="102" spans="1:11" ht="38.25" hidden="1" x14ac:dyDescent="0.2">
      <c r="A102" s="232"/>
      <c r="B102" s="233"/>
      <c r="C102" s="233"/>
      <c r="D102" s="13" t="s">
        <v>35</v>
      </c>
      <c r="E102" s="227" t="s">
        <v>20</v>
      </c>
      <c r="F102" s="227"/>
      <c r="G102" s="18">
        <f>G47</f>
        <v>0</v>
      </c>
      <c r="H102" s="18">
        <f t="shared" ref="H102:K102" si="24">H47</f>
        <v>0</v>
      </c>
      <c r="I102" s="149">
        <f t="shared" si="24"/>
        <v>0</v>
      </c>
      <c r="J102" s="141">
        <f t="shared" si="24"/>
        <v>120</v>
      </c>
      <c r="K102" s="141">
        <f t="shared" si="24"/>
        <v>220</v>
      </c>
    </row>
    <row r="103" spans="1:11" ht="25.5" hidden="1" x14ac:dyDescent="0.2">
      <c r="A103" s="232"/>
      <c r="B103" s="233"/>
      <c r="C103" s="233"/>
      <c r="D103" s="13" t="s">
        <v>108</v>
      </c>
      <c r="E103" s="227" t="s">
        <v>21</v>
      </c>
      <c r="F103" s="227"/>
      <c r="G103" s="18">
        <f>G21+G28+G34+G53+G41+G78</f>
        <v>1982.3150000000003</v>
      </c>
      <c r="H103" s="18">
        <f>H21+H28+H34+H53+H41+H78</f>
        <v>1613.6</v>
      </c>
      <c r="I103" s="149">
        <f>I21+I28+I34+I53+I41+I60+I78</f>
        <v>2528.7559999999999</v>
      </c>
      <c r="J103" s="18">
        <f>J21+J28+J34+J53+J41+J78</f>
        <v>1555</v>
      </c>
      <c r="K103" s="18">
        <f>K21+K28+K34+K53+K41+K78</f>
        <v>1681.5</v>
      </c>
    </row>
    <row r="104" spans="1:11" ht="25.5" hidden="1" x14ac:dyDescent="0.2">
      <c r="A104" s="232"/>
      <c r="B104" s="233"/>
      <c r="C104" s="233"/>
      <c r="D104" s="13" t="s">
        <v>22</v>
      </c>
      <c r="E104" s="227" t="s">
        <v>23</v>
      </c>
      <c r="F104" s="227"/>
      <c r="G104" s="18"/>
      <c r="H104" s="18"/>
      <c r="I104" s="150">
        <f>I24</f>
        <v>153.69999999999999</v>
      </c>
      <c r="J104" s="17"/>
      <c r="K104" s="17"/>
    </row>
    <row r="105" spans="1:11" ht="51" hidden="1" x14ac:dyDescent="0.2">
      <c r="A105" s="232"/>
      <c r="B105" s="233"/>
      <c r="C105" s="233"/>
      <c r="D105" s="13" t="s">
        <v>24</v>
      </c>
      <c r="E105" s="227" t="s">
        <v>25</v>
      </c>
      <c r="F105" s="227"/>
      <c r="G105" s="18"/>
      <c r="H105" s="18"/>
      <c r="I105" s="149"/>
      <c r="J105" s="18"/>
      <c r="K105" s="18"/>
    </row>
    <row r="106" spans="1:11" hidden="1" x14ac:dyDescent="0.2">
      <c r="A106" s="232"/>
      <c r="B106" s="233"/>
      <c r="C106" s="233"/>
      <c r="D106" s="13" t="s">
        <v>26</v>
      </c>
      <c r="E106" s="227" t="s">
        <v>27</v>
      </c>
      <c r="F106" s="227"/>
      <c r="G106" s="18">
        <f>G23+G57+G42</f>
        <v>1519.6</v>
      </c>
      <c r="H106" s="18">
        <f>H23+H57+H42+H44+H54</f>
        <v>2966.4</v>
      </c>
      <c r="I106" s="149">
        <f>I23+I36+I57+I42+I44+I54</f>
        <v>2181.1</v>
      </c>
      <c r="J106" s="18">
        <f>J23+J57+J42</f>
        <v>2000</v>
      </c>
      <c r="K106" s="18">
        <f>K23+K57+K42</f>
        <v>2000</v>
      </c>
    </row>
    <row r="107" spans="1:11" ht="25.5" hidden="1" x14ac:dyDescent="0.2">
      <c r="A107" s="232"/>
      <c r="B107" s="233"/>
      <c r="C107" s="233"/>
      <c r="D107" s="13" t="s">
        <v>28</v>
      </c>
      <c r="E107" s="227" t="s">
        <v>29</v>
      </c>
      <c r="F107" s="227"/>
      <c r="G107" s="18">
        <f>G22+G29+G35+G32+G56</f>
        <v>2710.7</v>
      </c>
      <c r="H107" s="18">
        <f>H22+H29+H35+H32+H56</f>
        <v>3508.7</v>
      </c>
      <c r="I107" s="149">
        <f>I22+I29+I35+I32+I37+I56+I61</f>
        <v>4102.6949999999997</v>
      </c>
      <c r="J107" s="18">
        <f>J22+J29+J35+J32+J56</f>
        <v>0</v>
      </c>
      <c r="K107" s="18">
        <f>K22+K29+K35+K32+K56</f>
        <v>0</v>
      </c>
    </row>
    <row r="108" spans="1:11" ht="39" hidden="1" thickBot="1" x14ac:dyDescent="0.25">
      <c r="A108" s="234"/>
      <c r="B108" s="235"/>
      <c r="C108" s="235"/>
      <c r="D108" s="106" t="s">
        <v>36</v>
      </c>
      <c r="E108" s="229" t="s">
        <v>30</v>
      </c>
      <c r="F108" s="229"/>
      <c r="G108" s="107">
        <f>G48</f>
        <v>0</v>
      </c>
      <c r="H108" s="107">
        <f>H48</f>
        <v>0</v>
      </c>
      <c r="I108" s="107">
        <f>I48</f>
        <v>0</v>
      </c>
      <c r="J108" s="142">
        <f>J48</f>
        <v>1100</v>
      </c>
      <c r="K108" s="142">
        <f>K48</f>
        <v>1460</v>
      </c>
    </row>
    <row r="109" spans="1:11" ht="13.5" hidden="1" thickBot="1" x14ac:dyDescent="0.25">
      <c r="A109" s="236" t="s">
        <v>3</v>
      </c>
      <c r="B109" s="237"/>
      <c r="C109" s="237"/>
      <c r="D109" s="237"/>
      <c r="E109" s="237"/>
      <c r="F109" s="237"/>
      <c r="G109" s="105">
        <f t="shared" ref="G109:K109" si="25">SUM(G101:G108)</f>
        <v>8349.5550000000003</v>
      </c>
      <c r="H109" s="105">
        <f t="shared" si="25"/>
        <v>8976.4000000000015</v>
      </c>
      <c r="I109" s="105">
        <f t="shared" si="25"/>
        <v>9920.9509999999991</v>
      </c>
      <c r="J109" s="105">
        <f t="shared" si="25"/>
        <v>5153.7</v>
      </c>
      <c r="K109" s="105">
        <f t="shared" si="25"/>
        <v>5773.5</v>
      </c>
    </row>
    <row r="110" spans="1:11" hidden="1" x14ac:dyDescent="0.2">
      <c r="A110" s="238" t="s">
        <v>8</v>
      </c>
      <c r="B110" s="239"/>
      <c r="C110" s="239"/>
      <c r="D110" s="239"/>
      <c r="E110" s="239"/>
      <c r="F110" s="239"/>
      <c r="G110" s="19">
        <f>G49</f>
        <v>0</v>
      </c>
      <c r="H110" s="19">
        <f>H49</f>
        <v>0</v>
      </c>
      <c r="I110" s="19">
        <f>I49</f>
        <v>0</v>
      </c>
      <c r="J110" s="143">
        <f>J49</f>
        <v>1220</v>
      </c>
      <c r="K110" s="143">
        <f>K49</f>
        <v>1680</v>
      </c>
    </row>
    <row r="111" spans="1:11" hidden="1" x14ac:dyDescent="0.2">
      <c r="A111" s="240" t="s">
        <v>6</v>
      </c>
      <c r="B111" s="241"/>
      <c r="C111" s="241"/>
      <c r="D111" s="241"/>
      <c r="E111" s="241"/>
      <c r="F111" s="241"/>
      <c r="G111" s="20">
        <f>G79+G62+G49+G92+G89</f>
        <v>201.155</v>
      </c>
      <c r="H111" s="20">
        <f t="shared" ref="H111:K111" si="26">H79+H62+H49+H92+H89</f>
        <v>2762.2</v>
      </c>
      <c r="I111" s="20">
        <f t="shared" si="26"/>
        <v>3089.0379999999996</v>
      </c>
      <c r="J111" s="20">
        <f t="shared" si="26"/>
        <v>2028.1999999999998</v>
      </c>
      <c r="K111" s="20">
        <f t="shared" si="26"/>
        <v>2540</v>
      </c>
    </row>
    <row r="112" spans="1:11" ht="13.5" hidden="1" thickBot="1" x14ac:dyDescent="0.25">
      <c r="A112" s="225" t="s">
        <v>7</v>
      </c>
      <c r="B112" s="226"/>
      <c r="C112" s="226"/>
      <c r="D112" s="226"/>
      <c r="E112" s="226"/>
      <c r="F112" s="226"/>
      <c r="G112" s="21">
        <f>G17+G38+G45+G67+G70+G75+G82</f>
        <v>8148.3999999999987</v>
      </c>
      <c r="H112" s="21">
        <f>H17+H38+H45+H67+H70+H75+H82</f>
        <v>6214.2</v>
      </c>
      <c r="I112" s="21">
        <f>I17+I38+I45+I67+I70+I75+I82</f>
        <v>6831.9129999999996</v>
      </c>
      <c r="J112" s="21">
        <f>J17+J38+J45+J67+J70+J75+J82</f>
        <v>3125.5</v>
      </c>
      <c r="K112" s="21">
        <f>K17+K38+K45+K67+K70+K75+K82</f>
        <v>3233.4999999999995</v>
      </c>
    </row>
    <row r="113" spans="4:11" hidden="1" x14ac:dyDescent="0.2">
      <c r="F113" s="22"/>
      <c r="G113" s="22"/>
      <c r="H113" s="6"/>
      <c r="I113" s="6"/>
      <c r="J113" s="6"/>
      <c r="K113" s="6"/>
    </row>
    <row r="114" spans="4:11" hidden="1" x14ac:dyDescent="0.2">
      <c r="D114" s="1" t="s">
        <v>37</v>
      </c>
      <c r="F114" s="22"/>
      <c r="G114" s="23">
        <f t="shared" ref="G114:K114" si="27">G109-G95</f>
        <v>0</v>
      </c>
      <c r="H114" s="23">
        <f t="shared" si="27"/>
        <v>0</v>
      </c>
      <c r="I114" s="23">
        <f t="shared" si="27"/>
        <v>0</v>
      </c>
      <c r="J114" s="23">
        <f t="shared" si="27"/>
        <v>0</v>
      </c>
      <c r="K114" s="23">
        <f t="shared" si="27"/>
        <v>0</v>
      </c>
    </row>
    <row r="115" spans="4:11" hidden="1" x14ac:dyDescent="0.2"/>
  </sheetData>
  <mergeCells count="108">
    <mergeCell ref="C92:F92"/>
    <mergeCell ref="C93:F93"/>
    <mergeCell ref="B94:F94"/>
    <mergeCell ref="A85:A93"/>
    <mergeCell ref="A112:F112"/>
    <mergeCell ref="E104:F104"/>
    <mergeCell ref="E103:F103"/>
    <mergeCell ref="E102:F102"/>
    <mergeCell ref="E101:F101"/>
    <mergeCell ref="E108:F108"/>
    <mergeCell ref="E107:F107"/>
    <mergeCell ref="E106:F106"/>
    <mergeCell ref="E105:F105"/>
    <mergeCell ref="A101:C108"/>
    <mergeCell ref="A109:F109"/>
    <mergeCell ref="A110:F110"/>
    <mergeCell ref="A111:F111"/>
    <mergeCell ref="A100:K100"/>
    <mergeCell ref="A95:F95"/>
    <mergeCell ref="B85:R85"/>
    <mergeCell ref="C89:F89"/>
    <mergeCell ref="D87:E87"/>
    <mergeCell ref="D90:E90"/>
    <mergeCell ref="B87:B92"/>
    <mergeCell ref="G90:K90"/>
    <mergeCell ref="C69:C70"/>
    <mergeCell ref="D70:F70"/>
    <mergeCell ref="B84:F84"/>
    <mergeCell ref="H10:H11"/>
    <mergeCell ref="C39:C40"/>
    <mergeCell ref="D39:E40"/>
    <mergeCell ref="G46:K46"/>
    <mergeCell ref="C71:F71"/>
    <mergeCell ref="D65:E65"/>
    <mergeCell ref="C64:E64"/>
    <mergeCell ref="D67:F67"/>
    <mergeCell ref="D68:E68"/>
    <mergeCell ref="G68:K68"/>
    <mergeCell ref="C83:F83"/>
    <mergeCell ref="G73:K73"/>
    <mergeCell ref="C77:C79"/>
    <mergeCell ref="D79:F79"/>
    <mergeCell ref="B65:B70"/>
    <mergeCell ref="C72:E72"/>
    <mergeCell ref="C74:C75"/>
    <mergeCell ref="D75:F75"/>
    <mergeCell ref="D76:E76"/>
    <mergeCell ref="G76:K76"/>
    <mergeCell ref="C86:E86"/>
    <mergeCell ref="G87:K87"/>
    <mergeCell ref="G86:K86"/>
    <mergeCell ref="G65:K65"/>
    <mergeCell ref="C10:C11"/>
    <mergeCell ref="I10:I11"/>
    <mergeCell ref="G10:G11"/>
    <mergeCell ref="F39:F40"/>
    <mergeCell ref="G39:K40"/>
    <mergeCell ref="C50:C51"/>
    <mergeCell ref="B13:R13"/>
    <mergeCell ref="N10:O10"/>
    <mergeCell ref="B15:B38"/>
    <mergeCell ref="D46:E46"/>
    <mergeCell ref="L50:L51"/>
    <mergeCell ref="C52:C62"/>
    <mergeCell ref="D62:F62"/>
    <mergeCell ref="C41:C45"/>
    <mergeCell ref="D45:F45"/>
    <mergeCell ref="D50:E51"/>
    <mergeCell ref="P10:R10"/>
    <mergeCell ref="L39:L40"/>
    <mergeCell ref="F50:F51"/>
    <mergeCell ref="C47:C49"/>
    <mergeCell ref="D49:F49"/>
    <mergeCell ref="G50:K51"/>
    <mergeCell ref="L10:L11"/>
    <mergeCell ref="M10:M11"/>
    <mergeCell ref="F10:F11"/>
    <mergeCell ref="C16:C17"/>
    <mergeCell ref="E10:E11"/>
    <mergeCell ref="C20:C38"/>
    <mergeCell ref="D38:F38"/>
    <mergeCell ref="D15:E15"/>
    <mergeCell ref="C14:E14"/>
    <mergeCell ref="G15:K15"/>
    <mergeCell ref="L6:M6"/>
    <mergeCell ref="L7:M7"/>
    <mergeCell ref="A9:R9"/>
    <mergeCell ref="S10:S11"/>
    <mergeCell ref="D18:E19"/>
    <mergeCell ref="C18:C19"/>
    <mergeCell ref="F18:F19"/>
    <mergeCell ref="G18:K19"/>
    <mergeCell ref="L18:L19"/>
    <mergeCell ref="A14:A83"/>
    <mergeCell ref="D80:E80"/>
    <mergeCell ref="G80:K80"/>
    <mergeCell ref="C81:C82"/>
    <mergeCell ref="D82:F82"/>
    <mergeCell ref="B73:B82"/>
    <mergeCell ref="D73:E73"/>
    <mergeCell ref="J10:J11"/>
    <mergeCell ref="K10:K11"/>
    <mergeCell ref="C66:C67"/>
    <mergeCell ref="B10:B11"/>
    <mergeCell ref="A10:A11"/>
    <mergeCell ref="C63:F63"/>
    <mergeCell ref="D17:F17"/>
    <mergeCell ref="D10:D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2" manualBreakCount="2">
    <brk id="45" max="17" man="1"/>
    <brk id="90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workbookViewId="0">
      <selection activeCell="B14" sqref="B14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28515625" style="1" customWidth="1"/>
    <col min="8" max="16384" width="9.140625" style="1"/>
  </cols>
  <sheetData>
    <row r="1" spans="1:14" x14ac:dyDescent="0.2">
      <c r="G1" s="139" t="s">
        <v>155</v>
      </c>
    </row>
    <row r="2" spans="1:14" x14ac:dyDescent="0.2">
      <c r="G2" s="6" t="s">
        <v>156</v>
      </c>
    </row>
    <row r="3" spans="1:14" x14ac:dyDescent="0.2">
      <c r="G3" s="6" t="s">
        <v>167</v>
      </c>
    </row>
    <row r="4" spans="1:14" x14ac:dyDescent="0.2">
      <c r="G4" s="139" t="s">
        <v>165</v>
      </c>
    </row>
    <row r="5" spans="1:14" x14ac:dyDescent="0.2">
      <c r="C5" s="255" t="s">
        <v>157</v>
      </c>
      <c r="D5" s="255"/>
      <c r="E5" s="255"/>
      <c r="F5" s="255"/>
      <c r="G5" s="255"/>
    </row>
    <row r="6" spans="1:14" x14ac:dyDescent="0.2">
      <c r="A6" s="126"/>
      <c r="B6" s="2"/>
      <c r="C6" s="255" t="s">
        <v>158</v>
      </c>
      <c r="D6" s="255"/>
      <c r="E6" s="255"/>
      <c r="F6" s="255"/>
      <c r="G6" s="255"/>
    </row>
    <row r="7" spans="1:14" x14ac:dyDescent="0.2">
      <c r="A7" s="126"/>
      <c r="B7" s="2"/>
      <c r="C7" s="255" t="s">
        <v>159</v>
      </c>
      <c r="D7" s="255"/>
      <c r="E7" s="255"/>
      <c r="F7" s="255"/>
      <c r="G7" s="255"/>
    </row>
    <row r="8" spans="1:14" x14ac:dyDescent="0.2">
      <c r="A8" s="126"/>
      <c r="B8" s="2"/>
      <c r="C8" s="2"/>
      <c r="D8" s="2"/>
      <c r="E8" s="2"/>
      <c r="F8" s="3"/>
    </row>
    <row r="9" spans="1:14" ht="34.5" customHeight="1" x14ac:dyDescent="0.2">
      <c r="A9" s="156" t="s">
        <v>150</v>
      </c>
      <c r="B9" s="156"/>
      <c r="C9" s="156"/>
      <c r="D9" s="156"/>
      <c r="E9" s="156"/>
      <c r="F9" s="156"/>
      <c r="G9" s="156"/>
      <c r="H9" s="4"/>
      <c r="I9" s="4"/>
      <c r="J9" s="4"/>
      <c r="K9" s="4"/>
      <c r="L9" s="4"/>
      <c r="M9" s="4"/>
      <c r="N9" s="4"/>
    </row>
    <row r="10" spans="1:14" ht="34.5" customHeight="1" x14ac:dyDescent="0.2">
      <c r="A10" s="261" t="s">
        <v>9</v>
      </c>
      <c r="B10" s="261" t="s">
        <v>132</v>
      </c>
      <c r="C10" s="261"/>
      <c r="D10" s="261" t="s">
        <v>133</v>
      </c>
      <c r="E10" s="261"/>
      <c r="F10" s="265"/>
      <c r="G10" s="261" t="s">
        <v>134</v>
      </c>
    </row>
    <row r="11" spans="1:14" ht="30.75" customHeight="1" x14ac:dyDescent="0.2">
      <c r="A11" s="261"/>
      <c r="B11" s="117" t="s">
        <v>1</v>
      </c>
      <c r="C11" s="117" t="s">
        <v>14</v>
      </c>
      <c r="D11" s="115">
        <v>2023</v>
      </c>
      <c r="E11" s="115">
        <v>2024</v>
      </c>
      <c r="F11" s="116">
        <v>2025</v>
      </c>
      <c r="G11" s="261"/>
    </row>
    <row r="12" spans="1:14" ht="15" x14ac:dyDescent="0.25">
      <c r="A12" s="118">
        <v>1</v>
      </c>
      <c r="B12" s="119">
        <v>2</v>
      </c>
      <c r="C12" s="119">
        <v>3</v>
      </c>
      <c r="D12" s="119">
        <v>4</v>
      </c>
      <c r="E12" s="119">
        <v>5</v>
      </c>
      <c r="F12" s="120">
        <v>6</v>
      </c>
      <c r="G12" s="118">
        <v>7</v>
      </c>
    </row>
    <row r="13" spans="1:14" ht="113.25" customHeight="1" x14ac:dyDescent="0.2">
      <c r="A13" s="24" t="s">
        <v>78</v>
      </c>
      <c r="B13" s="262" t="str">
        <f>'002 pr. asignavimai'!C14</f>
        <v>Kurti palankią  aplinką investicijoms ir gyvenimo gerovei</v>
      </c>
      <c r="C13" s="263"/>
      <c r="D13" s="263"/>
      <c r="E13" s="263"/>
      <c r="F13" s="263"/>
      <c r="G13" s="266" t="s">
        <v>140</v>
      </c>
    </row>
    <row r="14" spans="1:14" ht="79.5" customHeight="1" x14ac:dyDescent="0.2">
      <c r="A14" s="7" t="str">
        <f>'002 pr. asignavimai'!M14</f>
        <v>R-002-01-01-01</v>
      </c>
      <c r="B14" s="8" t="str">
        <f>'002 pr. asignavimai'!N14</f>
        <v>Lėšų, pritrauktų iš išorinių finansavimo šaltinių, įgyvendinant investicinius ir kitus projektus, dalis</v>
      </c>
      <c r="C14" s="7" t="str">
        <f>'002 pr. asignavimai'!O14</f>
        <v>proc.</v>
      </c>
      <c r="D14" s="7">
        <f>'002 pr. asignavimai'!P14</f>
        <v>60</v>
      </c>
      <c r="E14" s="7">
        <f>'002 pr. asignavimai'!Q14</f>
        <v>65</v>
      </c>
      <c r="F14" s="123">
        <f>'002 pr. asignavimai'!R14</f>
        <v>65</v>
      </c>
      <c r="G14" s="267"/>
    </row>
    <row r="15" spans="1:14" ht="15" x14ac:dyDescent="0.2">
      <c r="A15" s="127" t="s">
        <v>79</v>
      </c>
      <c r="B15" s="260" t="str">
        <f>'002 pr. asignavimai'!D15</f>
        <v>Projektinės veiklos organizavimas</v>
      </c>
      <c r="C15" s="260"/>
      <c r="D15" s="260"/>
      <c r="E15" s="260"/>
      <c r="F15" s="260"/>
      <c r="G15" s="268" t="s">
        <v>31</v>
      </c>
    </row>
    <row r="16" spans="1:14" ht="15" x14ac:dyDescent="0.2">
      <c r="A16" s="73" t="str">
        <f>'002 pr. asignavimai'!M15</f>
        <v>V-002-01-01-01-01</v>
      </c>
      <c r="B16" s="74" t="str">
        <f>'002 pr. asignavimai'!N15</f>
        <v>Parengtos projektinės dokumentacijos skaičius</v>
      </c>
      <c r="C16" s="73" t="str">
        <f>'002 pr. asignavimai'!O15</f>
        <v>vnt.</v>
      </c>
      <c r="D16" s="73">
        <f>'002 pr. asignavimai'!P15</f>
        <v>5</v>
      </c>
      <c r="E16" s="73">
        <f>'002 pr. asignavimai'!Q15</f>
        <v>8</v>
      </c>
      <c r="F16" s="124">
        <f>'002 pr. asignavimai'!R15</f>
        <v>10</v>
      </c>
      <c r="G16" s="269"/>
    </row>
    <row r="17" spans="1:7" ht="57" customHeight="1" x14ac:dyDescent="0.2">
      <c r="A17" s="127" t="s">
        <v>80</v>
      </c>
      <c r="B17" s="260" t="str">
        <f>'002 pr. asignavimai'!D18</f>
        <v>Investicijų ir kitų projektų, skirtų 2014-2020 m. nacionalinei pažangos programai/ ES fondų investicijų programai, vykdymas</v>
      </c>
      <c r="C17" s="260"/>
      <c r="D17" s="260"/>
      <c r="E17" s="260"/>
      <c r="F17" s="260"/>
      <c r="G17" s="268" t="s">
        <v>141</v>
      </c>
    </row>
    <row r="18" spans="1:7" ht="33.75" customHeight="1" x14ac:dyDescent="0.2">
      <c r="A18" s="73" t="str">
        <f>'002 pr. asignavimai'!M18</f>
        <v>V-002-01-01-02-01</v>
      </c>
      <c r="B18" s="74" t="str">
        <f>'002 pr. asignavimai'!N18</f>
        <v>Įgyvendinamų projektų skaičius (2014-2020 m. periodo)</v>
      </c>
      <c r="C18" s="73" t="str">
        <f>'002 pr. asignavimai'!O18</f>
        <v>vnt.</v>
      </c>
      <c r="D18" s="73">
        <f>'002 pr. asignavimai'!P18</f>
        <v>11</v>
      </c>
      <c r="E18" s="73">
        <f>'002 pr. asignavimai'!Q18</f>
        <v>0</v>
      </c>
      <c r="F18" s="124">
        <f>'002 pr. asignavimai'!R18</f>
        <v>0</v>
      </c>
      <c r="G18" s="270"/>
    </row>
    <row r="19" spans="1:7" ht="33.75" customHeight="1" x14ac:dyDescent="0.2">
      <c r="A19" s="73" t="str">
        <f>'002 pr. asignavimai'!M19</f>
        <v>V-002-01-01-02-02 (VB)</v>
      </c>
      <c r="B19" s="74" t="str">
        <f>'002 pr. asignavimai'!N19</f>
        <v>Investicijų projektų, gavusių valstybės biudžeto dotaciją, skaičius (2014-2020 m. periodo)</v>
      </c>
      <c r="C19" s="73" t="str">
        <f>'002 pr. asignavimai'!O19</f>
        <v>vnt.</v>
      </c>
      <c r="D19" s="73">
        <f>'002 pr. asignavimai'!P19</f>
        <v>5</v>
      </c>
      <c r="E19" s="73">
        <f>'002 pr. asignavimai'!Q19</f>
        <v>0</v>
      </c>
      <c r="F19" s="124">
        <f>'002 pr. asignavimai'!R19</f>
        <v>0</v>
      </c>
      <c r="G19" s="269"/>
    </row>
    <row r="20" spans="1:7" ht="15" x14ac:dyDescent="0.2">
      <c r="A20" s="127" t="s">
        <v>99</v>
      </c>
      <c r="B20" s="260" t="str">
        <f>'002 pr. asignavimai'!D39</f>
        <v>Tęstinių investicijų ir kitų projektų vykdymas (pereinamojo laikotarpio)</v>
      </c>
      <c r="C20" s="260"/>
      <c r="D20" s="260"/>
      <c r="E20" s="260"/>
      <c r="F20" s="260"/>
      <c r="G20" s="268" t="s">
        <v>142</v>
      </c>
    </row>
    <row r="21" spans="1:7" ht="15" x14ac:dyDescent="0.2">
      <c r="A21" s="73" t="str">
        <f>'002 pr. asignavimai'!M39</f>
        <v>V-002-01-01-03-01</v>
      </c>
      <c r="B21" s="74" t="str">
        <f>'002 pr. asignavimai'!N39</f>
        <v>Įgyvendinamų tęstinių projektų skaičius (pereinamojo laikotarpio)</v>
      </c>
      <c r="C21" s="73" t="str">
        <f>'002 pr. asignavimai'!O39</f>
        <v>vnt.</v>
      </c>
      <c r="D21" s="73">
        <f>'002 pr. asignavimai'!P39</f>
        <v>6</v>
      </c>
      <c r="E21" s="73">
        <f>'002 pr. asignavimai'!Q39</f>
        <v>3</v>
      </c>
      <c r="F21" s="124">
        <f>'002 pr. asignavimai'!R39</f>
        <v>2</v>
      </c>
      <c r="G21" s="270"/>
    </row>
    <row r="22" spans="1:7" ht="30" x14ac:dyDescent="0.2">
      <c r="A22" s="73" t="str">
        <f>'002 pr. asignavimai'!M40</f>
        <v>V-002-01-01-03-02 (VB)</v>
      </c>
      <c r="B22" s="74" t="str">
        <f>'002 pr. asignavimai'!N40</f>
        <v>Investicijų tęstinių projektų, gavusių valstybės biudžeto dotaciją, skaičius (pereinamojo laikotarpio)</v>
      </c>
      <c r="C22" s="73" t="str">
        <f>'002 pr. asignavimai'!O40</f>
        <v>vnt.</v>
      </c>
      <c r="D22" s="73">
        <f>'002 pr. asignavimai'!P40</f>
        <v>6</v>
      </c>
      <c r="E22" s="73">
        <f>'002 pr. asignavimai'!Q40</f>
        <v>3</v>
      </c>
      <c r="F22" s="124">
        <f>'002 pr. asignavimai'!R40</f>
        <v>2</v>
      </c>
      <c r="G22" s="269"/>
    </row>
    <row r="23" spans="1:7" ht="42" customHeight="1" x14ac:dyDescent="0.2">
      <c r="A23" s="127" t="s">
        <v>81</v>
      </c>
      <c r="B23" s="260" t="str">
        <f>'002 pr. asignavimai'!D46</f>
        <v>Investicijų  projektų, numatytų 2022-2030 m. Telšių regiono plėtros plane, vykdymas</v>
      </c>
      <c r="C23" s="260"/>
      <c r="D23" s="260"/>
      <c r="E23" s="260"/>
      <c r="F23" s="260"/>
      <c r="G23" s="268" t="s">
        <v>143</v>
      </c>
    </row>
    <row r="24" spans="1:7" ht="27.75" customHeight="1" x14ac:dyDescent="0.2">
      <c r="A24" s="73" t="str">
        <f>'002 pr. asignavimai'!M46</f>
        <v>P-002-01-01-04-01</v>
      </c>
      <c r="B24" s="74" t="str">
        <f>'002 pr. asignavimai'!N46</f>
        <v>Įgyvendinamų projektų, numatytų 2022-2030 m. Telšių regiono plėtros plane, skaičius</v>
      </c>
      <c r="C24" s="73" t="str">
        <f>'002 pr. asignavimai'!O46</f>
        <v>vnt.</v>
      </c>
      <c r="D24" s="73">
        <f>'002 pr. asignavimai'!P46</f>
        <v>0</v>
      </c>
      <c r="E24" s="73">
        <f>'002 pr. asignavimai'!Q46</f>
        <v>8</v>
      </c>
      <c r="F24" s="124">
        <f>'002 pr. asignavimai'!R46</f>
        <v>8</v>
      </c>
      <c r="G24" s="269"/>
    </row>
    <row r="25" spans="1:7" ht="27" customHeight="1" x14ac:dyDescent="0.2">
      <c r="A25" s="127" t="s">
        <v>100</v>
      </c>
      <c r="B25" s="260" t="str">
        <f>'002 pr. asignavimai'!D50</f>
        <v>Investicijų ir kitų projektų vykdymas (naujo finansavimo periodo)</v>
      </c>
      <c r="C25" s="260"/>
      <c r="D25" s="260"/>
      <c r="E25" s="260"/>
      <c r="F25" s="260"/>
      <c r="G25" s="268" t="s">
        <v>144</v>
      </c>
    </row>
    <row r="26" spans="1:7" ht="15" x14ac:dyDescent="0.2">
      <c r="A26" s="73" t="str">
        <f>'002 pr. asignavimai'!M50</f>
        <v>P-002-01-01-05-01</v>
      </c>
      <c r="B26" s="74" t="str">
        <f>'002 pr. asignavimai'!N50</f>
        <v>Įgyvendinamų projektų skaičius (naujo finansavimo periodo)</v>
      </c>
      <c r="C26" s="73" t="str">
        <f>'002 pr. asignavimai'!O50</f>
        <v>vnt.</v>
      </c>
      <c r="D26" s="73">
        <f>'002 pr. asignavimai'!P50</f>
        <v>13</v>
      </c>
      <c r="E26" s="73">
        <f>'002 pr. asignavimai'!Q50</f>
        <v>13</v>
      </c>
      <c r="F26" s="124">
        <f>'002 pr. asignavimai'!R50</f>
        <v>11</v>
      </c>
      <c r="G26" s="270"/>
    </row>
    <row r="27" spans="1:7" ht="30" x14ac:dyDescent="0.2">
      <c r="A27" s="73" t="str">
        <f>'002 pr. asignavimai'!M51</f>
        <v>P-002-01-01-05-02 (VB)</v>
      </c>
      <c r="B27" s="74" t="str">
        <f>'002 pr. asignavimai'!N51</f>
        <v>Investicijų projektų, gavusių valstybės biudžeto dotaciją, skaičius (naujo finansavimo periodo)</v>
      </c>
      <c r="C27" s="73" t="str">
        <f>'002 pr. asignavimai'!O51</f>
        <v>vnt.</v>
      </c>
      <c r="D27" s="73">
        <v>14</v>
      </c>
      <c r="E27" s="73">
        <f>'002 pr. asignavimai'!Q51</f>
        <v>13</v>
      </c>
      <c r="F27" s="124">
        <f>'002 pr. asignavimai'!R51</f>
        <v>11</v>
      </c>
      <c r="G27" s="269"/>
    </row>
    <row r="28" spans="1:7" ht="15" x14ac:dyDescent="0.2">
      <c r="A28" s="24" t="s">
        <v>126</v>
      </c>
      <c r="B28" s="264" t="str">
        <f>'002 pr. asignavimai'!C64</f>
        <v>Sudaryti palankias sąlygas verslo plėtrai</v>
      </c>
      <c r="C28" s="257"/>
      <c r="D28" s="257"/>
      <c r="E28" s="257"/>
      <c r="F28" s="257"/>
      <c r="G28" s="271" t="s">
        <v>145</v>
      </c>
    </row>
    <row r="29" spans="1:7" ht="15" x14ac:dyDescent="0.2">
      <c r="A29" s="25" t="str">
        <f>'002 pr. asignavimai'!M64</f>
        <v>R-002-01-02-01</v>
      </c>
      <c r="B29" s="26" t="str">
        <f>'002 pr. asignavimai'!N64</f>
        <v>Veikiančių SVV skaičius, tenkantis 1000 gyventojų</v>
      </c>
      <c r="C29" s="25" t="str">
        <f>'002 pr. asignavimai'!O64</f>
        <v>vnt.</v>
      </c>
      <c r="D29" s="25">
        <f>'002 pr. asignavimai'!P64</f>
        <v>27.5</v>
      </c>
      <c r="E29" s="25">
        <f>'002 pr. asignavimai'!Q64</f>
        <v>28</v>
      </c>
      <c r="F29" s="125">
        <f>'002 pr. asignavimai'!R64</f>
        <v>28.5</v>
      </c>
      <c r="G29" s="272"/>
    </row>
    <row r="30" spans="1:7" ht="15" x14ac:dyDescent="0.2">
      <c r="A30" s="75" t="s">
        <v>82</v>
      </c>
      <c r="B30" s="258" t="str">
        <f>'002 pr. asignavimai'!D65</f>
        <v>Smulkiojo ir vidutinio verslo subjektų rėmimas</v>
      </c>
      <c r="C30" s="259"/>
      <c r="D30" s="259"/>
      <c r="E30" s="259"/>
      <c r="F30" s="259"/>
      <c r="G30" s="273" t="s">
        <v>31</v>
      </c>
    </row>
    <row r="31" spans="1:7" ht="15" x14ac:dyDescent="0.2">
      <c r="A31" s="73" t="str">
        <f>'002 pr. asignavimai'!M65</f>
        <v>V-002-01-02-01-01</v>
      </c>
      <c r="B31" s="74" t="str">
        <f>'002 pr. asignavimai'!N65</f>
        <v>SVV subjektų, gavusių paramą, skaičius</v>
      </c>
      <c r="C31" s="73" t="str">
        <f>'002 pr. asignavimai'!O65</f>
        <v>vnt.</v>
      </c>
      <c r="D31" s="73">
        <f>'002 pr. asignavimai'!P65</f>
        <v>10</v>
      </c>
      <c r="E31" s="73">
        <f>'002 pr. asignavimai'!Q65</f>
        <v>12</v>
      </c>
      <c r="F31" s="124">
        <f>'002 pr. asignavimai'!R65</f>
        <v>14</v>
      </c>
      <c r="G31" s="274"/>
    </row>
    <row r="32" spans="1:7" ht="15" x14ac:dyDescent="0.2">
      <c r="A32" s="75" t="s">
        <v>83</v>
      </c>
      <c r="B32" s="258" t="str">
        <f>'002 pr. asignavimai'!D68</f>
        <v>Bendradarbystės centro "Spiečius" veiklos organizavimas</v>
      </c>
      <c r="C32" s="259"/>
      <c r="D32" s="259"/>
      <c r="E32" s="259"/>
      <c r="F32" s="259"/>
      <c r="G32" s="273" t="s">
        <v>31</v>
      </c>
    </row>
    <row r="33" spans="1:7" ht="15" x14ac:dyDescent="0.2">
      <c r="A33" s="73" t="str">
        <f>'002 pr. asignavimai'!M68</f>
        <v>V-002-01-02-02-01</v>
      </c>
      <c r="B33" s="74" t="str">
        <f>'002 pr. asignavimai'!N68</f>
        <v>Bendradarbystės centro „Spiečius“ narių skaičius</v>
      </c>
      <c r="C33" s="73" t="str">
        <f>'002 pr. asignavimai'!O68</f>
        <v>asm.</v>
      </c>
      <c r="D33" s="73">
        <f>'002 pr. asignavimai'!P68</f>
        <v>15</v>
      </c>
      <c r="E33" s="73">
        <f>'002 pr. asignavimai'!Q68</f>
        <v>16</v>
      </c>
      <c r="F33" s="124">
        <f>'002 pr. asignavimai'!R68</f>
        <v>17</v>
      </c>
      <c r="G33" s="274"/>
    </row>
    <row r="34" spans="1:7" ht="15" x14ac:dyDescent="0.2">
      <c r="A34" s="24" t="s">
        <v>115</v>
      </c>
      <c r="B34" s="264" t="str">
        <f>'002 pr. asignavimai'!C72</f>
        <v>Skatinti bendruomeniškumą Plungės rajono savivaldybėje</v>
      </c>
      <c r="C34" s="257"/>
      <c r="D34" s="257"/>
      <c r="E34" s="257"/>
      <c r="F34" s="257"/>
      <c r="G34" s="271" t="s">
        <v>146</v>
      </c>
    </row>
    <row r="35" spans="1:7" ht="15" x14ac:dyDescent="0.2">
      <c r="A35" s="151" t="str">
        <f>'002 pr. asignavimai'!M72</f>
        <v>R-002-01-03-01</v>
      </c>
      <c r="B35" s="152" t="str">
        <f>'002 pr. asignavimai'!N72</f>
        <v>Bendruomenių skaičius, gavusių paramą vietos iniciatyvų įgyvendinimui</v>
      </c>
      <c r="C35" s="25" t="str">
        <f>'002 pr. asignavimai'!O72</f>
        <v>vnt.</v>
      </c>
      <c r="D35" s="25">
        <f>'002 pr. asignavimai'!P72</f>
        <v>2</v>
      </c>
      <c r="E35" s="25">
        <f>'002 pr. asignavimai'!Q72</f>
        <v>2</v>
      </c>
      <c r="F35" s="125">
        <f>'002 pr. asignavimai'!R72</f>
        <v>2</v>
      </c>
      <c r="G35" s="272"/>
    </row>
    <row r="36" spans="1:7" ht="15" x14ac:dyDescent="0.2">
      <c r="A36" s="75" t="s">
        <v>84</v>
      </c>
      <c r="B36" s="258" t="str">
        <f>'002 pr. asignavimai'!D73</f>
        <v>Bendruomeninių organizacijų veiklos rėmimas</v>
      </c>
      <c r="C36" s="259"/>
      <c r="D36" s="259"/>
      <c r="E36" s="259"/>
      <c r="F36" s="259"/>
      <c r="G36" s="273" t="s">
        <v>31</v>
      </c>
    </row>
    <row r="37" spans="1:7" ht="15" x14ac:dyDescent="0.2">
      <c r="A37" s="73" t="str">
        <f>'002 pr. asignavimai'!M73</f>
        <v>V-002-01-03-01-01</v>
      </c>
      <c r="B37" s="74" t="str">
        <f>'002 pr. asignavimai'!N73</f>
        <v>Paremtų vietos inciatyvų skaičius</v>
      </c>
      <c r="C37" s="73" t="str">
        <f>'002 pr. asignavimai'!O73</f>
        <v>vnt.</v>
      </c>
      <c r="D37" s="73">
        <f>'002 pr. asignavimai'!P73</f>
        <v>2</v>
      </c>
      <c r="E37" s="73">
        <f>'002 pr. asignavimai'!Q73</f>
        <v>2</v>
      </c>
      <c r="F37" s="124">
        <f>'002 pr. asignavimai'!R73</f>
        <v>2</v>
      </c>
      <c r="G37" s="274"/>
    </row>
    <row r="38" spans="1:7" ht="14.25" customHeight="1" x14ac:dyDescent="0.2">
      <c r="A38" s="75" t="s">
        <v>127</v>
      </c>
      <c r="B38" s="258" t="str">
        <f>'002 pr. asignavimai'!D76</f>
        <v>Bendruomeninės veiklos savivaldybėje stiprinimas</v>
      </c>
      <c r="C38" s="259"/>
      <c r="D38" s="259"/>
      <c r="E38" s="259"/>
      <c r="F38" s="259"/>
      <c r="G38" s="273" t="s">
        <v>146</v>
      </c>
    </row>
    <row r="39" spans="1:7" ht="15" x14ac:dyDescent="0.2">
      <c r="A39" s="73" t="str">
        <f>'002 pr. asignavimai'!M76</f>
        <v>P-002-01-03-02-01 (SB/ VB)</v>
      </c>
      <c r="B39" s="74" t="str">
        <f>'002 pr. asignavimai'!N76</f>
        <v>Bendruomenių, dalyvavusių pažangos veikloje, skaičius</v>
      </c>
      <c r="C39" s="73" t="str">
        <f>'002 pr. asignavimai'!O76</f>
        <v>vnt.</v>
      </c>
      <c r="D39" s="73">
        <f>'002 pr. asignavimai'!P76</f>
        <v>15</v>
      </c>
      <c r="E39" s="73">
        <f>'002 pr. asignavimai'!Q76</f>
        <v>15</v>
      </c>
      <c r="F39" s="124">
        <f>'002 pr. asignavimai'!R76</f>
        <v>15</v>
      </c>
      <c r="G39" s="274"/>
    </row>
    <row r="40" spans="1:7" ht="15" x14ac:dyDescent="0.2">
      <c r="A40" s="75" t="s">
        <v>85</v>
      </c>
      <c r="B40" s="258" t="str">
        <f>'002 pr. asignavimai'!D80</f>
        <v>Plungės dekanato aptarnaujamų parapijų rėmimas</v>
      </c>
      <c r="C40" s="259"/>
      <c r="D40" s="259"/>
      <c r="E40" s="259"/>
      <c r="F40" s="259"/>
      <c r="G40" s="273" t="s">
        <v>31</v>
      </c>
    </row>
    <row r="41" spans="1:7" ht="15" x14ac:dyDescent="0.2">
      <c r="A41" s="73" t="str">
        <f>'002 pr. asignavimai'!M80</f>
        <v>V-002-01-03-03-01</v>
      </c>
      <c r="B41" s="74" t="str">
        <f>'002 pr. asignavimai'!N80</f>
        <v>Paremtų religinių bendruomenių skaičius</v>
      </c>
      <c r="C41" s="73" t="str">
        <f>'002 pr. asignavimai'!O80</f>
        <v>vnt.</v>
      </c>
      <c r="D41" s="73">
        <v>2</v>
      </c>
      <c r="E41" s="73">
        <f>'002 pr. asignavimai'!Q80</f>
        <v>1</v>
      </c>
      <c r="F41" s="124">
        <f>'002 pr. asignavimai'!R80</f>
        <v>1</v>
      </c>
      <c r="G41" s="274"/>
    </row>
    <row r="42" spans="1:7" ht="15" x14ac:dyDescent="0.2">
      <c r="A42" s="24" t="s">
        <v>116</v>
      </c>
      <c r="B42" s="256" t="str">
        <f>'002 pr. asignavimai'!C86</f>
        <v>Administracinės naštos mažinimo užtikrinimas</v>
      </c>
      <c r="C42" s="257"/>
      <c r="D42" s="257"/>
      <c r="E42" s="257"/>
      <c r="F42" s="257"/>
      <c r="G42" s="277" t="s">
        <v>147</v>
      </c>
    </row>
    <row r="43" spans="1:7" ht="30" x14ac:dyDescent="0.2">
      <c r="A43" s="25" t="str">
        <f>'002 pr. asignavimai'!M86</f>
        <v>R-002-02-01-01</v>
      </c>
      <c r="B43" s="25" t="str">
        <f>'002 pr. asignavimai'!N86</f>
        <v>Savivaldybės administracinės naštos mažinimo priemonių vykdymo plano įgyvendinimo lygis</v>
      </c>
      <c r="C43" s="25" t="str">
        <f>'002 pr. asignavimai'!O86</f>
        <v>proc.</v>
      </c>
      <c r="D43" s="25">
        <f>'002 pr. asignavimai'!P86</f>
        <v>90</v>
      </c>
      <c r="E43" s="25">
        <f>'002 pr. asignavimai'!Q86</f>
        <v>90</v>
      </c>
      <c r="F43" s="125">
        <f>'002 pr. asignavimai'!R86</f>
        <v>90</v>
      </c>
      <c r="G43" s="272"/>
    </row>
    <row r="44" spans="1:7" ht="15" x14ac:dyDescent="0.2">
      <c r="A44" s="75" t="s">
        <v>117</v>
      </c>
      <c r="B44" s="258" t="str">
        <f>'002 pr. asignavimai'!D87</f>
        <v xml:space="preserve">Didinti bendradarbiavimą su institucijomis plečiant teikiamas elektronines paslaugas </v>
      </c>
      <c r="C44" s="259"/>
      <c r="D44" s="259"/>
      <c r="E44" s="259"/>
      <c r="F44" s="259"/>
      <c r="G44" s="275" t="s">
        <v>147</v>
      </c>
    </row>
    <row r="45" spans="1:7" ht="30" x14ac:dyDescent="0.2">
      <c r="A45" s="73" t="str">
        <f>'002 pr. asignavimai'!M87</f>
        <v>P-002-02-01-01-01</v>
      </c>
      <c r="B45" s="74" t="str">
        <f>'002 pr. asignavimai'!N87</f>
        <v>Sudarytų bendradarbiavimo tarp institucijų dėl teikiamų elektroninių paslaugų sutarčių ir/arba gautų prieigų skaičius</v>
      </c>
      <c r="C45" s="73" t="str">
        <f>'002 pr. asignavimai'!O87</f>
        <v>vnt.</v>
      </c>
      <c r="D45" s="73">
        <f>'002 pr. asignavimai'!P87</f>
        <v>2</v>
      </c>
      <c r="E45" s="73">
        <f>'002 pr. asignavimai'!Q87</f>
        <v>2</v>
      </c>
      <c r="F45" s="124">
        <f>'002 pr. asignavimai'!R87</f>
        <v>2</v>
      </c>
      <c r="G45" s="276"/>
    </row>
    <row r="46" spans="1:7" ht="15" x14ac:dyDescent="0.2">
      <c r="A46" s="75" t="s">
        <v>118</v>
      </c>
      <c r="B46" s="258" t="str">
        <f>'002 pr. asignavimai'!D90</f>
        <v>Diegti naujas ir tobulinti veikiančias informacines sistemas</v>
      </c>
      <c r="C46" s="259"/>
      <c r="D46" s="259"/>
      <c r="E46" s="259"/>
      <c r="F46" s="259"/>
      <c r="G46" s="275" t="s">
        <v>147</v>
      </c>
    </row>
    <row r="47" spans="1:7" ht="15" x14ac:dyDescent="0.2">
      <c r="A47" s="73" t="str">
        <f>'002 pr. asignavimai'!M90</f>
        <v>P-002-02-01-02-01</v>
      </c>
      <c r="B47" s="74" t="str">
        <f>'002 pr. asignavimai'!N90</f>
        <v>Patobulintų veikiančių informacinių sistemų, kurios mažina administracinę naštą skaičius</v>
      </c>
      <c r="C47" s="73" t="str">
        <f>'002 pr. asignavimai'!O90</f>
        <v>vnt.</v>
      </c>
      <c r="D47" s="73">
        <f>'002 pr. asignavimai'!P90</f>
        <v>1</v>
      </c>
      <c r="E47" s="73">
        <f>'002 pr. asignavimai'!Q90</f>
        <v>1</v>
      </c>
      <c r="F47" s="124">
        <f>'002 pr. asignavimai'!R90</f>
        <v>1</v>
      </c>
      <c r="G47" s="276"/>
    </row>
  </sheetData>
  <mergeCells count="40">
    <mergeCell ref="G32:G33"/>
    <mergeCell ref="G44:G45"/>
    <mergeCell ref="G46:G47"/>
    <mergeCell ref="G36:G37"/>
    <mergeCell ref="G34:G35"/>
    <mergeCell ref="G38:G39"/>
    <mergeCell ref="G40:G41"/>
    <mergeCell ref="G42:G43"/>
    <mergeCell ref="G20:G22"/>
    <mergeCell ref="G23:G24"/>
    <mergeCell ref="G25:G27"/>
    <mergeCell ref="G28:G29"/>
    <mergeCell ref="G30:G31"/>
    <mergeCell ref="D10:F10"/>
    <mergeCell ref="G10:G11"/>
    <mergeCell ref="G13:G14"/>
    <mergeCell ref="G15:G16"/>
    <mergeCell ref="G17:G19"/>
    <mergeCell ref="B44:F44"/>
    <mergeCell ref="B46:F46"/>
    <mergeCell ref="B34:F34"/>
    <mergeCell ref="B36:F36"/>
    <mergeCell ref="B38:F38"/>
    <mergeCell ref="B40:F40"/>
    <mergeCell ref="C5:G5"/>
    <mergeCell ref="C6:G6"/>
    <mergeCell ref="C7:G7"/>
    <mergeCell ref="A9:G9"/>
    <mergeCell ref="B42:F42"/>
    <mergeCell ref="B30:F30"/>
    <mergeCell ref="B23:F23"/>
    <mergeCell ref="B25:F25"/>
    <mergeCell ref="B32:F32"/>
    <mergeCell ref="B10:C10"/>
    <mergeCell ref="A10:A11"/>
    <mergeCell ref="B13:F13"/>
    <mergeCell ref="B28:F28"/>
    <mergeCell ref="B15:F15"/>
    <mergeCell ref="B17:F17"/>
    <mergeCell ref="B20:F20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002 pr. asignavimai</vt:lpstr>
      <vt:lpstr>002 pr.vert.krit.suvestinė</vt:lpstr>
      <vt:lpstr>'002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2023-07-11T11:44:18Z</dcterms:modified>
</cp:coreProperties>
</file>