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asignavimai'!$A$1:$R$112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6" i="3" l="1"/>
  <c r="I37" i="3"/>
  <c r="I102" i="3"/>
  <c r="I61" i="3"/>
  <c r="I100" i="3"/>
  <c r="F35" i="4" l="1"/>
  <c r="E35" i="4"/>
  <c r="D35" i="4"/>
  <c r="C35" i="4"/>
  <c r="B35" i="4"/>
  <c r="A35" i="4"/>
  <c r="I105" i="3" l="1"/>
  <c r="G44" i="3" l="1"/>
  <c r="H105" i="3" l="1"/>
  <c r="H44" i="3"/>
  <c r="I44" i="3" l="1"/>
  <c r="S44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2" i="3"/>
  <c r="J102" i="3"/>
  <c r="K102" i="3"/>
  <c r="G102" i="3"/>
  <c r="H100" i="3"/>
  <c r="K100" i="3"/>
  <c r="H101" i="3"/>
  <c r="I101" i="3"/>
  <c r="J101" i="3"/>
  <c r="K101" i="3"/>
  <c r="G101" i="3"/>
  <c r="G37" i="3"/>
  <c r="G61" i="3"/>
  <c r="G78" i="3"/>
  <c r="G100" i="3"/>
  <c r="H78" i="3"/>
  <c r="I78" i="3"/>
  <c r="J78" i="3"/>
  <c r="K78" i="3"/>
  <c r="K106" i="3"/>
  <c r="J106" i="3"/>
  <c r="H106" i="3"/>
  <c r="G106" i="3"/>
  <c r="K105" i="3"/>
  <c r="J105" i="3"/>
  <c r="G105" i="3"/>
  <c r="K61" i="3"/>
  <c r="J61" i="3"/>
  <c r="S61" i="3"/>
  <c r="H61" i="3"/>
  <c r="K48" i="3"/>
  <c r="J48" i="3"/>
  <c r="I48" i="3"/>
  <c r="S48" i="3" s="1"/>
  <c r="H48" i="3"/>
  <c r="G48" i="3"/>
  <c r="K44" i="3"/>
  <c r="J44" i="3"/>
  <c r="K37" i="3"/>
  <c r="J37" i="3"/>
  <c r="S37" i="3"/>
  <c r="H37" i="3"/>
  <c r="J73" i="3"/>
  <c r="J100" i="3" s="1"/>
  <c r="S78" i="3" l="1"/>
  <c r="H107" i="3"/>
  <c r="I107" i="3"/>
  <c r="J107" i="3"/>
  <c r="K107" i="3"/>
  <c r="G107" i="3"/>
  <c r="K81" i="3"/>
  <c r="J81" i="3"/>
  <c r="I81" i="3"/>
  <c r="H81" i="3"/>
  <c r="G81" i="3"/>
  <c r="K74" i="3"/>
  <c r="J74" i="3"/>
  <c r="I74" i="3"/>
  <c r="H74" i="3"/>
  <c r="G74" i="3"/>
  <c r="H69" i="3"/>
  <c r="I69" i="3"/>
  <c r="J69" i="3"/>
  <c r="K69" i="3"/>
  <c r="G69" i="3"/>
  <c r="H66" i="3"/>
  <c r="I66" i="3"/>
  <c r="J66" i="3"/>
  <c r="K66" i="3"/>
  <c r="G66" i="3"/>
  <c r="H17" i="3"/>
  <c r="H62" i="3" s="1"/>
  <c r="I17" i="3"/>
  <c r="J17" i="3"/>
  <c r="J62" i="3" s="1"/>
  <c r="K17" i="3"/>
  <c r="K62" i="3" s="1"/>
  <c r="S66" i="3" l="1"/>
  <c r="S81" i="3"/>
  <c r="I62" i="3"/>
  <c r="S69" i="3"/>
  <c r="S74" i="3"/>
  <c r="K70" i="3"/>
  <c r="J70" i="3"/>
  <c r="I70" i="3"/>
  <c r="H70" i="3"/>
  <c r="I82" i="3"/>
  <c r="G82" i="3"/>
  <c r="K82" i="3"/>
  <c r="J82" i="3"/>
  <c r="H82" i="3"/>
  <c r="K91" i="3"/>
  <c r="J91" i="3"/>
  <c r="I91" i="3"/>
  <c r="H91" i="3"/>
  <c r="G91" i="3"/>
  <c r="I92" i="3" l="1"/>
  <c r="I93" i="3" s="1"/>
  <c r="I110" i="3"/>
  <c r="G92" i="3"/>
  <c r="G93" i="3" s="1"/>
  <c r="G110" i="3"/>
  <c r="H92" i="3"/>
  <c r="H93" i="3" s="1"/>
  <c r="H110" i="3"/>
  <c r="J92" i="3"/>
  <c r="J93" i="3" s="1"/>
  <c r="J110" i="3"/>
  <c r="K92" i="3"/>
  <c r="K93" i="3" s="1"/>
  <c r="K110" i="3"/>
  <c r="G70" i="3" l="1"/>
  <c r="K109" i="3"/>
  <c r="J109" i="3"/>
  <c r="I109" i="3"/>
  <c r="H109" i="3"/>
  <c r="G109" i="3"/>
  <c r="J108" i="3" l="1"/>
  <c r="H108" i="3"/>
  <c r="K108" i="3"/>
  <c r="I108" i="3"/>
  <c r="G108" i="3"/>
  <c r="H83" i="3" l="1"/>
  <c r="H94" i="3" s="1"/>
  <c r="I83" i="3"/>
  <c r="I94" i="3" s="1"/>
  <c r="J83" i="3"/>
  <c r="J94" i="3" s="1"/>
  <c r="K83" i="3"/>
  <c r="K94" i="3" s="1"/>
  <c r="G17" i="3"/>
  <c r="G62" i="3" l="1"/>
  <c r="G83" i="3" s="1"/>
  <c r="S17" i="3"/>
  <c r="I111" i="3"/>
  <c r="I113" i="3"/>
  <c r="K113" i="3"/>
  <c r="K111" i="3"/>
  <c r="J111" i="3"/>
  <c r="J113" i="3"/>
  <c r="H111" i="3"/>
  <c r="G111" i="3"/>
  <c r="G94" i="3" l="1"/>
  <c r="G113" i="3" s="1"/>
  <c r="H113" i="3" l="1"/>
</calcChain>
</file>

<file path=xl/sharedStrings.xml><?xml version="1.0" encoding="utf-8"?>
<sst xmlns="http://schemas.openxmlformats.org/spreadsheetml/2006/main" count="501" uniqueCount="168">
  <si>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</si>
  <si>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</si>
  <si>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</si>
  <si>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</si>
  <si>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</si>
  <si>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</si>
  <si>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</si>
  <si>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</si>
  <si>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</si>
  <si>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</si>
  <si>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</si>
  <si>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</si>
  <si>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</si>
  <si>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</si>
  <si>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</si>
  <si>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</si>
  <si>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</si>
  <si>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</si>
  <si>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</si>
  <si>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</si>
  <si>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</si>
  <si>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</si>
  <si>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</si>
  <si>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</si>
  <si>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</si>
  <si>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</si>
  <si>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</si>
  <si>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</si>
  <si>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</si>
  <si>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</si>
  <si>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</si>
  <si>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</si>
  <si>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</si>
  <si>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</si>
  <si>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</si>
  <si>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</si>
  <si>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</si>
  <si>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</si>
  <si>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</si>
  <si>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</si>
  <si>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</si>
  <si>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</si>
  <si>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</si>
  <si>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</si>
  <si>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</si>
  <si>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</si>
  <si>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</si>
  <si>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</si>
  <si>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</si>
  <si>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</si>
  <si>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</si>
  <si>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</si>
  <si>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</si>
  <si>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</si>
  <si>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</si>
  <si>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</si>
  <si>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</si>
  <si>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</si>
  <si>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</si>
  <si>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</si>
  <si>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</si>
  <si>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</si>
  <si>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</si>
  <si>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</si>
  <si>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</si>
  <si>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</si>
  <si>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</si>
  <si>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</si>
  <si>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</si>
  <si>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</si>
  <si>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</si>
  <si>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</si>
  <si>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</si>
  <si>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</si>
  <si>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</si>
  <si>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</si>
  <si>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</si>
  <si>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</si>
  <si>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</si>
  <si>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</si>
  <si>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</si>
  <si>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</si>
  <si>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</si>
  <si>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</si>
  <si>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</si>
  <si>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</si>
  <si>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</si>
  <si>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</si>
  <si>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</si>
  <si>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</si>
  <si>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</si>
  <si>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</si>
  <si>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</si>
  <si>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</si>
  <si>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</si>
  <si>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</si>
  <si>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</si>
  <si>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</si>
  <si>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</si>
  <si>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</si>
  <si>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</si>
  <si>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</si>
  <si>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</si>
  <si>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</si>
  <si>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</si>
  <si>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</si>
  <si>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</si>
  <si>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</si>
  <si>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</si>
  <si>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</si>
  <si>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</si>
  <si>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</si>
  <si>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</si>
  <si>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</si>
  <si>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</si>
  <si>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</si>
  <si>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</si>
  <si>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</si>
  <si>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</si>
  <si>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</si>
  <si>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</si>
  <si>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</si>
  <si>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</si>
  <si>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</si>
  <si>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</si>
  <si>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</si>
  <si>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</si>
  <si>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</si>
  <si>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</si>
  <si>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</si>
  <si>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</si>
  <si>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</si>
  <si>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</si>
  <si>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</si>
  <si>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</si>
  <si>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</si>
  <si>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</si>
  <si>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</si>
  <si>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</si>
  <si>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</si>
  <si>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</si>
  <si>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</si>
  <si>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</si>
  <si>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</si>
  <si>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</si>
  <si>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</si>
  <si>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</si>
  <si>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</si>
  <si>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</si>
  <si>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</si>
  <si>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</si>
  <si>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</si>
  <si>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</si>
  <si>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</si>
  <si>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</si>
  <si>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</si>
  <si>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strateginio veiklos plano</t>
  </si>
  <si>
    <t>1.2 priedas</t>
  </si>
  <si>
    <t xml:space="preserve"> Plungės rajono savivaldybės 2023–2025 metų </t>
  </si>
  <si>
    <t xml:space="preserve">tarybos 2023 m. birželio 22 d. </t>
  </si>
  <si>
    <t xml:space="preserve">                                                                           tarybos 2023 m. birželio 22 d. </t>
  </si>
  <si>
    <t xml:space="preserve">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</si>
  <si>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</si>
  <si>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2.2 priedas</t>
  </si>
  <si>
    <t xml:space="preserve">                                                                                                      PATVIRTINTAS</t>
  </si>
  <si>
    <t xml:space="preserve">                                                                      Plungės rajono savivaldybės</t>
  </si>
  <si>
    <t xml:space="preserve">                                                                                                      sprendimu Nr.T1-189</t>
  </si>
  <si>
    <t>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</si>
</sst>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zoomScale="90" zoomScaleNormal="90" zoomScaleSheetLayoutView="100" workbookViewId="0">
      <pane ySplit="11" topLeftCell="A27" activePane="bottomLeft" state="frozen"/>
      <selection pane="bottomLeft" activeCell="F5" sqref="F5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9.33203125" style="1" customWidth="1"/>
    <col min="5" max="5" width="11.88671875" style="1" customWidth="1"/>
    <col min="6" max="6" width="12.44140625" style="1" customWidth="1"/>
    <col min="7" max="7" width="11.88671875" style="1" customWidth="1"/>
    <col min="8" max="8" width="13" style="1" hidden="1" customWidth="1"/>
    <col min="9" max="9" width="13" style="1" customWidth="1"/>
    <col min="10" max="10" width="11.88671875" style="1" customWidth="1"/>
    <col min="11" max="11" width="13.33203125" style="1" customWidth="1"/>
    <col min="12" max="12" width="37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88671875" style="1" hidden="1" customWidth="1"/>
    <col min="20" max="20" width="10" style="1" customWidth="1"/>
    <col min="21" max="21" width="46.6640625" style="1" bestFit="1" customWidth="1"/>
    <col min="22" max="16384" width="9.109375" style="1"/>
  </cols>
  <sheetData>
    <row r="1" spans="1:20" x14ac:dyDescent="0.25">
      <c r="L1" s="1" t="s">
        <v>152</v>
      </c>
    </row>
    <row r="2" spans="1:20" x14ac:dyDescent="0.25">
      <c r="L2" s="1" t="s">
        <v>151</v>
      </c>
    </row>
    <row r="3" spans="1:20" x14ac:dyDescent="0.25">
      <c r="L3" s="1" t="s">
        <v>159</v>
      </c>
    </row>
    <row r="4" spans="1:20" x14ac:dyDescent="0.25">
      <c r="L4" s="1" t="s">
        <v>167</v>
      </c>
    </row>
    <row r="5" spans="1:20" x14ac:dyDescent="0.25">
      <c r="I5" s="140"/>
      <c r="J5" s="140"/>
      <c r="K5" s="140"/>
      <c r="L5" s="140" t="s">
        <v>158</v>
      </c>
    </row>
    <row r="6" spans="1:20" x14ac:dyDescent="0.25">
      <c r="I6" s="140"/>
      <c r="J6" s="140"/>
      <c r="K6" s="140"/>
      <c r="L6" s="154" t="s">
        <v>156</v>
      </c>
      <c r="M6" s="154"/>
    </row>
    <row r="7" spans="1:20" x14ac:dyDescent="0.25">
      <c r="I7" s="140"/>
      <c r="J7" s="140"/>
      <c r="K7" s="140"/>
      <c r="L7" s="154" t="s">
        <v>157</v>
      </c>
      <c r="M7" s="154"/>
    </row>
    <row r="8" spans="1:20" x14ac:dyDescent="0.25">
      <c r="I8" s="138"/>
      <c r="J8" s="138"/>
      <c r="K8" s="138"/>
      <c r="L8" s="138"/>
    </row>
    <row r="9" spans="1:20" ht="29.25" customHeight="1" x14ac:dyDescent="0.25">
      <c r="A9" s="155" t="s">
        <v>155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57"/>
    </row>
    <row r="10" spans="1:20" ht="32.25" customHeight="1" x14ac:dyDescent="0.25">
      <c r="A10" s="182" t="s">
        <v>11</v>
      </c>
      <c r="B10" s="182" t="s">
        <v>135</v>
      </c>
      <c r="C10" s="182" t="s">
        <v>12</v>
      </c>
      <c r="D10" s="182" t="s">
        <v>13</v>
      </c>
      <c r="E10" s="182" t="s">
        <v>5</v>
      </c>
      <c r="F10" s="182" t="s">
        <v>128</v>
      </c>
      <c r="G10" s="182" t="s">
        <v>148</v>
      </c>
      <c r="H10" s="182" t="s">
        <v>136</v>
      </c>
      <c r="I10" s="182" t="s">
        <v>137</v>
      </c>
      <c r="J10" s="182" t="s">
        <v>153</v>
      </c>
      <c r="K10" s="182" t="s">
        <v>154</v>
      </c>
      <c r="L10" s="182" t="s">
        <v>138</v>
      </c>
      <c r="M10" s="189" t="s">
        <v>9</v>
      </c>
      <c r="N10" s="189" t="s">
        <v>132</v>
      </c>
      <c r="O10" s="189"/>
      <c r="P10" s="189" t="s">
        <v>133</v>
      </c>
      <c r="Q10" s="189"/>
      <c r="R10" s="189"/>
      <c r="S10" s="156" t="s">
        <v>38</v>
      </c>
    </row>
    <row r="11" spans="1:20" ht="37.5" customHeight="1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9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6"/>
    </row>
    <row r="12" spans="1:20" x14ac:dyDescent="0.25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5">
      <c r="A13" s="28" t="s">
        <v>0</v>
      </c>
      <c r="B13" s="204" t="s">
        <v>39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5"/>
      <c r="S13" s="112"/>
    </row>
    <row r="14" spans="1:20" ht="78.75" customHeight="1" x14ac:dyDescent="0.25">
      <c r="A14" s="171" t="s">
        <v>0</v>
      </c>
      <c r="B14" s="29" t="s">
        <v>0</v>
      </c>
      <c r="C14" s="195" t="s">
        <v>40</v>
      </c>
      <c r="D14" s="195"/>
      <c r="E14" s="195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5">
      <c r="A15" s="172"/>
      <c r="B15" s="206" t="s">
        <v>0</v>
      </c>
      <c r="C15" s="34" t="s">
        <v>0</v>
      </c>
      <c r="D15" s="193" t="s">
        <v>43</v>
      </c>
      <c r="E15" s="194"/>
      <c r="F15" s="35" t="s">
        <v>32</v>
      </c>
      <c r="G15" s="196"/>
      <c r="H15" s="197"/>
      <c r="I15" s="197"/>
      <c r="J15" s="197"/>
      <c r="K15" s="197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5">
      <c r="A16" s="172"/>
      <c r="B16" s="207"/>
      <c r="C16" s="178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5">
      <c r="A17" s="172"/>
      <c r="B17" s="207"/>
      <c r="C17" s="178"/>
      <c r="D17" s="186" t="s">
        <v>34</v>
      </c>
      <c r="E17" s="187"/>
      <c r="F17" s="188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5">
      <c r="A18" s="172"/>
      <c r="B18" s="207"/>
      <c r="C18" s="161" t="s">
        <v>15</v>
      </c>
      <c r="D18" s="157" t="s">
        <v>130</v>
      </c>
      <c r="E18" s="158"/>
      <c r="F18" s="163" t="s">
        <v>87</v>
      </c>
      <c r="G18" s="165"/>
      <c r="H18" s="166"/>
      <c r="I18" s="166"/>
      <c r="J18" s="166"/>
      <c r="K18" s="166"/>
      <c r="L18" s="169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5">
      <c r="A19" s="172"/>
      <c r="B19" s="207"/>
      <c r="C19" s="162"/>
      <c r="D19" s="159"/>
      <c r="E19" s="160"/>
      <c r="F19" s="164"/>
      <c r="G19" s="167"/>
      <c r="H19" s="168"/>
      <c r="I19" s="168"/>
      <c r="J19" s="168"/>
      <c r="K19" s="168"/>
      <c r="L19" s="170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5">
      <c r="A20" s="172"/>
      <c r="B20" s="207"/>
      <c r="C20" s="190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376.8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5">
      <c r="A21" s="172"/>
      <c r="B21" s="207"/>
      <c r="C21" s="191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34.299999999999997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5">
      <c r="A22" s="172"/>
      <c r="B22" s="207"/>
      <c r="C22" s="191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1710.9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5">
      <c r="A23" s="172"/>
      <c r="B23" s="207"/>
      <c r="C23" s="191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5">
      <c r="A24" s="172"/>
      <c r="B24" s="207"/>
      <c r="C24" s="191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5">
      <c r="A25" s="172"/>
      <c r="B25" s="207"/>
      <c r="C25" s="191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5">
      <c r="A26" s="172"/>
      <c r="B26" s="207"/>
      <c r="C26" s="191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5">
      <c r="A27" s="172"/>
      <c r="B27" s="207"/>
      <c r="C27" s="191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10.113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5">
      <c r="A28" s="172"/>
      <c r="B28" s="207"/>
      <c r="C28" s="191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5">
      <c r="A29" s="172"/>
      <c r="B29" s="207"/>
      <c r="C29" s="191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5">
      <c r="A30" s="172"/>
      <c r="B30" s="207"/>
      <c r="C30" s="191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5">
      <c r="A31" s="172"/>
      <c r="B31" s="207"/>
      <c r="C31" s="191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5">
      <c r="A32" s="172"/>
      <c r="B32" s="207"/>
      <c r="C32" s="191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5">
      <c r="A33" s="172"/>
      <c r="B33" s="207"/>
      <c r="C33" s="191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5">
      <c r="A34" s="172"/>
      <c r="B34" s="207"/>
      <c r="C34" s="191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5">
      <c r="A35" s="172"/>
      <c r="B35" s="207"/>
      <c r="C35" s="191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" customHeight="1" x14ac:dyDescent="0.25">
      <c r="A36" s="172"/>
      <c r="B36" s="207"/>
      <c r="C36" s="191"/>
      <c r="D36" s="153">
        <v>271759610</v>
      </c>
      <c r="E36" s="153" t="s">
        <v>29</v>
      </c>
      <c r="F36" s="88" t="s">
        <v>31</v>
      </c>
      <c r="G36" s="11"/>
      <c r="H36" s="11"/>
      <c r="I36" s="11">
        <v>137</v>
      </c>
      <c r="J36" s="11"/>
      <c r="K36" s="11"/>
      <c r="L36" s="37"/>
      <c r="M36" s="58"/>
      <c r="N36" s="67"/>
      <c r="O36" s="68"/>
      <c r="P36" s="69"/>
      <c r="Q36" s="69"/>
      <c r="R36" s="68"/>
      <c r="S36" s="112"/>
    </row>
    <row r="37" spans="1:19" ht="12.75" customHeight="1" x14ac:dyDescent="0.25">
      <c r="A37" s="172"/>
      <c r="B37" s="207"/>
      <c r="C37" s="192"/>
      <c r="D37" s="179" t="s">
        <v>34</v>
      </c>
      <c r="E37" s="179"/>
      <c r="F37" s="179"/>
      <c r="G37" s="38">
        <f>SUM(G20:G35)</f>
        <v>6773.0999999999995</v>
      </c>
      <c r="H37" s="38">
        <f t="shared" ref="H37:K37" si="1">SUM(H20:H35)</f>
        <v>2883.6</v>
      </c>
      <c r="I37" s="38">
        <f>SUM(I20:I36)</f>
        <v>2903.0129999999999</v>
      </c>
      <c r="J37" s="38">
        <f t="shared" si="1"/>
        <v>0</v>
      </c>
      <c r="K37" s="38">
        <f t="shared" si="1"/>
        <v>0</v>
      </c>
      <c r="L37" s="16" t="s">
        <v>31</v>
      </c>
      <c r="M37" s="39" t="s">
        <v>31</v>
      </c>
      <c r="N37" s="39" t="s">
        <v>31</v>
      </c>
      <c r="O37" s="39" t="s">
        <v>31</v>
      </c>
      <c r="P37" s="39" t="s">
        <v>31</v>
      </c>
      <c r="Q37" s="39" t="s">
        <v>31</v>
      </c>
      <c r="R37" s="39" t="s">
        <v>31</v>
      </c>
      <c r="S37" s="113">
        <f>(I37-G37)/G37</f>
        <v>-0.57139079594277364</v>
      </c>
    </row>
    <row r="38" spans="1:19" ht="30" customHeight="1" x14ac:dyDescent="0.25">
      <c r="A38" s="172"/>
      <c r="B38" s="70"/>
      <c r="C38" s="161" t="s">
        <v>47</v>
      </c>
      <c r="D38" s="157" t="s">
        <v>131</v>
      </c>
      <c r="E38" s="158"/>
      <c r="F38" s="163" t="s">
        <v>88</v>
      </c>
      <c r="G38" s="165"/>
      <c r="H38" s="166"/>
      <c r="I38" s="166"/>
      <c r="J38" s="166"/>
      <c r="K38" s="166"/>
      <c r="L38" s="169" t="s">
        <v>111</v>
      </c>
      <c r="M38" s="5" t="s">
        <v>91</v>
      </c>
      <c r="N38" s="48" t="s">
        <v>89</v>
      </c>
      <c r="O38" s="5" t="s">
        <v>17</v>
      </c>
      <c r="P38" s="5">
        <v>6</v>
      </c>
      <c r="Q38" s="5">
        <v>3</v>
      </c>
      <c r="R38" s="5">
        <v>2</v>
      </c>
      <c r="S38" s="112"/>
    </row>
    <row r="39" spans="1:19" ht="30" customHeight="1" x14ac:dyDescent="0.25">
      <c r="A39" s="172"/>
      <c r="B39" s="70"/>
      <c r="C39" s="162"/>
      <c r="D39" s="159"/>
      <c r="E39" s="160"/>
      <c r="F39" s="164"/>
      <c r="G39" s="167"/>
      <c r="H39" s="168"/>
      <c r="I39" s="168"/>
      <c r="J39" s="168"/>
      <c r="K39" s="168"/>
      <c r="L39" s="170"/>
      <c r="M39" s="109" t="s">
        <v>92</v>
      </c>
      <c r="N39" s="66" t="s">
        <v>90</v>
      </c>
      <c r="O39" s="64" t="s">
        <v>17</v>
      </c>
      <c r="P39" s="5">
        <v>6</v>
      </c>
      <c r="Q39" s="5">
        <v>3</v>
      </c>
      <c r="R39" s="64">
        <v>2</v>
      </c>
      <c r="S39" s="112"/>
    </row>
    <row r="40" spans="1:19" ht="12" customHeight="1" x14ac:dyDescent="0.25">
      <c r="A40" s="172"/>
      <c r="B40" s="70"/>
      <c r="C40" s="191" t="s">
        <v>47</v>
      </c>
      <c r="D40" s="134">
        <v>188714469</v>
      </c>
      <c r="E40" s="36" t="s">
        <v>21</v>
      </c>
      <c r="F40" s="37" t="s">
        <v>31</v>
      </c>
      <c r="G40" s="11">
        <v>0</v>
      </c>
      <c r="H40" s="11">
        <v>1490</v>
      </c>
      <c r="I40" s="11">
        <v>1662</v>
      </c>
      <c r="J40" s="11">
        <v>1000</v>
      </c>
      <c r="K40" s="11">
        <v>1100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5">
      <c r="A41" s="172"/>
      <c r="B41" s="70"/>
      <c r="C41" s="191"/>
      <c r="D41" s="134">
        <v>188714469</v>
      </c>
      <c r="E41" s="36" t="s">
        <v>27</v>
      </c>
      <c r="F41" s="37" t="s">
        <v>31</v>
      </c>
      <c r="G41" s="11">
        <v>1187.0999999999999</v>
      </c>
      <c r="H41" s="11">
        <v>1522.4</v>
      </c>
      <c r="I41" s="11">
        <v>1522.4</v>
      </c>
      <c r="J41" s="11">
        <v>2000</v>
      </c>
      <c r="K41" s="11">
        <v>2000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5">
      <c r="A42" s="172"/>
      <c r="B42" s="70"/>
      <c r="C42" s="191"/>
      <c r="D42" s="134">
        <v>188714469</v>
      </c>
      <c r="E42" s="36" t="s">
        <v>19</v>
      </c>
      <c r="F42" s="37" t="s">
        <v>31</v>
      </c>
      <c r="G42" s="11">
        <v>0</v>
      </c>
      <c r="H42" s="11"/>
      <c r="I42" s="146">
        <v>23.5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" customHeight="1" x14ac:dyDescent="0.25">
      <c r="A43" s="172"/>
      <c r="B43" s="70"/>
      <c r="C43" s="191"/>
      <c r="D43" s="134">
        <v>302776863</v>
      </c>
      <c r="E43" s="36" t="s">
        <v>27</v>
      </c>
      <c r="F43" s="37" t="s">
        <v>31</v>
      </c>
      <c r="G43" s="11"/>
      <c r="H43" s="11">
        <v>200</v>
      </c>
      <c r="I43" s="11">
        <v>140</v>
      </c>
      <c r="J43" s="11"/>
      <c r="K43" s="146"/>
      <c r="L43" s="37"/>
      <c r="M43" s="58"/>
      <c r="N43" s="67"/>
      <c r="O43" s="68"/>
      <c r="P43" s="69"/>
      <c r="Q43" s="69"/>
      <c r="R43" s="68"/>
      <c r="S43" s="112"/>
    </row>
    <row r="44" spans="1:19" ht="12.75" customHeight="1" x14ac:dyDescent="0.25">
      <c r="A44" s="172"/>
      <c r="B44" s="70"/>
      <c r="C44" s="192"/>
      <c r="D44" s="179" t="s">
        <v>34</v>
      </c>
      <c r="E44" s="179"/>
      <c r="F44" s="179"/>
      <c r="G44" s="38">
        <f>SUM(G40:G43)</f>
        <v>1187.0999999999999</v>
      </c>
      <c r="H44" s="38">
        <f>SUM(H40:H43)</f>
        <v>3212.4</v>
      </c>
      <c r="I44" s="38">
        <f>SUM(I40:I43)</f>
        <v>3347.9</v>
      </c>
      <c r="J44" s="38">
        <f>SUM(J40:J41)</f>
        <v>3000</v>
      </c>
      <c r="K44" s="38">
        <f>SUM(K40:K41)</f>
        <v>3100</v>
      </c>
      <c r="L44" s="16" t="s">
        <v>31</v>
      </c>
      <c r="M44" s="39" t="s">
        <v>31</v>
      </c>
      <c r="N44" s="39" t="s">
        <v>31</v>
      </c>
      <c r="O44" s="39" t="s">
        <v>31</v>
      </c>
      <c r="P44" s="39" t="s">
        <v>31</v>
      </c>
      <c r="Q44" s="39" t="s">
        <v>31</v>
      </c>
      <c r="R44" s="39" t="s">
        <v>31</v>
      </c>
      <c r="S44" s="113">
        <f>(I44-G44)/G44</f>
        <v>1.8202341841462391</v>
      </c>
    </row>
    <row r="45" spans="1:19" ht="43.5" customHeight="1" x14ac:dyDescent="0.25">
      <c r="A45" s="172"/>
      <c r="B45" s="70"/>
      <c r="C45" s="130" t="s">
        <v>51</v>
      </c>
      <c r="D45" s="174" t="s">
        <v>86</v>
      </c>
      <c r="E45" s="175"/>
      <c r="F45" s="132" t="s">
        <v>98</v>
      </c>
      <c r="G45" s="165"/>
      <c r="H45" s="166"/>
      <c r="I45" s="166"/>
      <c r="J45" s="166"/>
      <c r="K45" s="166"/>
      <c r="L45" s="133" t="s">
        <v>112</v>
      </c>
      <c r="M45" s="5" t="s">
        <v>52</v>
      </c>
      <c r="N45" s="48" t="s">
        <v>46</v>
      </c>
      <c r="O45" s="5" t="s">
        <v>17</v>
      </c>
      <c r="P45" s="5">
        <v>0</v>
      </c>
      <c r="Q45" s="5">
        <v>8</v>
      </c>
      <c r="R45" s="5">
        <v>8</v>
      </c>
      <c r="S45" s="112"/>
    </row>
    <row r="46" spans="1:19" ht="12" customHeight="1" x14ac:dyDescent="0.25">
      <c r="A46" s="172"/>
      <c r="B46" s="70"/>
      <c r="C46" s="190" t="s">
        <v>51</v>
      </c>
      <c r="D46" s="134">
        <v>188714469</v>
      </c>
      <c r="E46" s="65" t="s">
        <v>20</v>
      </c>
      <c r="F46" s="37" t="s">
        <v>31</v>
      </c>
      <c r="G46" s="11">
        <v>0</v>
      </c>
      <c r="H46" s="11">
        <v>0</v>
      </c>
      <c r="I46" s="11"/>
      <c r="J46" s="11">
        <v>120</v>
      </c>
      <c r="K46" s="11">
        <v>220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" customHeight="1" x14ac:dyDescent="0.25">
      <c r="A47" s="172"/>
      <c r="B47" s="70"/>
      <c r="C47" s="191"/>
      <c r="D47" s="134">
        <v>188714469</v>
      </c>
      <c r="E47" s="36" t="s">
        <v>30</v>
      </c>
      <c r="F47" s="37" t="s">
        <v>31</v>
      </c>
      <c r="G47" s="11">
        <v>0</v>
      </c>
      <c r="H47" s="11">
        <v>0</v>
      </c>
      <c r="I47" s="11"/>
      <c r="J47" s="11">
        <v>1100</v>
      </c>
      <c r="K47" s="11">
        <v>1460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.75" customHeight="1" x14ac:dyDescent="0.25">
      <c r="A48" s="172"/>
      <c r="B48" s="70"/>
      <c r="C48" s="192"/>
      <c r="D48" s="179" t="s">
        <v>34</v>
      </c>
      <c r="E48" s="179"/>
      <c r="F48" s="179"/>
      <c r="G48" s="38">
        <f>SUM(G46:G47)</f>
        <v>0</v>
      </c>
      <c r="H48" s="38">
        <f t="shared" ref="H48" si="2">SUM(H46:H47)</f>
        <v>0</v>
      </c>
      <c r="I48" s="38">
        <f t="shared" ref="I48" si="3">SUM(I46:I47)</f>
        <v>0</v>
      </c>
      <c r="J48" s="38">
        <f t="shared" ref="J48" si="4">SUM(J46:J47)</f>
        <v>1220</v>
      </c>
      <c r="K48" s="38">
        <f t="shared" ref="K48" si="5">SUM(K46:K47)</f>
        <v>1680</v>
      </c>
      <c r="L48" s="16" t="s">
        <v>31</v>
      </c>
      <c r="M48" s="39" t="s">
        <v>31</v>
      </c>
      <c r="N48" s="39" t="s">
        <v>31</v>
      </c>
      <c r="O48" s="39" t="s">
        <v>31</v>
      </c>
      <c r="P48" s="39" t="s">
        <v>31</v>
      </c>
      <c r="Q48" s="39" t="s">
        <v>31</v>
      </c>
      <c r="R48" s="39" t="s">
        <v>31</v>
      </c>
      <c r="S48" s="114" t="e">
        <f>(I48-G48)/G48</f>
        <v>#DIV/0!</v>
      </c>
    </row>
    <row r="49" spans="1:19" ht="26.25" customHeight="1" x14ac:dyDescent="0.25">
      <c r="A49" s="172"/>
      <c r="B49" s="70"/>
      <c r="C49" s="161" t="s">
        <v>94</v>
      </c>
      <c r="D49" s="157" t="s">
        <v>54</v>
      </c>
      <c r="E49" s="158"/>
      <c r="F49" s="163" t="s">
        <v>33</v>
      </c>
      <c r="G49" s="165"/>
      <c r="H49" s="166"/>
      <c r="I49" s="166"/>
      <c r="J49" s="166"/>
      <c r="K49" s="166"/>
      <c r="L49" s="169" t="s">
        <v>123</v>
      </c>
      <c r="M49" s="5" t="s">
        <v>93</v>
      </c>
      <c r="N49" s="48" t="s">
        <v>53</v>
      </c>
      <c r="O49" s="5" t="s">
        <v>17</v>
      </c>
      <c r="P49" s="5">
        <v>13</v>
      </c>
      <c r="Q49" s="5">
        <v>13</v>
      </c>
      <c r="R49" s="5">
        <v>11</v>
      </c>
      <c r="S49" s="112"/>
    </row>
    <row r="50" spans="1:19" ht="28.5" customHeight="1" x14ac:dyDescent="0.25">
      <c r="A50" s="172"/>
      <c r="B50" s="70"/>
      <c r="C50" s="162"/>
      <c r="D50" s="159"/>
      <c r="E50" s="160"/>
      <c r="F50" s="164"/>
      <c r="G50" s="167"/>
      <c r="H50" s="168"/>
      <c r="I50" s="168"/>
      <c r="J50" s="168"/>
      <c r="K50" s="168"/>
      <c r="L50" s="170"/>
      <c r="M50" s="5" t="s">
        <v>139</v>
      </c>
      <c r="N50" s="66" t="s">
        <v>55</v>
      </c>
      <c r="O50" s="64" t="s">
        <v>17</v>
      </c>
      <c r="P50" s="5">
        <v>13</v>
      </c>
      <c r="Q50" s="5">
        <v>13</v>
      </c>
      <c r="R50" s="5">
        <v>11</v>
      </c>
      <c r="S50" s="112"/>
    </row>
    <row r="51" spans="1:19" ht="12" customHeight="1" x14ac:dyDescent="0.25">
      <c r="A51" s="172"/>
      <c r="B51" s="70"/>
      <c r="C51" s="190" t="s">
        <v>94</v>
      </c>
      <c r="D51" s="134">
        <v>188714469</v>
      </c>
      <c r="E51" s="65" t="s">
        <v>19</v>
      </c>
      <c r="F51" s="37" t="s">
        <v>31</v>
      </c>
      <c r="G51" s="11">
        <v>136.1</v>
      </c>
      <c r="H51" s="11">
        <v>84.2</v>
      </c>
      <c r="I51" s="11">
        <v>94.8</v>
      </c>
      <c r="J51" s="11">
        <v>120</v>
      </c>
      <c r="K51" s="11">
        <v>132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5">
      <c r="A52" s="172"/>
      <c r="B52" s="70"/>
      <c r="C52" s="191"/>
      <c r="D52" s="134">
        <v>188714469</v>
      </c>
      <c r="E52" s="36" t="s">
        <v>21</v>
      </c>
      <c r="F52" s="37" t="s">
        <v>31</v>
      </c>
      <c r="G52" s="11">
        <v>0</v>
      </c>
      <c r="H52" s="11">
        <v>40</v>
      </c>
      <c r="I52" s="11">
        <v>232.5</v>
      </c>
      <c r="J52" s="11">
        <v>526.29999999999995</v>
      </c>
      <c r="K52" s="11">
        <v>550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5">
      <c r="A53" s="172"/>
      <c r="B53" s="70"/>
      <c r="C53" s="191"/>
      <c r="D53" s="134">
        <v>188714469</v>
      </c>
      <c r="E53" s="65" t="s">
        <v>27</v>
      </c>
      <c r="F53" s="37" t="s">
        <v>31</v>
      </c>
      <c r="G53" s="11"/>
      <c r="H53" s="11">
        <v>60</v>
      </c>
      <c r="I53" s="11">
        <v>51.7</v>
      </c>
      <c r="J53" s="11"/>
      <c r="K53" s="11"/>
      <c r="L53" s="37"/>
      <c r="M53" s="58"/>
      <c r="N53" s="67"/>
      <c r="O53" s="68"/>
      <c r="P53" s="69"/>
      <c r="Q53" s="69"/>
      <c r="R53" s="68"/>
      <c r="S53" s="112"/>
    </row>
    <row r="54" spans="1:19" ht="12" customHeight="1" x14ac:dyDescent="0.25">
      <c r="A54" s="172"/>
      <c r="B54" s="70"/>
      <c r="C54" s="191"/>
      <c r="D54" s="134">
        <v>190986017</v>
      </c>
      <c r="E54" s="134" t="s">
        <v>19</v>
      </c>
      <c r="F54" s="37" t="s">
        <v>31</v>
      </c>
      <c r="G54" s="11">
        <v>37.700000000000003</v>
      </c>
      <c r="H54" s="11">
        <v>100.1</v>
      </c>
      <c r="I54" s="11">
        <v>100.1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5">
      <c r="A55" s="172"/>
      <c r="B55" s="70"/>
      <c r="C55" s="191"/>
      <c r="D55" s="147">
        <v>188714469</v>
      </c>
      <c r="E55" s="144" t="s">
        <v>29</v>
      </c>
      <c r="F55" s="88" t="s">
        <v>31</v>
      </c>
      <c r="G55" s="11">
        <v>0</v>
      </c>
      <c r="H55" s="145">
        <v>1642.7</v>
      </c>
      <c r="I55" s="11">
        <v>1.5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5">
      <c r="A56" s="172"/>
      <c r="B56" s="70"/>
      <c r="C56" s="191"/>
      <c r="D56" s="134">
        <v>190986017</v>
      </c>
      <c r="E56" s="134" t="s">
        <v>27</v>
      </c>
      <c r="F56" s="37" t="s">
        <v>31</v>
      </c>
      <c r="G56" s="11">
        <v>0</v>
      </c>
      <c r="H56" s="11">
        <v>684</v>
      </c>
      <c r="I56" s="11"/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5">
      <c r="A57" s="172"/>
      <c r="B57" s="70"/>
      <c r="C57" s="191"/>
      <c r="D57" s="134">
        <v>300580531</v>
      </c>
      <c r="E57" s="134" t="s">
        <v>19</v>
      </c>
      <c r="F57" s="37" t="s">
        <v>31</v>
      </c>
      <c r="G57" s="11">
        <v>2</v>
      </c>
      <c r="H57" s="11">
        <v>2.6</v>
      </c>
      <c r="I57" s="11">
        <v>2.6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5">
      <c r="A58" s="172"/>
      <c r="B58" s="70"/>
      <c r="C58" s="191"/>
      <c r="D58" s="134">
        <v>191131028</v>
      </c>
      <c r="E58" s="134" t="s">
        <v>19</v>
      </c>
      <c r="F58" s="37" t="s">
        <v>31</v>
      </c>
      <c r="G58" s="11">
        <v>1.6</v>
      </c>
      <c r="H58" s="11">
        <v>1.4</v>
      </c>
      <c r="I58" s="11">
        <v>1.4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5">
      <c r="A59" s="172"/>
      <c r="B59" s="70"/>
      <c r="C59" s="191"/>
      <c r="D59" s="153">
        <v>190986017</v>
      </c>
      <c r="E59" s="36" t="s">
        <v>21</v>
      </c>
      <c r="F59" s="37" t="s">
        <v>31</v>
      </c>
      <c r="G59" s="11"/>
      <c r="H59" s="11"/>
      <c r="I59" s="11">
        <v>289.887</v>
      </c>
      <c r="J59" s="11"/>
      <c r="K59" s="11"/>
      <c r="L59" s="37"/>
      <c r="M59" s="58"/>
      <c r="N59" s="67"/>
      <c r="O59" s="68"/>
      <c r="P59" s="69"/>
      <c r="Q59" s="69"/>
      <c r="R59" s="68"/>
      <c r="S59" s="112"/>
    </row>
    <row r="60" spans="1:19" ht="12" customHeight="1" x14ac:dyDescent="0.25">
      <c r="A60" s="172"/>
      <c r="B60" s="70"/>
      <c r="C60" s="191"/>
      <c r="D60" s="153">
        <v>190986017</v>
      </c>
      <c r="E60" s="153" t="s">
        <v>29</v>
      </c>
      <c r="F60" s="37" t="s">
        <v>31</v>
      </c>
      <c r="G60" s="11"/>
      <c r="H60" s="11"/>
      <c r="I60" s="11">
        <v>1642.6949999999999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.75" customHeight="1" x14ac:dyDescent="0.25">
      <c r="A61" s="172"/>
      <c r="B61" s="70"/>
      <c r="C61" s="192"/>
      <c r="D61" s="179" t="s">
        <v>34</v>
      </c>
      <c r="E61" s="179"/>
      <c r="F61" s="179"/>
      <c r="G61" s="137">
        <f>SUM(G51:G58)</f>
        <v>177.4</v>
      </c>
      <c r="H61" s="38">
        <f t="shared" ref="H61:K61" si="6">SUM(H51:H58)</f>
        <v>2615</v>
      </c>
      <c r="I61" s="38">
        <f>SUM(I51:I60)</f>
        <v>2417.1819999999998</v>
      </c>
      <c r="J61" s="38">
        <f t="shared" si="6"/>
        <v>646.29999999999995</v>
      </c>
      <c r="K61" s="38">
        <f t="shared" si="6"/>
        <v>682</v>
      </c>
      <c r="L61" s="16" t="s">
        <v>31</v>
      </c>
      <c r="M61" s="39" t="s">
        <v>31</v>
      </c>
      <c r="N61" s="39" t="s">
        <v>31</v>
      </c>
      <c r="O61" s="39" t="s">
        <v>31</v>
      </c>
      <c r="P61" s="39" t="s">
        <v>31</v>
      </c>
      <c r="Q61" s="39" t="s">
        <v>31</v>
      </c>
      <c r="R61" s="39" t="s">
        <v>31</v>
      </c>
      <c r="S61" s="113">
        <f>(I61-G61)/G61</f>
        <v>12.625603156708003</v>
      </c>
    </row>
    <row r="62" spans="1:19" ht="12.75" customHeight="1" x14ac:dyDescent="0.25">
      <c r="A62" s="172"/>
      <c r="B62" s="40" t="s">
        <v>0</v>
      </c>
      <c r="C62" s="183" t="s">
        <v>2</v>
      </c>
      <c r="D62" s="184"/>
      <c r="E62" s="184"/>
      <c r="F62" s="185"/>
      <c r="G62" s="41">
        <f>G17+G37+G48+G61+G44</f>
        <v>8174.4999999999982</v>
      </c>
      <c r="H62" s="41">
        <f>H17+H37+H48+H61+H44</f>
        <v>8737.1999999999989</v>
      </c>
      <c r="I62" s="41">
        <f>I17+I37+I48+I61+I44</f>
        <v>8694.2950000000001</v>
      </c>
      <c r="J62" s="41">
        <f>J17+J37+J48+J61+J44</f>
        <v>4895.1000000000004</v>
      </c>
      <c r="K62" s="41">
        <f>K17+K37+K48+K61+K44</f>
        <v>5493.7</v>
      </c>
      <c r="L62" s="42" t="s">
        <v>31</v>
      </c>
      <c r="M62" s="43" t="s">
        <v>31</v>
      </c>
      <c r="N62" s="43" t="s">
        <v>31</v>
      </c>
      <c r="O62" s="43" t="s">
        <v>31</v>
      </c>
      <c r="P62" s="43" t="s">
        <v>31</v>
      </c>
      <c r="Q62" s="43" t="s">
        <v>31</v>
      </c>
      <c r="R62" s="43" t="s">
        <v>31</v>
      </c>
      <c r="S62" s="112"/>
    </row>
    <row r="63" spans="1:19" ht="16.5" customHeight="1" x14ac:dyDescent="0.25">
      <c r="A63" s="172"/>
      <c r="B63" s="44" t="s">
        <v>15</v>
      </c>
      <c r="C63" s="210" t="s">
        <v>56</v>
      </c>
      <c r="D63" s="211"/>
      <c r="E63" s="211"/>
      <c r="F63" s="45" t="s">
        <v>124</v>
      </c>
      <c r="G63" s="33"/>
      <c r="H63" s="33"/>
      <c r="I63" s="33"/>
      <c r="J63" s="33"/>
      <c r="K63" s="33"/>
      <c r="L63" s="45" t="s">
        <v>67</v>
      </c>
      <c r="M63" s="46" t="s">
        <v>60</v>
      </c>
      <c r="N63" s="46" t="s">
        <v>76</v>
      </c>
      <c r="O63" s="47" t="s">
        <v>17</v>
      </c>
      <c r="P63" s="77">
        <v>27.5</v>
      </c>
      <c r="Q63" s="77">
        <v>28</v>
      </c>
      <c r="R63" s="77">
        <v>28.5</v>
      </c>
      <c r="S63" s="112"/>
    </row>
    <row r="64" spans="1:19" ht="30" customHeight="1" x14ac:dyDescent="0.25">
      <c r="A64" s="172"/>
      <c r="B64" s="180" t="s">
        <v>15</v>
      </c>
      <c r="C64" s="34" t="s">
        <v>0</v>
      </c>
      <c r="D64" s="174" t="s">
        <v>58</v>
      </c>
      <c r="E64" s="175"/>
      <c r="F64" s="71" t="s">
        <v>32</v>
      </c>
      <c r="G64" s="176"/>
      <c r="H64" s="177"/>
      <c r="I64" s="177"/>
      <c r="J64" s="177"/>
      <c r="K64" s="177"/>
      <c r="L64" s="10" t="s">
        <v>31</v>
      </c>
      <c r="M64" s="48" t="s">
        <v>61</v>
      </c>
      <c r="N64" s="49" t="s">
        <v>59</v>
      </c>
      <c r="O64" s="5" t="s">
        <v>17</v>
      </c>
      <c r="P64" s="76">
        <v>10</v>
      </c>
      <c r="Q64" s="76">
        <v>12</v>
      </c>
      <c r="R64" s="76">
        <v>14</v>
      </c>
      <c r="S64" s="112"/>
    </row>
    <row r="65" spans="1:19" x14ac:dyDescent="0.25">
      <c r="A65" s="172"/>
      <c r="B65" s="181"/>
      <c r="C65" s="178" t="s">
        <v>0</v>
      </c>
      <c r="D65" s="134">
        <v>188714469</v>
      </c>
      <c r="E65" s="72" t="s">
        <v>19</v>
      </c>
      <c r="F65" s="36" t="s">
        <v>31</v>
      </c>
      <c r="G65" s="11">
        <v>22</v>
      </c>
      <c r="H65" s="11">
        <v>10</v>
      </c>
      <c r="I65" s="11">
        <v>10</v>
      </c>
      <c r="J65" s="11">
        <v>10</v>
      </c>
      <c r="K65" s="11">
        <v>10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5">
      <c r="A66" s="172"/>
      <c r="B66" s="181"/>
      <c r="C66" s="178"/>
      <c r="D66" s="186" t="s">
        <v>34</v>
      </c>
      <c r="E66" s="186"/>
      <c r="F66" s="179"/>
      <c r="G66" s="18">
        <f>SUM(G65:G65)</f>
        <v>22</v>
      </c>
      <c r="H66" s="18">
        <f t="shared" ref="H66:K66" si="7">SUM(H65:H65)</f>
        <v>10</v>
      </c>
      <c r="I66" s="18">
        <f t="shared" si="7"/>
        <v>10</v>
      </c>
      <c r="J66" s="18">
        <f t="shared" si="7"/>
        <v>10</v>
      </c>
      <c r="K66" s="18">
        <f t="shared" si="7"/>
        <v>10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3">
        <f>(I66-G66)/G66</f>
        <v>-0.54545454545454541</v>
      </c>
    </row>
    <row r="67" spans="1:19" ht="30" customHeight="1" x14ac:dyDescent="0.25">
      <c r="A67" s="172"/>
      <c r="B67" s="181"/>
      <c r="C67" s="130" t="s">
        <v>15</v>
      </c>
      <c r="D67" s="174" t="s">
        <v>57</v>
      </c>
      <c r="E67" s="175"/>
      <c r="F67" s="71" t="s">
        <v>32</v>
      </c>
      <c r="G67" s="176"/>
      <c r="H67" s="177"/>
      <c r="I67" s="177"/>
      <c r="J67" s="177"/>
      <c r="K67" s="177"/>
      <c r="L67" s="10" t="s">
        <v>31</v>
      </c>
      <c r="M67" s="48" t="s">
        <v>62</v>
      </c>
      <c r="N67" s="49" t="s">
        <v>63</v>
      </c>
      <c r="O67" s="5" t="s">
        <v>64</v>
      </c>
      <c r="P67" s="76">
        <v>15</v>
      </c>
      <c r="Q67" s="76">
        <v>16</v>
      </c>
      <c r="R67" s="76">
        <v>17</v>
      </c>
      <c r="S67" s="112"/>
    </row>
    <row r="68" spans="1:19" x14ac:dyDescent="0.25">
      <c r="A68" s="172"/>
      <c r="B68" s="181"/>
      <c r="C68" s="178" t="s">
        <v>15</v>
      </c>
      <c r="D68" s="134">
        <v>188714469</v>
      </c>
      <c r="E68" s="72" t="s">
        <v>19</v>
      </c>
      <c r="F68" s="36" t="s">
        <v>31</v>
      </c>
      <c r="G68" s="11">
        <v>35</v>
      </c>
      <c r="H68" s="11">
        <v>35</v>
      </c>
      <c r="I68" s="11">
        <v>35</v>
      </c>
      <c r="J68" s="11">
        <v>35</v>
      </c>
      <c r="K68" s="11">
        <v>35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5">
      <c r="A69" s="172"/>
      <c r="B69" s="214"/>
      <c r="C69" s="178"/>
      <c r="D69" s="179" t="s">
        <v>34</v>
      </c>
      <c r="E69" s="179"/>
      <c r="F69" s="179"/>
      <c r="G69" s="18">
        <f>SUM(G68:G68)</f>
        <v>35</v>
      </c>
      <c r="H69" s="18">
        <f t="shared" ref="H69:K69" si="8">SUM(H68:H68)</f>
        <v>35</v>
      </c>
      <c r="I69" s="18">
        <f t="shared" si="8"/>
        <v>35</v>
      </c>
      <c r="J69" s="18">
        <f t="shared" si="8"/>
        <v>35</v>
      </c>
      <c r="K69" s="18">
        <f t="shared" si="8"/>
        <v>35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4">
        <f>(I69-G69)/G69</f>
        <v>0</v>
      </c>
    </row>
    <row r="70" spans="1:19" ht="12.75" customHeight="1" x14ac:dyDescent="0.25">
      <c r="A70" s="172"/>
      <c r="B70" s="50" t="s">
        <v>15</v>
      </c>
      <c r="C70" s="183" t="s">
        <v>2</v>
      </c>
      <c r="D70" s="184"/>
      <c r="E70" s="184"/>
      <c r="F70" s="184"/>
      <c r="G70" s="41">
        <f>G66+G69</f>
        <v>57</v>
      </c>
      <c r="H70" s="41">
        <f t="shared" ref="H70:K70" si="9">H66+H69</f>
        <v>45</v>
      </c>
      <c r="I70" s="41">
        <f t="shared" si="9"/>
        <v>45</v>
      </c>
      <c r="J70" s="41">
        <f t="shared" si="9"/>
        <v>45</v>
      </c>
      <c r="K70" s="41">
        <f t="shared" si="9"/>
        <v>45</v>
      </c>
      <c r="L70" s="42" t="s">
        <v>31</v>
      </c>
      <c r="M70" s="43" t="s">
        <v>31</v>
      </c>
      <c r="N70" s="43" t="s">
        <v>31</v>
      </c>
      <c r="O70" s="43" t="s">
        <v>31</v>
      </c>
      <c r="P70" s="43" t="s">
        <v>31</v>
      </c>
      <c r="Q70" s="43" t="s">
        <v>31</v>
      </c>
      <c r="R70" s="43" t="s">
        <v>31</v>
      </c>
      <c r="S70" s="112"/>
    </row>
    <row r="71" spans="1:19" ht="25.5" customHeight="1" x14ac:dyDescent="0.25">
      <c r="A71" s="172"/>
      <c r="B71" s="44" t="s">
        <v>47</v>
      </c>
      <c r="C71" s="210" t="s">
        <v>65</v>
      </c>
      <c r="D71" s="211"/>
      <c r="E71" s="211"/>
      <c r="F71" s="45" t="s">
        <v>27</v>
      </c>
      <c r="G71" s="33"/>
      <c r="H71" s="33"/>
      <c r="I71" s="33"/>
      <c r="J71" s="33"/>
      <c r="K71" s="33"/>
      <c r="L71" s="45" t="s">
        <v>109</v>
      </c>
      <c r="M71" s="46" t="s">
        <v>69</v>
      </c>
      <c r="N71" s="46" t="s">
        <v>73</v>
      </c>
      <c r="O71" s="47" t="s">
        <v>17</v>
      </c>
      <c r="P71" s="77">
        <v>2</v>
      </c>
      <c r="Q71" s="77">
        <v>2</v>
      </c>
      <c r="R71" s="77">
        <v>2</v>
      </c>
      <c r="S71" s="112"/>
    </row>
    <row r="72" spans="1:19" ht="30" customHeight="1" x14ac:dyDescent="0.25">
      <c r="A72" s="172"/>
      <c r="B72" s="180" t="s">
        <v>47</v>
      </c>
      <c r="C72" s="34" t="s">
        <v>0</v>
      </c>
      <c r="D72" s="157" t="s">
        <v>125</v>
      </c>
      <c r="E72" s="158"/>
      <c r="F72" s="87" t="s">
        <v>32</v>
      </c>
      <c r="G72" s="212"/>
      <c r="H72" s="213"/>
      <c r="I72" s="213"/>
      <c r="J72" s="213"/>
      <c r="K72" s="213"/>
      <c r="L72" s="10" t="s">
        <v>31</v>
      </c>
      <c r="M72" s="48" t="s">
        <v>70</v>
      </c>
      <c r="N72" s="49" t="s">
        <v>74</v>
      </c>
      <c r="O72" s="5" t="s">
        <v>17</v>
      </c>
      <c r="P72" s="76">
        <v>2</v>
      </c>
      <c r="Q72" s="76">
        <v>2</v>
      </c>
      <c r="R72" s="76">
        <v>2</v>
      </c>
      <c r="S72" s="112"/>
    </row>
    <row r="73" spans="1:19" x14ac:dyDescent="0.25">
      <c r="A73" s="172"/>
      <c r="B73" s="181"/>
      <c r="C73" s="178" t="s">
        <v>0</v>
      </c>
      <c r="D73" s="88">
        <v>188714469</v>
      </c>
      <c r="E73" s="49" t="s">
        <v>19</v>
      </c>
      <c r="F73" s="36" t="s">
        <v>31</v>
      </c>
      <c r="G73" s="11">
        <v>74.3</v>
      </c>
      <c r="H73" s="11">
        <v>27</v>
      </c>
      <c r="I73" s="11">
        <v>27</v>
      </c>
      <c r="J73" s="11">
        <f>H73+H73*0.1</f>
        <v>29.7</v>
      </c>
      <c r="K73" s="11">
        <v>32.6</v>
      </c>
      <c r="L73" s="37" t="s">
        <v>31</v>
      </c>
      <c r="M73" s="58"/>
      <c r="N73" s="59"/>
      <c r="O73" s="60"/>
      <c r="P73" s="69"/>
      <c r="Q73" s="69"/>
      <c r="R73" s="68"/>
      <c r="S73" s="112"/>
    </row>
    <row r="74" spans="1:19" ht="12.75" customHeight="1" x14ac:dyDescent="0.25">
      <c r="A74" s="172"/>
      <c r="B74" s="181"/>
      <c r="C74" s="178"/>
      <c r="D74" s="186" t="s">
        <v>34</v>
      </c>
      <c r="E74" s="186"/>
      <c r="F74" s="179"/>
      <c r="G74" s="18">
        <f>SUM(G73:G73)</f>
        <v>74.3</v>
      </c>
      <c r="H74" s="18">
        <f t="shared" ref="H74" si="10">SUM(H73:H73)</f>
        <v>27</v>
      </c>
      <c r="I74" s="18">
        <f t="shared" ref="I74" si="11">SUM(I73:I73)</f>
        <v>27</v>
      </c>
      <c r="J74" s="18">
        <f t="shared" ref="J74" si="12">SUM(J73:J73)</f>
        <v>29.7</v>
      </c>
      <c r="K74" s="18">
        <f t="shared" ref="K74" si="13">SUM(K73:K73)</f>
        <v>32.6</v>
      </c>
      <c r="L74" s="16" t="s">
        <v>31</v>
      </c>
      <c r="M74" s="39" t="s">
        <v>31</v>
      </c>
      <c r="N74" s="39" t="s">
        <v>31</v>
      </c>
      <c r="O74" s="39" t="s">
        <v>31</v>
      </c>
      <c r="P74" s="39" t="s">
        <v>31</v>
      </c>
      <c r="Q74" s="39" t="s">
        <v>31</v>
      </c>
      <c r="R74" s="39" t="s">
        <v>31</v>
      </c>
      <c r="S74" s="113">
        <f>(I74-G74)/G74</f>
        <v>-0.63660834454912518</v>
      </c>
    </row>
    <row r="75" spans="1:19" ht="26.4" x14ac:dyDescent="0.25">
      <c r="A75" s="172"/>
      <c r="B75" s="181"/>
      <c r="C75" s="130" t="s">
        <v>15</v>
      </c>
      <c r="D75" s="174" t="s">
        <v>66</v>
      </c>
      <c r="E75" s="175"/>
      <c r="F75" s="71" t="s">
        <v>33</v>
      </c>
      <c r="G75" s="212"/>
      <c r="H75" s="213"/>
      <c r="I75" s="213"/>
      <c r="J75" s="213"/>
      <c r="K75" s="213"/>
      <c r="L75" s="10" t="s">
        <v>109</v>
      </c>
      <c r="M75" s="48" t="s">
        <v>129</v>
      </c>
      <c r="N75" s="49" t="s">
        <v>75</v>
      </c>
      <c r="O75" s="5" t="s">
        <v>17</v>
      </c>
      <c r="P75" s="76">
        <v>15</v>
      </c>
      <c r="Q75" s="76">
        <v>15</v>
      </c>
      <c r="R75" s="76">
        <v>15</v>
      </c>
      <c r="S75" s="112"/>
    </row>
    <row r="76" spans="1:19" x14ac:dyDescent="0.25">
      <c r="A76" s="172"/>
      <c r="B76" s="181"/>
      <c r="C76" s="178" t="s">
        <v>15</v>
      </c>
      <c r="D76" s="134">
        <v>188714469</v>
      </c>
      <c r="E76" s="72" t="s">
        <v>19</v>
      </c>
      <c r="F76" s="36" t="s">
        <v>31</v>
      </c>
      <c r="G76" s="11">
        <v>0</v>
      </c>
      <c r="H76" s="11">
        <v>121.1</v>
      </c>
      <c r="I76" s="11">
        <v>117.2</v>
      </c>
      <c r="J76" s="11">
        <v>133.19999999999999</v>
      </c>
      <c r="K76" s="11">
        <v>146.5</v>
      </c>
      <c r="L76" s="37" t="s">
        <v>31</v>
      </c>
      <c r="M76" s="58"/>
      <c r="N76" s="59"/>
      <c r="O76" s="60"/>
      <c r="P76" s="61"/>
      <c r="Q76" s="61"/>
      <c r="R76" s="62"/>
      <c r="S76" s="112"/>
    </row>
    <row r="77" spans="1:19" x14ac:dyDescent="0.25">
      <c r="A77" s="172"/>
      <c r="B77" s="181"/>
      <c r="C77" s="178"/>
      <c r="D77" s="134">
        <v>188714469</v>
      </c>
      <c r="E77" s="72" t="s">
        <v>21</v>
      </c>
      <c r="F77" s="36" t="s">
        <v>31</v>
      </c>
      <c r="G77" s="11">
        <v>23.754999999999999</v>
      </c>
      <c r="H77" s="11">
        <v>26.1</v>
      </c>
      <c r="I77" s="11">
        <v>23.155999999999999</v>
      </c>
      <c r="J77" s="11">
        <v>28.7</v>
      </c>
      <c r="K77" s="11">
        <v>31.5</v>
      </c>
      <c r="L77" s="37" t="s">
        <v>31</v>
      </c>
      <c r="M77" s="58"/>
      <c r="N77" s="59"/>
      <c r="O77" s="60"/>
      <c r="P77" s="136"/>
      <c r="Q77" s="136"/>
      <c r="R77" s="62"/>
      <c r="S77" s="112"/>
    </row>
    <row r="78" spans="1:19" ht="12.75" customHeight="1" x14ac:dyDescent="0.25">
      <c r="A78" s="172"/>
      <c r="B78" s="181"/>
      <c r="C78" s="178"/>
      <c r="D78" s="179" t="s">
        <v>34</v>
      </c>
      <c r="E78" s="179"/>
      <c r="F78" s="179"/>
      <c r="G78" s="18">
        <f>SUM(G76:G77)</f>
        <v>23.754999999999999</v>
      </c>
      <c r="H78" s="18">
        <f t="shared" ref="H78:K78" si="14">SUM(H76:H77)</f>
        <v>147.19999999999999</v>
      </c>
      <c r="I78" s="18">
        <f t="shared" si="14"/>
        <v>140.35599999999999</v>
      </c>
      <c r="J78" s="18">
        <f t="shared" si="14"/>
        <v>161.89999999999998</v>
      </c>
      <c r="K78" s="18">
        <f t="shared" si="14"/>
        <v>178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3">
        <f>(I78-G78)/G78</f>
        <v>4.9084824247526839</v>
      </c>
    </row>
    <row r="79" spans="1:19" ht="30" customHeight="1" x14ac:dyDescent="0.25">
      <c r="A79" s="172"/>
      <c r="B79" s="181"/>
      <c r="C79" s="129" t="s">
        <v>47</v>
      </c>
      <c r="D79" s="174" t="s">
        <v>68</v>
      </c>
      <c r="E79" s="175"/>
      <c r="F79" s="71" t="s">
        <v>32</v>
      </c>
      <c r="G79" s="176"/>
      <c r="H79" s="177"/>
      <c r="I79" s="177"/>
      <c r="J79" s="177"/>
      <c r="K79" s="177"/>
      <c r="L79" s="10" t="s">
        <v>31</v>
      </c>
      <c r="M79" s="48" t="s">
        <v>71</v>
      </c>
      <c r="N79" s="49" t="s">
        <v>72</v>
      </c>
      <c r="O79" s="5" t="s">
        <v>17</v>
      </c>
      <c r="P79" s="5">
        <v>1</v>
      </c>
      <c r="Q79" s="5">
        <v>1</v>
      </c>
      <c r="R79" s="5">
        <v>1</v>
      </c>
      <c r="S79" s="112"/>
    </row>
    <row r="80" spans="1:19" x14ac:dyDescent="0.25">
      <c r="A80" s="172"/>
      <c r="B80" s="181"/>
      <c r="C80" s="178" t="s">
        <v>47</v>
      </c>
      <c r="D80" s="134">
        <v>188714469</v>
      </c>
      <c r="E80" s="72" t="s">
        <v>19</v>
      </c>
      <c r="F80" s="36" t="s">
        <v>31</v>
      </c>
      <c r="G80" s="11">
        <v>20</v>
      </c>
      <c r="H80" s="11">
        <v>20</v>
      </c>
      <c r="I80" s="11">
        <v>34.799999999999997</v>
      </c>
      <c r="J80" s="11">
        <v>22</v>
      </c>
      <c r="K80" s="11">
        <v>24.2</v>
      </c>
      <c r="L80" s="37" t="s">
        <v>31</v>
      </c>
      <c r="M80" s="58"/>
      <c r="N80" s="59"/>
      <c r="O80" s="60"/>
      <c r="P80" s="61"/>
      <c r="Q80" s="61"/>
      <c r="R80" s="62"/>
      <c r="S80" s="112"/>
    </row>
    <row r="81" spans="1:19" ht="12.75" customHeight="1" x14ac:dyDescent="0.25">
      <c r="A81" s="172"/>
      <c r="B81" s="181"/>
      <c r="C81" s="178"/>
      <c r="D81" s="179" t="s">
        <v>34</v>
      </c>
      <c r="E81" s="179"/>
      <c r="F81" s="179"/>
      <c r="G81" s="18">
        <f>SUM(G80:G80)</f>
        <v>20</v>
      </c>
      <c r="H81" s="18">
        <f t="shared" ref="H81" si="15">SUM(H80:H80)</f>
        <v>20</v>
      </c>
      <c r="I81" s="18">
        <f t="shared" ref="I81" si="16">SUM(I80:I80)</f>
        <v>34.799999999999997</v>
      </c>
      <c r="J81" s="18">
        <f t="shared" ref="J81" si="17">SUM(J80:J80)</f>
        <v>22</v>
      </c>
      <c r="K81" s="18">
        <f t="shared" ref="K81" si="18">SUM(K80:K80)</f>
        <v>24.2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4">
        <f>(I81-G81)/G81</f>
        <v>0.73999999999999988</v>
      </c>
    </row>
    <row r="82" spans="1:19" ht="12.75" customHeight="1" x14ac:dyDescent="0.25">
      <c r="A82" s="173"/>
      <c r="B82" s="93" t="s">
        <v>47</v>
      </c>
      <c r="C82" s="184" t="s">
        <v>2</v>
      </c>
      <c r="D82" s="184"/>
      <c r="E82" s="184"/>
      <c r="F82" s="184"/>
      <c r="G82" s="41">
        <f>G74+G78+G81</f>
        <v>118.05499999999999</v>
      </c>
      <c r="H82" s="41">
        <f t="shared" ref="H82:K82" si="19">H74+H78+H81</f>
        <v>194.2</v>
      </c>
      <c r="I82" s="41">
        <f t="shared" si="19"/>
        <v>202.15600000000001</v>
      </c>
      <c r="J82" s="41">
        <f t="shared" si="19"/>
        <v>213.59999999999997</v>
      </c>
      <c r="K82" s="41">
        <f t="shared" si="19"/>
        <v>234.79999999999998</v>
      </c>
      <c r="L82" s="42" t="s">
        <v>31</v>
      </c>
      <c r="M82" s="43" t="s">
        <v>31</v>
      </c>
      <c r="N82" s="43" t="s">
        <v>31</v>
      </c>
      <c r="O82" s="43" t="s">
        <v>31</v>
      </c>
      <c r="P82" s="43" t="s">
        <v>31</v>
      </c>
      <c r="Q82" s="43" t="s">
        <v>31</v>
      </c>
      <c r="R82" s="43" t="s">
        <v>31</v>
      </c>
      <c r="S82" s="112"/>
    </row>
    <row r="83" spans="1:19" ht="12.75" customHeight="1" x14ac:dyDescent="0.25">
      <c r="A83" s="51" t="s">
        <v>0</v>
      </c>
      <c r="B83" s="208" t="s">
        <v>10</v>
      </c>
      <c r="C83" s="209"/>
      <c r="D83" s="209"/>
      <c r="E83" s="209"/>
      <c r="F83" s="209"/>
      <c r="G83" s="79">
        <f>G62+G70+G82</f>
        <v>8349.5549999999985</v>
      </c>
      <c r="H83" s="79">
        <f t="shared" ref="H83:K83" si="20">H62+H70+H82</f>
        <v>8976.4</v>
      </c>
      <c r="I83" s="79">
        <f t="shared" si="20"/>
        <v>8941.4510000000009</v>
      </c>
      <c r="J83" s="79">
        <f t="shared" si="20"/>
        <v>5153.7000000000007</v>
      </c>
      <c r="K83" s="79">
        <f t="shared" si="20"/>
        <v>5773.5</v>
      </c>
      <c r="L83" s="52" t="s">
        <v>31</v>
      </c>
      <c r="M83" s="53" t="s">
        <v>31</v>
      </c>
      <c r="N83" s="53" t="s">
        <v>31</v>
      </c>
      <c r="O83" s="53" t="s">
        <v>31</v>
      </c>
      <c r="P83" s="53" t="s">
        <v>31</v>
      </c>
      <c r="Q83" s="53" t="s">
        <v>31</v>
      </c>
      <c r="R83" s="53" t="s">
        <v>31</v>
      </c>
      <c r="S83" s="112"/>
    </row>
    <row r="84" spans="1:19" ht="12.75" customHeight="1" x14ac:dyDescent="0.25">
      <c r="A84" s="221" t="s">
        <v>15</v>
      </c>
      <c r="B84" s="244" t="s">
        <v>101</v>
      </c>
      <c r="C84" s="245"/>
      <c r="D84" s="245"/>
      <c r="E84" s="245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7"/>
      <c r="S84" s="112"/>
    </row>
    <row r="85" spans="1:19" ht="27" customHeight="1" x14ac:dyDescent="0.25">
      <c r="A85" s="222"/>
      <c r="B85" s="96" t="s">
        <v>0</v>
      </c>
      <c r="C85" s="198" t="s">
        <v>104</v>
      </c>
      <c r="D85" s="198"/>
      <c r="E85" s="199"/>
      <c r="F85" s="98" t="s">
        <v>27</v>
      </c>
      <c r="G85" s="202"/>
      <c r="H85" s="203"/>
      <c r="I85" s="203"/>
      <c r="J85" s="203"/>
      <c r="K85" s="203"/>
      <c r="L85" s="104" t="s">
        <v>106</v>
      </c>
      <c r="M85" s="46" t="s">
        <v>120</v>
      </c>
      <c r="N85" s="108" t="s">
        <v>119</v>
      </c>
      <c r="O85" s="82" t="s">
        <v>16</v>
      </c>
      <c r="P85" s="78">
        <v>90</v>
      </c>
      <c r="Q85" s="78">
        <v>90</v>
      </c>
      <c r="R85" s="78">
        <v>90</v>
      </c>
      <c r="S85" s="112"/>
    </row>
    <row r="86" spans="1:19" ht="38.25" customHeight="1" x14ac:dyDescent="0.25">
      <c r="A86" s="222"/>
      <c r="B86" s="251" t="s">
        <v>0</v>
      </c>
      <c r="C86" s="131" t="s">
        <v>0</v>
      </c>
      <c r="D86" s="159" t="s">
        <v>102</v>
      </c>
      <c r="E86" s="160"/>
      <c r="F86" s="91" t="s">
        <v>114</v>
      </c>
      <c r="G86" s="200"/>
      <c r="H86" s="201"/>
      <c r="I86" s="201"/>
      <c r="J86" s="201"/>
      <c r="K86" s="201"/>
      <c r="L86" s="37" t="s">
        <v>106</v>
      </c>
      <c r="M86" s="89" t="s">
        <v>121</v>
      </c>
      <c r="N86" s="80" t="s">
        <v>103</v>
      </c>
      <c r="O86" s="81" t="s">
        <v>17</v>
      </c>
      <c r="P86" s="81">
        <v>2</v>
      </c>
      <c r="Q86" s="81">
        <v>2</v>
      </c>
      <c r="R86" s="81">
        <v>2</v>
      </c>
      <c r="S86" s="112"/>
    </row>
    <row r="87" spans="1:19" ht="12.75" customHeight="1" x14ac:dyDescent="0.25">
      <c r="A87" s="222"/>
      <c r="B87" s="252"/>
      <c r="C87" s="90" t="s">
        <v>0</v>
      </c>
      <c r="D87" s="110">
        <v>188714469</v>
      </c>
      <c r="E87" s="97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16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5">
      <c r="A88" s="222"/>
      <c r="B88" s="252"/>
      <c r="C88" s="248" t="s">
        <v>34</v>
      </c>
      <c r="D88" s="249"/>
      <c r="E88" s="216"/>
      <c r="F88" s="250"/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16" t="s">
        <v>31</v>
      </c>
      <c r="M88" s="39" t="s">
        <v>31</v>
      </c>
      <c r="N88" s="39"/>
      <c r="O88" s="39"/>
      <c r="P88" s="39"/>
      <c r="Q88" s="39"/>
      <c r="R88" s="39"/>
      <c r="S88" s="114" t="s">
        <v>149</v>
      </c>
    </row>
    <row r="89" spans="1:19" ht="27.75" customHeight="1" x14ac:dyDescent="0.25">
      <c r="A89" s="222"/>
      <c r="B89" s="252"/>
      <c r="C89" s="92" t="s">
        <v>15</v>
      </c>
      <c r="D89" s="174" t="s">
        <v>105</v>
      </c>
      <c r="E89" s="175"/>
      <c r="F89" s="91" t="s">
        <v>114</v>
      </c>
      <c r="G89" s="200"/>
      <c r="H89" s="201"/>
      <c r="I89" s="201"/>
      <c r="J89" s="201"/>
      <c r="K89" s="201"/>
      <c r="L89" s="37" t="s">
        <v>106</v>
      </c>
      <c r="M89" s="89" t="s">
        <v>122</v>
      </c>
      <c r="N89" s="80" t="s">
        <v>107</v>
      </c>
      <c r="O89" s="81" t="s">
        <v>17</v>
      </c>
      <c r="P89" s="81">
        <v>1</v>
      </c>
      <c r="Q89" s="81">
        <v>1</v>
      </c>
      <c r="R89" s="81">
        <v>1</v>
      </c>
      <c r="S89" s="112"/>
    </row>
    <row r="90" spans="1:19" ht="12.75" customHeight="1" x14ac:dyDescent="0.25">
      <c r="A90" s="222"/>
      <c r="B90" s="252"/>
      <c r="C90" s="84" t="s">
        <v>15</v>
      </c>
      <c r="D90" s="111">
        <v>188714469</v>
      </c>
      <c r="E90" s="72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37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5">
      <c r="A91" s="222"/>
      <c r="B91" s="253"/>
      <c r="C91" s="215" t="s">
        <v>34</v>
      </c>
      <c r="D91" s="216"/>
      <c r="E91" s="216"/>
      <c r="F91" s="217"/>
      <c r="G91" s="99">
        <f>G90</f>
        <v>0</v>
      </c>
      <c r="H91" s="99">
        <f>H90</f>
        <v>0</v>
      </c>
      <c r="I91" s="99">
        <f>I90</f>
        <v>0</v>
      </c>
      <c r="J91" s="99">
        <f>J90</f>
        <v>0</v>
      </c>
      <c r="K91" s="100">
        <f>K90</f>
        <v>0</v>
      </c>
      <c r="L91" s="37" t="s">
        <v>31</v>
      </c>
      <c r="M91" s="39" t="s">
        <v>31</v>
      </c>
      <c r="N91" s="101"/>
      <c r="O91" s="101"/>
      <c r="P91" s="101"/>
      <c r="Q91" s="101"/>
      <c r="R91" s="101"/>
      <c r="S91" s="114" t="s">
        <v>149</v>
      </c>
    </row>
    <row r="92" spans="1:19" ht="12.75" customHeight="1" x14ac:dyDescent="0.25">
      <c r="A92" s="223"/>
      <c r="B92" s="94" t="s">
        <v>0</v>
      </c>
      <c r="C92" s="218" t="s">
        <v>2</v>
      </c>
      <c r="D92" s="218"/>
      <c r="E92" s="218"/>
      <c r="F92" s="218"/>
      <c r="G92" s="85">
        <f>G88+G91</f>
        <v>0</v>
      </c>
      <c r="H92" s="85">
        <f t="shared" ref="H92:K92" si="21">H88+H91</f>
        <v>0</v>
      </c>
      <c r="I92" s="85">
        <f t="shared" si="21"/>
        <v>0</v>
      </c>
      <c r="J92" s="85">
        <f t="shared" si="21"/>
        <v>0</v>
      </c>
      <c r="K92" s="85">
        <f t="shared" si="21"/>
        <v>0</v>
      </c>
      <c r="L92" s="42" t="s">
        <v>31</v>
      </c>
      <c r="M92" s="43" t="s">
        <v>31</v>
      </c>
      <c r="N92" s="47"/>
      <c r="O92" s="47"/>
      <c r="P92" s="47"/>
      <c r="Q92" s="47"/>
      <c r="R92" s="47"/>
      <c r="S92" s="112"/>
    </row>
    <row r="93" spans="1:19" ht="12.75" customHeight="1" x14ac:dyDescent="0.25">
      <c r="A93" s="95" t="s">
        <v>15</v>
      </c>
      <c r="B93" s="219" t="s">
        <v>10</v>
      </c>
      <c r="C93" s="219"/>
      <c r="D93" s="219"/>
      <c r="E93" s="219"/>
      <c r="F93" s="220"/>
      <c r="G93" s="102">
        <f>G92</f>
        <v>0</v>
      </c>
      <c r="H93" s="102">
        <f t="shared" ref="H93:K93" si="22">H92</f>
        <v>0</v>
      </c>
      <c r="I93" s="102">
        <f t="shared" si="22"/>
        <v>0</v>
      </c>
      <c r="J93" s="102">
        <f t="shared" si="22"/>
        <v>0</v>
      </c>
      <c r="K93" s="102">
        <f t="shared" si="22"/>
        <v>0</v>
      </c>
      <c r="L93" s="52" t="s">
        <v>31</v>
      </c>
      <c r="M93" s="53" t="s">
        <v>31</v>
      </c>
      <c r="N93" s="103"/>
      <c r="O93" s="103"/>
      <c r="P93" s="103"/>
      <c r="Q93" s="103"/>
      <c r="R93" s="103"/>
      <c r="S93" s="112"/>
    </row>
    <row r="94" spans="1:19" x14ac:dyDescent="0.25">
      <c r="A94" s="242" t="s">
        <v>3</v>
      </c>
      <c r="B94" s="243"/>
      <c r="C94" s="243"/>
      <c r="D94" s="243"/>
      <c r="E94" s="243"/>
      <c r="F94" s="243"/>
      <c r="G94" s="54">
        <f t="shared" ref="G94" si="23">G83</f>
        <v>8349.5549999999985</v>
      </c>
      <c r="H94" s="54">
        <f t="shared" ref="H94:K94" si="24">H83</f>
        <v>8976.4</v>
      </c>
      <c r="I94" s="54">
        <f t="shared" si="24"/>
        <v>8941.4510000000009</v>
      </c>
      <c r="J94" s="54">
        <f t="shared" si="24"/>
        <v>5153.7000000000007</v>
      </c>
      <c r="K94" s="54">
        <f t="shared" si="24"/>
        <v>5773.5</v>
      </c>
      <c r="L94" s="15" t="s">
        <v>31</v>
      </c>
      <c r="M94" s="55" t="s">
        <v>31</v>
      </c>
      <c r="N94" s="55" t="s">
        <v>31</v>
      </c>
      <c r="O94" s="55" t="s">
        <v>31</v>
      </c>
      <c r="P94" s="55" t="s">
        <v>31</v>
      </c>
      <c r="Q94" s="55" t="s">
        <v>31</v>
      </c>
      <c r="R94" s="55" t="s">
        <v>31</v>
      </c>
      <c r="S94" s="112"/>
    </row>
    <row r="95" spans="1:19" x14ac:dyDescent="0.25">
      <c r="A95" s="56" t="s">
        <v>97</v>
      </c>
    </row>
    <row r="96" spans="1:19" x14ac:dyDescent="0.25">
      <c r="A96" s="56" t="s">
        <v>95</v>
      </c>
    </row>
    <row r="97" spans="1:11" x14ac:dyDescent="0.25">
      <c r="A97" s="56" t="s">
        <v>96</v>
      </c>
    </row>
    <row r="98" spans="1:11" x14ac:dyDescent="0.25">
      <c r="A98" s="56"/>
    </row>
    <row r="99" spans="1:11" ht="13.8" hidden="1" thickBot="1" x14ac:dyDescent="0.3">
      <c r="A99" s="241" t="s">
        <v>4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</row>
    <row r="100" spans="1:11" ht="26.4" hidden="1" x14ac:dyDescent="0.25">
      <c r="A100" s="229" t="s">
        <v>5</v>
      </c>
      <c r="B100" s="230"/>
      <c r="C100" s="230"/>
      <c r="D100" s="12" t="s">
        <v>18</v>
      </c>
      <c r="E100" s="227" t="s">
        <v>19</v>
      </c>
      <c r="F100" s="227"/>
      <c r="G100" s="14">
        <f>G16+G20+G24+G25+G26+G29+G30+G32+G51+G65+G68+G73+G76+G80+G35+G54+G57+G58+G90+G87</f>
        <v>2136.9399999999996</v>
      </c>
      <c r="H100" s="14">
        <f>H16+H20+H24+H25+H26+H29+H30+H32+H51+H65+H68+H73+H76+H80+H35+H54+H57+H58+H90+H87</f>
        <v>887.7</v>
      </c>
      <c r="I100" s="148">
        <f>I16+I20+I24+I25+I26+I29+I30+I32+I42+I51+I65+I68+I73+I76+I80+I54+I57+I58+I90+I87</f>
        <v>900.4</v>
      </c>
      <c r="J100" s="14">
        <f>J16+J20+J24+J25+J26+J29+J30+J32+J51+J65+J68+J73+J76+J80+J35+J54+J57+J58+J90+J87</f>
        <v>378.7</v>
      </c>
      <c r="K100" s="14">
        <f>K16+K20+K24+K25+K26+K29+K30+K32+K51+K65+K68+K73+K76+K80+K35+K54+K57+K58+K90+K87</f>
        <v>411.99999999999994</v>
      </c>
    </row>
    <row r="101" spans="1:11" ht="39.6" hidden="1" x14ac:dyDescent="0.25">
      <c r="A101" s="231"/>
      <c r="B101" s="232"/>
      <c r="C101" s="232"/>
      <c r="D101" s="13" t="s">
        <v>35</v>
      </c>
      <c r="E101" s="226" t="s">
        <v>20</v>
      </c>
      <c r="F101" s="226"/>
      <c r="G101" s="18">
        <f>G46</f>
        <v>0</v>
      </c>
      <c r="H101" s="18">
        <f t="shared" ref="H101:K101" si="25">H46</f>
        <v>0</v>
      </c>
      <c r="I101" s="149">
        <f t="shared" si="25"/>
        <v>0</v>
      </c>
      <c r="J101" s="141">
        <f t="shared" si="25"/>
        <v>120</v>
      </c>
      <c r="K101" s="141">
        <f t="shared" si="25"/>
        <v>220</v>
      </c>
    </row>
    <row r="102" spans="1:11" ht="26.4" hidden="1" x14ac:dyDescent="0.25">
      <c r="A102" s="231"/>
      <c r="B102" s="232"/>
      <c r="C102" s="232"/>
      <c r="D102" s="13" t="s">
        <v>108</v>
      </c>
      <c r="E102" s="226" t="s">
        <v>21</v>
      </c>
      <c r="F102" s="226"/>
      <c r="G102" s="18">
        <f>G21+G27+G33+G52+G40+G77</f>
        <v>1982.3150000000003</v>
      </c>
      <c r="H102" s="18">
        <f>H21+H27+H33+H52+H40+H77</f>
        <v>1613.6</v>
      </c>
      <c r="I102" s="149">
        <f>I21+I27+I33+I52+I40+I59+I77</f>
        <v>2257.2559999999999</v>
      </c>
      <c r="J102" s="18">
        <f>J21+J27+J33+J52+J40+J77</f>
        <v>1555</v>
      </c>
      <c r="K102" s="18">
        <f>K21+K27+K33+K52+K40+K77</f>
        <v>1681.5</v>
      </c>
    </row>
    <row r="103" spans="1:11" ht="26.4" hidden="1" x14ac:dyDescent="0.25">
      <c r="A103" s="231"/>
      <c r="B103" s="232"/>
      <c r="C103" s="232"/>
      <c r="D103" s="13" t="s">
        <v>22</v>
      </c>
      <c r="E103" s="226" t="s">
        <v>23</v>
      </c>
      <c r="F103" s="226"/>
      <c r="G103" s="18"/>
      <c r="H103" s="18"/>
      <c r="I103" s="150"/>
      <c r="J103" s="17"/>
      <c r="K103" s="17"/>
    </row>
    <row r="104" spans="1:11" ht="52.8" hidden="1" x14ac:dyDescent="0.25">
      <c r="A104" s="231"/>
      <c r="B104" s="232"/>
      <c r="C104" s="232"/>
      <c r="D104" s="13" t="s">
        <v>24</v>
      </c>
      <c r="E104" s="226" t="s">
        <v>25</v>
      </c>
      <c r="F104" s="226"/>
      <c r="G104" s="18"/>
      <c r="H104" s="18"/>
      <c r="I104" s="149"/>
      <c r="J104" s="18"/>
      <c r="K104" s="18"/>
    </row>
    <row r="105" spans="1:11" hidden="1" x14ac:dyDescent="0.25">
      <c r="A105" s="231"/>
      <c r="B105" s="232"/>
      <c r="C105" s="232"/>
      <c r="D105" s="13" t="s">
        <v>26</v>
      </c>
      <c r="E105" s="226" t="s">
        <v>27</v>
      </c>
      <c r="F105" s="226"/>
      <c r="G105" s="18">
        <f>G23+G56+G41</f>
        <v>1519.6</v>
      </c>
      <c r="H105" s="18">
        <f>H23+H56+H41+H43+H53</f>
        <v>2966.4</v>
      </c>
      <c r="I105" s="149">
        <f>I23+I35+I56+I41+I43+I53</f>
        <v>2181.1</v>
      </c>
      <c r="J105" s="18">
        <f>J23+J56+J41</f>
        <v>2000</v>
      </c>
      <c r="K105" s="18">
        <f>K23+K56+K41</f>
        <v>2000</v>
      </c>
    </row>
    <row r="106" spans="1:11" ht="26.4" hidden="1" x14ac:dyDescent="0.25">
      <c r="A106" s="231"/>
      <c r="B106" s="232"/>
      <c r="C106" s="232"/>
      <c r="D106" s="13" t="s">
        <v>28</v>
      </c>
      <c r="E106" s="226" t="s">
        <v>29</v>
      </c>
      <c r="F106" s="226"/>
      <c r="G106" s="18">
        <f>G22+G28+G34+G31+G55</f>
        <v>2710.7</v>
      </c>
      <c r="H106" s="18">
        <f>H22+H28+H34+H31+H55</f>
        <v>3508.7</v>
      </c>
      <c r="I106" s="149">
        <f>I22+I28+I34+I31+I36+I55+I60</f>
        <v>3602.6950000000002</v>
      </c>
      <c r="J106" s="18">
        <f>J22+J28+J34+J31+J55</f>
        <v>0</v>
      </c>
      <c r="K106" s="18">
        <f>K22+K28+K34+K31+K55</f>
        <v>0</v>
      </c>
    </row>
    <row r="107" spans="1:11" ht="40.200000000000003" hidden="1" thickBot="1" x14ac:dyDescent="0.3">
      <c r="A107" s="233"/>
      <c r="B107" s="234"/>
      <c r="C107" s="234"/>
      <c r="D107" s="106" t="s">
        <v>36</v>
      </c>
      <c r="E107" s="228" t="s">
        <v>30</v>
      </c>
      <c r="F107" s="228"/>
      <c r="G107" s="107">
        <f>G47</f>
        <v>0</v>
      </c>
      <c r="H107" s="107">
        <f>H47</f>
        <v>0</v>
      </c>
      <c r="I107" s="107">
        <f>I47</f>
        <v>0</v>
      </c>
      <c r="J107" s="142">
        <f>J47</f>
        <v>1100</v>
      </c>
      <c r="K107" s="142">
        <f>K47</f>
        <v>1460</v>
      </c>
    </row>
    <row r="108" spans="1:11" ht="13.8" hidden="1" thickBot="1" x14ac:dyDescent="0.3">
      <c r="A108" s="235" t="s">
        <v>3</v>
      </c>
      <c r="B108" s="236"/>
      <c r="C108" s="236"/>
      <c r="D108" s="236"/>
      <c r="E108" s="236"/>
      <c r="F108" s="236"/>
      <c r="G108" s="105">
        <f t="shared" ref="G108:K108" si="26">SUM(G100:G107)</f>
        <v>8349.5550000000003</v>
      </c>
      <c r="H108" s="105">
        <f t="shared" si="26"/>
        <v>8976.4000000000015</v>
      </c>
      <c r="I108" s="105">
        <f t="shared" si="26"/>
        <v>8941.4509999999991</v>
      </c>
      <c r="J108" s="105">
        <f t="shared" si="26"/>
        <v>5153.7</v>
      </c>
      <c r="K108" s="105">
        <f t="shared" si="26"/>
        <v>5773.5</v>
      </c>
    </row>
    <row r="109" spans="1:11" hidden="1" x14ac:dyDescent="0.25">
      <c r="A109" s="237" t="s">
        <v>8</v>
      </c>
      <c r="B109" s="238"/>
      <c r="C109" s="238"/>
      <c r="D109" s="238"/>
      <c r="E109" s="238"/>
      <c r="F109" s="238"/>
      <c r="G109" s="19">
        <f>G48</f>
        <v>0</v>
      </c>
      <c r="H109" s="19">
        <f>H48</f>
        <v>0</v>
      </c>
      <c r="I109" s="19">
        <f>I48</f>
        <v>0</v>
      </c>
      <c r="J109" s="143">
        <f>J48</f>
        <v>1220</v>
      </c>
      <c r="K109" s="143">
        <f>K48</f>
        <v>1680</v>
      </c>
    </row>
    <row r="110" spans="1:11" hidden="1" x14ac:dyDescent="0.25">
      <c r="A110" s="239" t="s">
        <v>6</v>
      </c>
      <c r="B110" s="240"/>
      <c r="C110" s="240"/>
      <c r="D110" s="240"/>
      <c r="E110" s="240"/>
      <c r="F110" s="240"/>
      <c r="G110" s="20">
        <f>G78+G61+G48+G91+G88</f>
        <v>201.155</v>
      </c>
      <c r="H110" s="20">
        <f t="shared" ref="H110:K110" si="27">H78+H61+H48+H91+H88</f>
        <v>2762.2</v>
      </c>
      <c r="I110" s="20">
        <f t="shared" si="27"/>
        <v>2557.5379999999996</v>
      </c>
      <c r="J110" s="20">
        <f t="shared" si="27"/>
        <v>2028.1999999999998</v>
      </c>
      <c r="K110" s="20">
        <f t="shared" si="27"/>
        <v>2540</v>
      </c>
    </row>
    <row r="111" spans="1:11" ht="13.8" hidden="1" thickBot="1" x14ac:dyDescent="0.3">
      <c r="A111" s="224" t="s">
        <v>7</v>
      </c>
      <c r="B111" s="225"/>
      <c r="C111" s="225"/>
      <c r="D111" s="225"/>
      <c r="E111" s="225"/>
      <c r="F111" s="225"/>
      <c r="G111" s="21">
        <f>G17+G37+G44+G66+G69+G74+G81</f>
        <v>8148.3999999999987</v>
      </c>
      <c r="H111" s="21">
        <f>H17+H37+H44+H66+H69+H74+H81</f>
        <v>6214.2</v>
      </c>
      <c r="I111" s="21">
        <f>I17+I37+I44+I66+I69+I74+I81</f>
        <v>6383.9129999999996</v>
      </c>
      <c r="J111" s="21">
        <f>J17+J37+J44+J66+J69+J74+J81</f>
        <v>3125.5</v>
      </c>
      <c r="K111" s="21">
        <f>K17+K37+K44+K66+K69+K74+K81</f>
        <v>3233.4999999999995</v>
      </c>
    </row>
    <row r="112" spans="1:11" hidden="1" x14ac:dyDescent="0.25">
      <c r="F112" s="22"/>
      <c r="G112" s="22"/>
      <c r="H112" s="6"/>
      <c r="I112" s="6"/>
      <c r="J112" s="6"/>
      <c r="K112" s="6"/>
    </row>
    <row r="113" spans="4:11" hidden="1" x14ac:dyDescent="0.25">
      <c r="D113" s="1" t="s">
        <v>37</v>
      </c>
      <c r="F113" s="22"/>
      <c r="G113" s="23">
        <f t="shared" ref="G113:K113" si="28">G108-G94</f>
        <v>0</v>
      </c>
      <c r="H113" s="23">
        <f t="shared" si="28"/>
        <v>0</v>
      </c>
      <c r="I113" s="23">
        <f t="shared" si="28"/>
        <v>0</v>
      </c>
      <c r="J113" s="23">
        <f t="shared" si="28"/>
        <v>0</v>
      </c>
      <c r="K113" s="23">
        <f t="shared" si="28"/>
        <v>0</v>
      </c>
    </row>
    <row r="114" spans="4:11" hidden="1" x14ac:dyDescent="0.25"/>
    <row r="115" spans="4:11" hidden="1" x14ac:dyDescent="0.25"/>
    <row r="116" spans="4:11" hidden="1" x14ac:dyDescent="0.25"/>
  </sheetData>
  <mergeCells count="108">
    <mergeCell ref="C91:F91"/>
    <mergeCell ref="C92:F92"/>
    <mergeCell ref="B93:F93"/>
    <mergeCell ref="A84:A92"/>
    <mergeCell ref="A111:F111"/>
    <mergeCell ref="E103:F103"/>
    <mergeCell ref="E102:F102"/>
    <mergeCell ref="E101:F101"/>
    <mergeCell ref="E100:F100"/>
    <mergeCell ref="E107:F107"/>
    <mergeCell ref="E106:F106"/>
    <mergeCell ref="E105:F105"/>
    <mergeCell ref="E104:F104"/>
    <mergeCell ref="A100:C107"/>
    <mergeCell ref="A108:F108"/>
    <mergeCell ref="A109:F109"/>
    <mergeCell ref="A110:F110"/>
    <mergeCell ref="A99:K99"/>
    <mergeCell ref="A94:F94"/>
    <mergeCell ref="B84:R84"/>
    <mergeCell ref="C88:F88"/>
    <mergeCell ref="D86:E86"/>
    <mergeCell ref="D89:E89"/>
    <mergeCell ref="B86:B91"/>
    <mergeCell ref="G89:K89"/>
    <mergeCell ref="C68:C69"/>
    <mergeCell ref="D69:F69"/>
    <mergeCell ref="B83:F83"/>
    <mergeCell ref="H10:H11"/>
    <mergeCell ref="C38:C39"/>
    <mergeCell ref="D38:E39"/>
    <mergeCell ref="G45:K45"/>
    <mergeCell ref="C70:F70"/>
    <mergeCell ref="D64:E64"/>
    <mergeCell ref="C63:E63"/>
    <mergeCell ref="D66:F66"/>
    <mergeCell ref="D67:E67"/>
    <mergeCell ref="G67:K67"/>
    <mergeCell ref="C82:F82"/>
    <mergeCell ref="G72:K72"/>
    <mergeCell ref="C76:C78"/>
    <mergeCell ref="D78:F78"/>
    <mergeCell ref="B64:B69"/>
    <mergeCell ref="C71:E71"/>
    <mergeCell ref="C73:C74"/>
    <mergeCell ref="D74:F74"/>
    <mergeCell ref="D75:E75"/>
    <mergeCell ref="G75:K75"/>
    <mergeCell ref="C85:E85"/>
    <mergeCell ref="G86:K86"/>
    <mergeCell ref="G85:K85"/>
    <mergeCell ref="G64:K64"/>
    <mergeCell ref="C10:C11"/>
    <mergeCell ref="I10:I11"/>
    <mergeCell ref="G10:G11"/>
    <mergeCell ref="F38:F39"/>
    <mergeCell ref="G38:K39"/>
    <mergeCell ref="C49:C50"/>
    <mergeCell ref="B13:R13"/>
    <mergeCell ref="N10:O10"/>
    <mergeCell ref="B15:B37"/>
    <mergeCell ref="D45:E45"/>
    <mergeCell ref="L49:L50"/>
    <mergeCell ref="C51:C61"/>
    <mergeCell ref="D61:F61"/>
    <mergeCell ref="C40:C44"/>
    <mergeCell ref="D44:F44"/>
    <mergeCell ref="D49:E50"/>
    <mergeCell ref="P10:R10"/>
    <mergeCell ref="L38:L39"/>
    <mergeCell ref="F49:F50"/>
    <mergeCell ref="C46:C48"/>
    <mergeCell ref="D48:F48"/>
    <mergeCell ref="G49:K50"/>
    <mergeCell ref="L10:L11"/>
    <mergeCell ref="M10:M11"/>
    <mergeCell ref="F10:F11"/>
    <mergeCell ref="C16:C17"/>
    <mergeCell ref="E10:E11"/>
    <mergeCell ref="C20:C37"/>
    <mergeCell ref="D37:F37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2"/>
    <mergeCell ref="D79:E79"/>
    <mergeCell ref="G79:K79"/>
    <mergeCell ref="C80:C81"/>
    <mergeCell ref="D81:F81"/>
    <mergeCell ref="B72:B81"/>
    <mergeCell ref="D72:E72"/>
    <mergeCell ref="J10:J11"/>
    <mergeCell ref="K10:K11"/>
    <mergeCell ref="C65:C66"/>
    <mergeCell ref="B10:B11"/>
    <mergeCell ref="A10:A11"/>
    <mergeCell ref="C62:F62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4" max="17" man="1"/>
    <brk id="8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C55" zoomScaleNormal="100" workbookViewId="0">
      <selection activeCell="I9" sqref="I9"/>
    </sheetView>
  </sheetViews>
  <sheetFormatPr defaultColWidth="9.109375" defaultRowHeight="13.2" x14ac:dyDescent="0.25"/>
  <cols>
    <col min="1" max="1" width="54.44140625" style="6" customWidth="1"/>
    <col min="2" max="2" width="76.88671875" style="1" customWidth="1"/>
    <col min="3" max="5" width="10.44140625" style="1" customWidth="1"/>
    <col min="6" max="6" width="11" style="1" customWidth="1"/>
    <col min="7" max="7" width="81.33203125" style="1" customWidth="1"/>
    <col min="8" max="16384" width="9.109375" style="1"/>
  </cols>
  <sheetData>
    <row r="1" spans="1:14" x14ac:dyDescent="0.25">
      <c r="G1" s="139" t="s">
        <v>164</v>
      </c>
    </row>
    <row r="2" spans="1:14" x14ac:dyDescent="0.25">
      <c r="G2" s="6" t="s">
        <v>165</v>
      </c>
    </row>
    <row r="3" spans="1:14" x14ac:dyDescent="0.25">
      <c r="G3" s="6" t="s">
        <v>160</v>
      </c>
    </row>
    <row r="4" spans="1:14" x14ac:dyDescent="0.25">
      <c r="G4" s="139" t="s">
        <v>166</v>
      </c>
    </row>
    <row r="5" spans="1:14" x14ac:dyDescent="0.25">
      <c r="C5" s="254" t="s">
        <v>161</v>
      </c>
      <c r="D5" s="254"/>
      <c r="E5" s="254"/>
      <c r="F5" s="254"/>
      <c r="G5" s="254"/>
    </row>
    <row r="6" spans="1:14" x14ac:dyDescent="0.25">
      <c r="A6" s="126"/>
      <c r="B6" s="2"/>
      <c r="C6" s="254" t="s">
        <v>162</v>
      </c>
      <c r="D6" s="254"/>
      <c r="E6" s="254"/>
      <c r="F6" s="254"/>
      <c r="G6" s="254"/>
    </row>
    <row r="7" spans="1:14" x14ac:dyDescent="0.25">
      <c r="A7" s="126"/>
      <c r="B7" s="2"/>
      <c r="C7" s="254" t="s">
        <v>163</v>
      </c>
      <c r="D7" s="254"/>
      <c r="E7" s="254"/>
      <c r="F7" s="254"/>
      <c r="G7" s="254"/>
    </row>
    <row r="8" spans="1:14" x14ac:dyDescent="0.25">
      <c r="A8" s="126"/>
      <c r="B8" s="2"/>
      <c r="C8" s="2"/>
      <c r="D8" s="2"/>
      <c r="E8" s="2"/>
      <c r="F8" s="3"/>
    </row>
    <row r="9" spans="1:14" ht="34.5" customHeight="1" x14ac:dyDescent="0.25">
      <c r="A9" s="155" t="s">
        <v>150</v>
      </c>
      <c r="B9" s="155"/>
      <c r="C9" s="155"/>
      <c r="D9" s="155"/>
      <c r="E9" s="155"/>
      <c r="F9" s="155"/>
      <c r="G9" s="155"/>
      <c r="H9" s="4"/>
      <c r="I9" s="4"/>
      <c r="J9" s="4"/>
      <c r="K9" s="4"/>
      <c r="L9" s="4"/>
      <c r="M9" s="4"/>
      <c r="N9" s="4"/>
    </row>
    <row r="10" spans="1:14" ht="34.5" customHeight="1" x14ac:dyDescent="0.25">
      <c r="A10" s="260" t="s">
        <v>9</v>
      </c>
      <c r="B10" s="260" t="s">
        <v>132</v>
      </c>
      <c r="C10" s="260"/>
      <c r="D10" s="260" t="s">
        <v>133</v>
      </c>
      <c r="E10" s="260"/>
      <c r="F10" s="264"/>
      <c r="G10" s="260" t="s">
        <v>134</v>
      </c>
    </row>
    <row r="11" spans="1:14" ht="30.75" customHeight="1" x14ac:dyDescent="0.25">
      <c r="A11" s="260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0"/>
    </row>
    <row r="12" spans="1:14" ht="13.8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5">
      <c r="A13" s="24" t="s">
        <v>78</v>
      </c>
      <c r="B13" s="261" t="str">
        <f>'002 pr. asignavimai'!C14</f>
        <v>Kurti palankią  aplinką investicijoms ir gyvenimo gerovei</v>
      </c>
      <c r="C13" s="262"/>
      <c r="D13" s="262"/>
      <c r="E13" s="262"/>
      <c r="F13" s="262"/>
      <c r="G13" s="265" t="s">
        <v>140</v>
      </c>
    </row>
    <row r="14" spans="1:14" ht="79.5" customHeight="1" x14ac:dyDescent="0.25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6"/>
    </row>
    <row r="15" spans="1:14" ht="14.4" x14ac:dyDescent="0.25">
      <c r="A15" s="127" t="s">
        <v>79</v>
      </c>
      <c r="B15" s="259" t="str">
        <f>'002 pr. asignavimai'!D15</f>
        <v>Projektinės veiklos organizavimas</v>
      </c>
      <c r="C15" s="259"/>
      <c r="D15" s="259"/>
      <c r="E15" s="259"/>
      <c r="F15" s="259"/>
      <c r="G15" s="267" t="s">
        <v>31</v>
      </c>
    </row>
    <row r="16" spans="1:14" ht="13.8" x14ac:dyDescent="0.25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8"/>
    </row>
    <row r="17" spans="1:7" ht="57" customHeight="1" x14ac:dyDescent="0.25">
      <c r="A17" s="127" t="s">
        <v>80</v>
      </c>
      <c r="B17" s="259" t="str">
        <f>'002 pr. asignavimai'!D18</f>
        <v>Investicijų ir kitų projektų, skirtų 2014-2020 m. nacionalinei pažangos programai/ ES fondų investicijų programai, vykdymas</v>
      </c>
      <c r="C17" s="259"/>
      <c r="D17" s="259"/>
      <c r="E17" s="259"/>
      <c r="F17" s="259"/>
      <c r="G17" s="267" t="s">
        <v>141</v>
      </c>
    </row>
    <row r="18" spans="1:7" ht="33.75" customHeight="1" x14ac:dyDescent="0.25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9"/>
    </row>
    <row r="19" spans="1:7" ht="33.75" customHeight="1" x14ac:dyDescent="0.25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8"/>
    </row>
    <row r="20" spans="1:7" ht="14.4" x14ac:dyDescent="0.25">
      <c r="A20" s="127" t="s">
        <v>99</v>
      </c>
      <c r="B20" s="259" t="str">
        <f>'002 pr. asignavimai'!D38</f>
        <v>Tęstinių investicijų ir kitų projektų vykdymas (pereinamojo laikotarpio)</v>
      </c>
      <c r="C20" s="259"/>
      <c r="D20" s="259"/>
      <c r="E20" s="259"/>
      <c r="F20" s="259"/>
      <c r="G20" s="267" t="s">
        <v>142</v>
      </c>
    </row>
    <row r="21" spans="1:7" ht="13.8" x14ac:dyDescent="0.25">
      <c r="A21" s="73" t="str">
        <f>'002 pr. asignavimai'!M38</f>
        <v>V-002-01-01-03-01</v>
      </c>
      <c r="B21" s="74" t="str">
        <f>'002 pr. asignavimai'!N38</f>
        <v>Įgyvendinamų tęstinių projektų skaičius (pereinamojo laikotarpio)</v>
      </c>
      <c r="C21" s="73" t="str">
        <f>'002 pr. asignavimai'!O38</f>
        <v>vnt.</v>
      </c>
      <c r="D21" s="73">
        <f>'002 pr. asignavimai'!P38</f>
        <v>6</v>
      </c>
      <c r="E21" s="73">
        <f>'002 pr. asignavimai'!Q38</f>
        <v>3</v>
      </c>
      <c r="F21" s="124">
        <f>'002 pr. asignavimai'!R38</f>
        <v>2</v>
      </c>
      <c r="G21" s="269"/>
    </row>
    <row r="22" spans="1:7" ht="27.6" x14ac:dyDescent="0.25">
      <c r="A22" s="73" t="str">
        <f>'002 pr. asignavimai'!M39</f>
        <v>V-002-01-01-03-02 (VB)</v>
      </c>
      <c r="B22" s="74" t="str">
        <f>'002 pr. asignavimai'!N39</f>
        <v>Investicijų tęstinių projektų, gavusių valstybės biudžeto dotaciją, skaičius (pereinamojo laikotarpio)</v>
      </c>
      <c r="C22" s="73" t="str">
        <f>'002 pr. asignavimai'!O39</f>
        <v>vnt.</v>
      </c>
      <c r="D22" s="73">
        <f>'002 pr. asignavimai'!P39</f>
        <v>6</v>
      </c>
      <c r="E22" s="73">
        <f>'002 pr. asignavimai'!Q39</f>
        <v>3</v>
      </c>
      <c r="F22" s="124">
        <f>'002 pr. asignavimai'!R39</f>
        <v>2</v>
      </c>
      <c r="G22" s="268"/>
    </row>
    <row r="23" spans="1:7" ht="42" customHeight="1" x14ac:dyDescent="0.25">
      <c r="A23" s="127" t="s">
        <v>81</v>
      </c>
      <c r="B23" s="259" t="str">
        <f>'002 pr. asignavimai'!D45</f>
        <v>Investicijų  projektų, numatytų 2022-2030 m. Telšių regiono plėtros plane, vykdymas</v>
      </c>
      <c r="C23" s="259"/>
      <c r="D23" s="259"/>
      <c r="E23" s="259"/>
      <c r="F23" s="259"/>
      <c r="G23" s="267" t="s">
        <v>143</v>
      </c>
    </row>
    <row r="24" spans="1:7" ht="27.75" customHeight="1" x14ac:dyDescent="0.25">
      <c r="A24" s="73" t="str">
        <f>'002 pr. asignavimai'!M45</f>
        <v>P-002-01-01-04-01</v>
      </c>
      <c r="B24" s="74" t="str">
        <f>'002 pr. asignavimai'!N45</f>
        <v>Įgyvendinamų projektų, numatytų 2022-2030 m. Telšių regiono plėtros plane, skaičius</v>
      </c>
      <c r="C24" s="73" t="str">
        <f>'002 pr. asignavimai'!O45</f>
        <v>vnt.</v>
      </c>
      <c r="D24" s="73">
        <f>'002 pr. asignavimai'!P45</f>
        <v>0</v>
      </c>
      <c r="E24" s="73">
        <f>'002 pr. asignavimai'!Q45</f>
        <v>8</v>
      </c>
      <c r="F24" s="124">
        <f>'002 pr. asignavimai'!R45</f>
        <v>8</v>
      </c>
      <c r="G24" s="268"/>
    </row>
    <row r="25" spans="1:7" ht="27" customHeight="1" x14ac:dyDescent="0.25">
      <c r="A25" s="127" t="s">
        <v>100</v>
      </c>
      <c r="B25" s="259" t="str">
        <f>'002 pr. asignavimai'!D49</f>
        <v>Investicijų ir kitų projektų vykdymas (naujo finansavimo periodo)</v>
      </c>
      <c r="C25" s="259"/>
      <c r="D25" s="259"/>
      <c r="E25" s="259"/>
      <c r="F25" s="259"/>
      <c r="G25" s="267" t="s">
        <v>144</v>
      </c>
    </row>
    <row r="26" spans="1:7" ht="13.8" x14ac:dyDescent="0.25">
      <c r="A26" s="73" t="str">
        <f>'002 pr. asignavimai'!M49</f>
        <v>P-002-01-01-05-01</v>
      </c>
      <c r="B26" s="74" t="str">
        <f>'002 pr. asignavimai'!N49</f>
        <v>Įgyvendinamų projektų skaičius (naujo finansavimo periodo)</v>
      </c>
      <c r="C26" s="73" t="str">
        <f>'002 pr. asignavimai'!O49</f>
        <v>vnt.</v>
      </c>
      <c r="D26" s="73">
        <f>'002 pr. asignavimai'!P49</f>
        <v>13</v>
      </c>
      <c r="E26" s="73">
        <f>'002 pr. asignavimai'!Q49</f>
        <v>13</v>
      </c>
      <c r="F26" s="124">
        <f>'002 pr. asignavimai'!R49</f>
        <v>11</v>
      </c>
      <c r="G26" s="269"/>
    </row>
    <row r="27" spans="1:7" ht="27.6" x14ac:dyDescent="0.25">
      <c r="A27" s="73" t="str">
        <f>'002 pr. asignavimai'!M50</f>
        <v>P-002-01-01-05-02 (VB)</v>
      </c>
      <c r="B27" s="74" t="str">
        <f>'002 pr. asignavimai'!N50</f>
        <v>Investicijų projektų, gavusių valstybės biudžeto dotaciją, skaičius (naujo finansavimo periodo)</v>
      </c>
      <c r="C27" s="73" t="str">
        <f>'002 pr. asignavimai'!O50</f>
        <v>vnt.</v>
      </c>
      <c r="D27" s="73">
        <v>14</v>
      </c>
      <c r="E27" s="73">
        <f>'002 pr. asignavimai'!Q50</f>
        <v>13</v>
      </c>
      <c r="F27" s="124">
        <f>'002 pr. asignavimai'!R50</f>
        <v>11</v>
      </c>
      <c r="G27" s="268"/>
    </row>
    <row r="28" spans="1:7" ht="14.4" x14ac:dyDescent="0.25">
      <c r="A28" s="24" t="s">
        <v>126</v>
      </c>
      <c r="B28" s="263" t="str">
        <f>'002 pr. asignavimai'!C63</f>
        <v>Sudaryti palankias sąlygas verslo plėtrai</v>
      </c>
      <c r="C28" s="256"/>
      <c r="D28" s="256"/>
      <c r="E28" s="256"/>
      <c r="F28" s="256"/>
      <c r="G28" s="270" t="s">
        <v>145</v>
      </c>
    </row>
    <row r="29" spans="1:7" ht="13.8" x14ac:dyDescent="0.25">
      <c r="A29" s="25" t="str">
        <f>'002 pr. asignavimai'!M63</f>
        <v>R-002-01-02-01</v>
      </c>
      <c r="B29" s="26" t="str">
        <f>'002 pr. asignavimai'!N63</f>
        <v>Veikiančių SVV skaičius, tenkantis 1000 gyventojų</v>
      </c>
      <c r="C29" s="25" t="str">
        <f>'002 pr. asignavimai'!O63</f>
        <v>vnt.</v>
      </c>
      <c r="D29" s="25">
        <f>'002 pr. asignavimai'!P63</f>
        <v>27.5</v>
      </c>
      <c r="E29" s="25">
        <f>'002 pr. asignavimai'!Q63</f>
        <v>28</v>
      </c>
      <c r="F29" s="125">
        <f>'002 pr. asignavimai'!R63</f>
        <v>28.5</v>
      </c>
      <c r="G29" s="271"/>
    </row>
    <row r="30" spans="1:7" ht="14.4" x14ac:dyDescent="0.25">
      <c r="A30" s="75" t="s">
        <v>82</v>
      </c>
      <c r="B30" s="257" t="str">
        <f>'002 pr. asignavimai'!D64</f>
        <v>Smulkiojo ir vidutinio verslo subjektų rėmimas</v>
      </c>
      <c r="C30" s="258"/>
      <c r="D30" s="258"/>
      <c r="E30" s="258"/>
      <c r="F30" s="258"/>
      <c r="G30" s="272" t="s">
        <v>31</v>
      </c>
    </row>
    <row r="31" spans="1:7" ht="13.8" x14ac:dyDescent="0.25">
      <c r="A31" s="73" t="str">
        <f>'002 pr. asignavimai'!M64</f>
        <v>V-002-01-02-01-01</v>
      </c>
      <c r="B31" s="74" t="str">
        <f>'002 pr. asignavimai'!N64</f>
        <v>SVV subjektų, gavusių paramą, skaičius</v>
      </c>
      <c r="C31" s="73" t="str">
        <f>'002 pr. asignavimai'!O64</f>
        <v>vnt.</v>
      </c>
      <c r="D31" s="73">
        <f>'002 pr. asignavimai'!P64</f>
        <v>10</v>
      </c>
      <c r="E31" s="73">
        <f>'002 pr. asignavimai'!Q64</f>
        <v>12</v>
      </c>
      <c r="F31" s="124">
        <f>'002 pr. asignavimai'!R64</f>
        <v>14</v>
      </c>
      <c r="G31" s="273"/>
    </row>
    <row r="32" spans="1:7" ht="14.4" x14ac:dyDescent="0.25">
      <c r="A32" s="75" t="s">
        <v>83</v>
      </c>
      <c r="B32" s="257" t="str">
        <f>'002 pr. asignavimai'!D67</f>
        <v>Bendradarbystės centro "Spiečius" veiklos organizavimas</v>
      </c>
      <c r="C32" s="258"/>
      <c r="D32" s="258"/>
      <c r="E32" s="258"/>
      <c r="F32" s="258"/>
      <c r="G32" s="272" t="s">
        <v>31</v>
      </c>
    </row>
    <row r="33" spans="1:7" ht="13.8" x14ac:dyDescent="0.25">
      <c r="A33" s="73" t="str">
        <f>'002 pr. asignavimai'!M67</f>
        <v>V-002-01-02-02-01</v>
      </c>
      <c r="B33" s="74" t="str">
        <f>'002 pr. asignavimai'!N67</f>
        <v>Bendradarbystės centro „Spiečius“ narių skaičius</v>
      </c>
      <c r="C33" s="73" t="str">
        <f>'002 pr. asignavimai'!O67</f>
        <v>asm.</v>
      </c>
      <c r="D33" s="73">
        <f>'002 pr. asignavimai'!P67</f>
        <v>15</v>
      </c>
      <c r="E33" s="73">
        <f>'002 pr. asignavimai'!Q67</f>
        <v>16</v>
      </c>
      <c r="F33" s="124">
        <f>'002 pr. asignavimai'!R67</f>
        <v>17</v>
      </c>
      <c r="G33" s="273"/>
    </row>
    <row r="34" spans="1:7" ht="14.4" x14ac:dyDescent="0.25">
      <c r="A34" s="24" t="s">
        <v>115</v>
      </c>
      <c r="B34" s="263" t="str">
        <f>'002 pr. asignavimai'!C71</f>
        <v>Skatinti bendruomeniškumą Plungės rajono savivaldybėje</v>
      </c>
      <c r="C34" s="256"/>
      <c r="D34" s="256"/>
      <c r="E34" s="256"/>
      <c r="F34" s="256"/>
      <c r="G34" s="270" t="s">
        <v>146</v>
      </c>
    </row>
    <row r="35" spans="1:7" ht="13.8" x14ac:dyDescent="0.25">
      <c r="A35" s="151" t="str">
        <f>'002 pr. asignavimai'!M71</f>
        <v>R-002-01-03-01</v>
      </c>
      <c r="B35" s="152" t="str">
        <f>'002 pr. asignavimai'!N71</f>
        <v>Bendruomenių skaičius, gavusių paramą vietos iniciatyvų įgyvendinimui</v>
      </c>
      <c r="C35" s="25" t="str">
        <f>'002 pr. asignavimai'!O71</f>
        <v>vnt.</v>
      </c>
      <c r="D35" s="25">
        <f>'002 pr. asignavimai'!P71</f>
        <v>2</v>
      </c>
      <c r="E35" s="25">
        <f>'002 pr. asignavimai'!Q71</f>
        <v>2</v>
      </c>
      <c r="F35" s="125">
        <f>'002 pr. asignavimai'!R71</f>
        <v>2</v>
      </c>
      <c r="G35" s="271"/>
    </row>
    <row r="36" spans="1:7" ht="14.4" x14ac:dyDescent="0.25">
      <c r="A36" s="75" t="s">
        <v>84</v>
      </c>
      <c r="B36" s="257" t="str">
        <f>'002 pr. asignavimai'!D72</f>
        <v>Bendruomeninių organizacijų veiklos rėmimas</v>
      </c>
      <c r="C36" s="258"/>
      <c r="D36" s="258"/>
      <c r="E36" s="258"/>
      <c r="F36" s="258"/>
      <c r="G36" s="272" t="s">
        <v>31</v>
      </c>
    </row>
    <row r="37" spans="1:7" ht="13.8" x14ac:dyDescent="0.25">
      <c r="A37" s="73" t="str">
        <f>'002 pr. asignavimai'!M72</f>
        <v>V-002-01-03-01-01</v>
      </c>
      <c r="B37" s="74" t="str">
        <f>'002 pr. asignavimai'!N72</f>
        <v>Paremtų vietos inciatyvų skaičius</v>
      </c>
      <c r="C37" s="73" t="str">
        <f>'002 pr. asignavimai'!O72</f>
        <v>vnt.</v>
      </c>
      <c r="D37" s="73">
        <f>'002 pr. asignavimai'!P72</f>
        <v>2</v>
      </c>
      <c r="E37" s="73">
        <f>'002 pr. asignavimai'!Q72</f>
        <v>2</v>
      </c>
      <c r="F37" s="124">
        <f>'002 pr. asignavimai'!R72</f>
        <v>2</v>
      </c>
      <c r="G37" s="273"/>
    </row>
    <row r="38" spans="1:7" ht="14.25" customHeight="1" x14ac:dyDescent="0.25">
      <c r="A38" s="75" t="s">
        <v>127</v>
      </c>
      <c r="B38" s="257" t="str">
        <f>'002 pr. asignavimai'!D75</f>
        <v>Bendruomeninės veiklos savivaldybėje stiprinimas</v>
      </c>
      <c r="C38" s="258"/>
      <c r="D38" s="258"/>
      <c r="E38" s="258"/>
      <c r="F38" s="258"/>
      <c r="G38" s="272" t="s">
        <v>146</v>
      </c>
    </row>
    <row r="39" spans="1:7" ht="13.8" x14ac:dyDescent="0.25">
      <c r="A39" s="73" t="str">
        <f>'002 pr. asignavimai'!M75</f>
        <v>P-002-01-03-02-01 (SB/ VB)</v>
      </c>
      <c r="B39" s="74" t="str">
        <f>'002 pr. asignavimai'!N75</f>
        <v>Bendruomenių, dalyvavusių pažangos veikloje, skaičius</v>
      </c>
      <c r="C39" s="73" t="str">
        <f>'002 pr. asignavimai'!O75</f>
        <v>vnt.</v>
      </c>
      <c r="D39" s="73">
        <f>'002 pr. asignavimai'!P75</f>
        <v>15</v>
      </c>
      <c r="E39" s="73">
        <f>'002 pr. asignavimai'!Q75</f>
        <v>15</v>
      </c>
      <c r="F39" s="124">
        <f>'002 pr. asignavimai'!R75</f>
        <v>15</v>
      </c>
      <c r="G39" s="273"/>
    </row>
    <row r="40" spans="1:7" ht="14.4" x14ac:dyDescent="0.25">
      <c r="A40" s="75" t="s">
        <v>85</v>
      </c>
      <c r="B40" s="257" t="str">
        <f>'002 pr. asignavimai'!D79</f>
        <v>Plungės dekanato aptarnaujamų parapijų rėmimas</v>
      </c>
      <c r="C40" s="258"/>
      <c r="D40" s="258"/>
      <c r="E40" s="258"/>
      <c r="F40" s="258"/>
      <c r="G40" s="272" t="s">
        <v>31</v>
      </c>
    </row>
    <row r="41" spans="1:7" ht="13.8" x14ac:dyDescent="0.25">
      <c r="A41" s="73" t="str">
        <f>'002 pr. asignavimai'!M79</f>
        <v>V-002-01-03-03-01</v>
      </c>
      <c r="B41" s="74" t="str">
        <f>'002 pr. asignavimai'!N79</f>
        <v>Paremtų religinių bendruomenių skaičius</v>
      </c>
      <c r="C41" s="73" t="str">
        <f>'002 pr. asignavimai'!O79</f>
        <v>vnt.</v>
      </c>
      <c r="D41" s="73">
        <v>2</v>
      </c>
      <c r="E41" s="73">
        <f>'002 pr. asignavimai'!Q79</f>
        <v>1</v>
      </c>
      <c r="F41" s="124">
        <f>'002 pr. asignavimai'!R79</f>
        <v>1</v>
      </c>
      <c r="G41" s="273"/>
    </row>
    <row r="42" spans="1:7" ht="14.4" x14ac:dyDescent="0.25">
      <c r="A42" s="24" t="s">
        <v>116</v>
      </c>
      <c r="B42" s="255" t="str">
        <f>'002 pr. asignavimai'!C85</f>
        <v>Administracinės naštos mažinimo užtikrinimas</v>
      </c>
      <c r="C42" s="256"/>
      <c r="D42" s="256"/>
      <c r="E42" s="256"/>
      <c r="F42" s="256"/>
      <c r="G42" s="276" t="s">
        <v>147</v>
      </c>
    </row>
    <row r="43" spans="1:7" ht="13.8" x14ac:dyDescent="0.25">
      <c r="A43" s="25" t="str">
        <f>'002 pr. asignavimai'!M85</f>
        <v>R-002-02-01-01</v>
      </c>
      <c r="B43" s="25" t="str">
        <f>'002 pr. asignavimai'!N85</f>
        <v>Savivaldybės administracinės naštos mažinimo priemonių vykdymo plano įgyvendinimo lygis</v>
      </c>
      <c r="C43" s="25" t="str">
        <f>'002 pr. asignavimai'!O85</f>
        <v>proc.</v>
      </c>
      <c r="D43" s="25">
        <f>'002 pr. asignavimai'!P85</f>
        <v>90</v>
      </c>
      <c r="E43" s="25">
        <f>'002 pr. asignavimai'!Q85</f>
        <v>90</v>
      </c>
      <c r="F43" s="125">
        <f>'002 pr. asignavimai'!R85</f>
        <v>90</v>
      </c>
      <c r="G43" s="271"/>
    </row>
    <row r="44" spans="1:7" ht="14.4" x14ac:dyDescent="0.25">
      <c r="A44" s="75" t="s">
        <v>117</v>
      </c>
      <c r="B44" s="257" t="str">
        <f>'002 pr. asignavimai'!D86</f>
        <v xml:space="preserve">Didinti bendradarbiavimą su institucijomis plečiant teikiamas elektronines paslaugas </v>
      </c>
      <c r="C44" s="258"/>
      <c r="D44" s="258"/>
      <c r="E44" s="258"/>
      <c r="F44" s="258"/>
      <c r="G44" s="274" t="s">
        <v>147</v>
      </c>
    </row>
    <row r="45" spans="1:7" ht="27.6" x14ac:dyDescent="0.25">
      <c r="A45" s="73" t="str">
        <f>'002 pr. asignavimai'!M86</f>
        <v>P-002-02-01-01-01</v>
      </c>
      <c r="B45" s="74" t="str">
        <f>'002 pr. asignavimai'!N86</f>
        <v>Sudarytų bendradarbiavimo tarp institucijų dėl teikiamų elektroninių paslaugų sutarčių ir/arba gautų prieigų skaičius</v>
      </c>
      <c r="C45" s="73" t="str">
        <f>'002 pr. asignavimai'!O86</f>
        <v>vnt.</v>
      </c>
      <c r="D45" s="73">
        <f>'002 pr. asignavimai'!P86</f>
        <v>2</v>
      </c>
      <c r="E45" s="73">
        <f>'002 pr. asignavimai'!Q86</f>
        <v>2</v>
      </c>
      <c r="F45" s="124">
        <f>'002 pr. asignavimai'!R86</f>
        <v>2</v>
      </c>
      <c r="G45" s="275"/>
    </row>
    <row r="46" spans="1:7" ht="14.4" x14ac:dyDescent="0.25">
      <c r="A46" s="75" t="s">
        <v>118</v>
      </c>
      <c r="B46" s="257" t="str">
        <f>'002 pr. asignavimai'!D89</f>
        <v>Diegti naujas ir tobulinti veikiančias informacines sistemas</v>
      </c>
      <c r="C46" s="258"/>
      <c r="D46" s="258"/>
      <c r="E46" s="258"/>
      <c r="F46" s="258"/>
      <c r="G46" s="274" t="s">
        <v>147</v>
      </c>
    </row>
    <row r="47" spans="1:7" ht="13.8" x14ac:dyDescent="0.25">
      <c r="A47" s="73" t="str">
        <f>'002 pr. asignavimai'!M89</f>
        <v>P-002-02-01-02-01</v>
      </c>
      <c r="B47" s="74" t="str">
        <f>'002 pr. asignavimai'!N89</f>
        <v>Patobulintų veikiančių informacinių sistemų, kurios mažina administracinę naštą skaičius</v>
      </c>
      <c r="C47" s="73" t="str">
        <f>'002 pr. asignavimai'!O89</f>
        <v>vnt.</v>
      </c>
      <c r="D47" s="73">
        <f>'002 pr. asignavimai'!P89</f>
        <v>1</v>
      </c>
      <c r="E47" s="73">
        <f>'002 pr. asignavimai'!Q89</f>
        <v>1</v>
      </c>
      <c r="F47" s="124">
        <f>'002 pr. asignavimai'!R89</f>
        <v>1</v>
      </c>
      <c r="G47" s="275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2023-06-22T14:40:39Z</dcterms:modified>
</cp:coreProperties>
</file>