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rmante.kurmiene\Downloads\"/>
    </mc:Choice>
  </mc:AlternateContent>
  <bookViews>
    <workbookView xWindow="0" yWindow="0" windowWidth="23040" windowHeight="9072" tabRatio="739" activeTab="2"/>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'ugd_reikmems(5)'!$A$1:$G$16</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24" l="1"/>
  <c r="F24" i="24"/>
  <c r="E14" i="24"/>
  <c r="F14" i="24"/>
  <c r="E22" i="21" l="1"/>
  <c r="F22" i="21"/>
  <c r="C9" i="11"/>
  <c r="F23" i="21" l="1"/>
  <c r="F21" i="21" l="1"/>
  <c r="E21" i="21"/>
  <c r="D15" i="6"/>
  <c r="E23" i="21"/>
  <c r="F29" i="24"/>
  <c r="E15" i="6" s="1"/>
  <c r="E29" i="24"/>
  <c r="F28" i="24"/>
  <c r="E14" i="6" s="1"/>
  <c r="E28" i="24"/>
  <c r="D14" i="6" s="1"/>
  <c r="E24" i="21" l="1"/>
  <c r="F27" i="24"/>
  <c r="E13" i="6" s="1"/>
  <c r="E27" i="24"/>
  <c r="D13" i="6" s="1"/>
  <c r="F16" i="17"/>
  <c r="E16" i="17"/>
  <c r="E13" i="20" l="1"/>
  <c r="D12" i="6" s="1"/>
  <c r="E12" i="20"/>
  <c r="F25" i="24"/>
  <c r="E10" i="6" s="1"/>
  <c r="E25" i="24"/>
  <c r="D10" i="6" s="1"/>
  <c r="E14" i="20" l="1"/>
  <c r="F24" i="21"/>
  <c r="F30" i="24" l="1"/>
  <c r="F26" i="24"/>
  <c r="E26" i="24" l="1"/>
  <c r="D11" i="6" s="1"/>
  <c r="C22" i="11"/>
  <c r="F32" i="24" l="1"/>
  <c r="E30" i="24"/>
  <c r="E32" i="24" s="1"/>
  <c r="D10" i="12" l="1"/>
  <c r="E10" i="12"/>
  <c r="F10" i="12"/>
  <c r="C10" i="12" l="1"/>
  <c r="E17" i="17"/>
  <c r="F13" i="20" l="1"/>
  <c r="F12" i="20"/>
  <c r="E11" i="6" s="1"/>
  <c r="F10" i="33"/>
  <c r="E10" i="33"/>
  <c r="F17" i="17"/>
  <c r="C9" i="12"/>
  <c r="G21" i="21"/>
  <c r="E12" i="6" l="1"/>
  <c r="F14" i="20"/>
  <c r="E11" i="33"/>
  <c r="D9" i="6"/>
  <c r="D16" i="6" s="1"/>
  <c r="F11" i="33"/>
  <c r="E9" i="6"/>
  <c r="E16" i="6" l="1"/>
  <c r="E18" i="6" s="1"/>
  <c r="D18" i="6"/>
</calcChain>
</file>

<file path=xl/sharedStrings.xml><?xml version="1.0" encoding="utf-8"?>
<sst xmlns="http://schemas.openxmlformats.org/spreadsheetml/2006/main" count="293" uniqueCount="174">
  <si>
    <t>Eil.   Nr.</t>
  </si>
  <si>
    <t>Iš viso</t>
  </si>
  <si>
    <t>iš jų darbo užmokesčiui</t>
  </si>
  <si>
    <t>Savivaldybės administracija</t>
  </si>
  <si>
    <t>Plungės rajono savivaldybės viešoji biblioteka</t>
  </si>
  <si>
    <t>IŠ VISO:</t>
  </si>
  <si>
    <t xml:space="preserve">Programos pavadinimas </t>
  </si>
  <si>
    <t>Lopšelis-darželis „Raudonkepuraitė“</t>
  </si>
  <si>
    <t>Lopšelis-darželis „Saulutė“</t>
  </si>
  <si>
    <t>Programos kodas</t>
  </si>
  <si>
    <t>Teritorijų planavimo programa</t>
  </si>
  <si>
    <t>Įstaigos pavadinimas</t>
  </si>
  <si>
    <t>Eil.Nr.</t>
  </si>
  <si>
    <t>Pajamų pavadinimas</t>
  </si>
  <si>
    <t>IŠ VISO</t>
  </si>
  <si>
    <t>Plungės socialinių paslaugų centras</t>
  </si>
  <si>
    <t>Ekonominės ir projektinės veiklos programa</t>
  </si>
  <si>
    <t xml:space="preserve">Žemaičių dailės muziejus </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</si>
  <si>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</si>
  <si>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</si>
  <si>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</si>
  <si>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</si>
  <si>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</si>
  <si>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</si>
  <si>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Savivaldybės veiklos valdymo programa</t>
  </si>
  <si>
    <t>Infrastruktūros objektų priežiūros ir ūkinių subjektų rėmimo programa</t>
  </si>
  <si>
    <t>Eil. Nr.</t>
  </si>
  <si>
    <t>Plungės sporto ir rekreacijos centras</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</si>
  <si>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</si>
  <si>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</si>
  <si>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</si>
  <si>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</si>
  <si>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</si>
  <si>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</si>
  <si>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</si>
  <si>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</si>
  <si>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</si>
  <si>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</si>
  <si>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</si>
  <si>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</si>
  <si>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</si>
  <si>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</si>
  <si>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</si>
  <si>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</si>
  <si>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</si>
  <si>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</si>
  <si>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</si>
  <si>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</si>
  <si>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</si>
  <si>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</si>
  <si>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</si>
  <si>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</si>
  <si>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</si>
  <si>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</si>
  <si>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</si>
  <si>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</si>
  <si>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18.</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</si>
  <si>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</si>
  <si>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</si>
  <si>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</si>
  <si>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</si>
  <si>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</si>
  <si>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</si>
  <si>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</si>
  <si>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</si>
  <si>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</si>
  <si>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</si>
  <si>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</si>
  <si>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</si>
  <si>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</si>
  <si>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</si>
  <si>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</si>
  <si>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</si>
  <si>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</si>
  <si>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</si>
  <si>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</si>
  <si>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</si>
  <si>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 xml:space="preserve">                                                                                                                                                 tarybos 2023 m. birželio 22 d. </t>
  </si>
  <si>
    <t xml:space="preserve">tarybos 2023 m. birželio 22 d. </t>
  </si>
  <si>
    <t xml:space="preserve">tarybos 2023 m. birželio 22  d. </t>
  </si>
  <si>
    <t>8.30.</t>
  </si>
  <si>
    <t>8.33.</t>
  </si>
  <si>
    <t>projektui "Užterštos teritorijos Plungės m., Birutės g., greta Gandingos HE tvenkinio, ir  užterštos naftos produktais teritorijos Plungės r. sav., Šateikių sen., Narvaišių k., sutvarkymas" (VIPA)</t>
  </si>
  <si>
    <t>8.38.</t>
  </si>
  <si>
    <t>8.39.</t>
  </si>
  <si>
    <t>Biudžetinių įstaigų pajamos už prekes ir paslaugas</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</si>
  <si>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</si>
  <si>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t xml:space="preserve"> kompensacijoms už būsto suteikimą užsieniečiams, pasitraukusiems iš Ukrainos dėl Rusijos Federacijos karinės agresijos, finansuoti  </t>
  </si>
  <si>
    <t xml:space="preserve">valstybinių ir savivaldybių mokyklų mokytojų, dirbančių pagal ikimokyklinio, priešmokyklinio, bendrojo ugdymo ir profesinio mokymo programas, personalo optimizavimui ir atnaujinimui </t>
  </si>
  <si>
    <t>8.48.</t>
  </si>
  <si>
    <t>Kulių gimnazija</t>
  </si>
  <si>
    <t>Liepijų mokykla</t>
  </si>
  <si>
    <t>„Ryto“ pagrindinė mokykla</t>
  </si>
  <si>
    <t>„Saulės“  gimnazija</t>
  </si>
  <si>
    <t>Senamiesčio mokykla</t>
  </si>
  <si>
    <t>21.</t>
  </si>
  <si>
    <t>22.</t>
  </si>
  <si>
    <t>Socialinių paslaugų centras</t>
  </si>
  <si>
    <t>24.</t>
  </si>
  <si>
    <t>27.</t>
  </si>
  <si>
    <t>33.</t>
  </si>
  <si>
    <t>001</t>
  </si>
  <si>
    <t>Kulių gimnazijos veikla (TP)</t>
  </si>
  <si>
    <t>Liepijų mokyklos veikla (TP)</t>
  </si>
  <si>
    <t>„Ryto“ pagrindinės mokyklos veikla (TP)</t>
  </si>
  <si>
    <t>„Saulės“  gimnazijos veikla (TP)</t>
  </si>
  <si>
    <t>Senamiesčio mokyklos veikla (TP)</t>
  </si>
  <si>
    <t>Plungės specialiojo ugdymo centro veikla (TP)</t>
  </si>
  <si>
    <t>Lopšelio-darželio „Raudonkepuraitė“ veikla (TP)</t>
  </si>
  <si>
    <t>Lopšelio-darželio „Saulutė“ veikla (TP)</t>
  </si>
  <si>
    <t>Plungės sporto ir rekreacijos centro veikla (TP)</t>
  </si>
  <si>
    <t>002</t>
  </si>
  <si>
    <t>004</t>
  </si>
  <si>
    <t>36.</t>
  </si>
  <si>
    <t>37.</t>
  </si>
  <si>
    <t>006</t>
  </si>
  <si>
    <t>Plungės rajono savivaldybės viešosios bibliotekos veikla (TP)</t>
  </si>
  <si>
    <t>38.</t>
  </si>
  <si>
    <t>39.</t>
  </si>
  <si>
    <t>40.</t>
  </si>
  <si>
    <t>007</t>
  </si>
  <si>
    <t>49.</t>
  </si>
  <si>
    <t>Ugdymo kokybės užtikrinimas (TP)</t>
  </si>
  <si>
    <t>49.16.</t>
  </si>
  <si>
    <t>Investicijų ir kitų projektų, skirtų 2014-2020 m. nacionalinei pažangos programai/ES fondų investicijų programai, vykdymas (TE) (savivaldybės biudžeto lėšos)</t>
  </si>
  <si>
    <t>49.21.</t>
  </si>
  <si>
    <t>003</t>
  </si>
  <si>
    <t>Kultūros vertybių apsaugos organizavimas (TP)</t>
  </si>
  <si>
    <t>Socialinėms paslaugoms (TP)</t>
  </si>
  <si>
    <t>Socialinėms pašalpoms ir kompensacijoms skaičiuoti ir mokėti (TP)</t>
  </si>
  <si>
    <t>49.45.</t>
  </si>
  <si>
    <t>Savivaldybės administracijos veikla (TP)</t>
  </si>
  <si>
    <t>49.46.</t>
  </si>
  <si>
    <t>Plungės rajono seniūnijų veikla (TP)</t>
  </si>
  <si>
    <t>49.47.</t>
  </si>
  <si>
    <t>49.52.</t>
  </si>
  <si>
    <t>008</t>
  </si>
  <si>
    <t>Savivaldybės infrastruktūros objektų planavimas,  remontas ir priežiūra (TP)</t>
  </si>
  <si>
    <t>49.56.</t>
  </si>
  <si>
    <t>Infrastruktūros plėtra Savivaldybės ir fizinių ar juridinių asmenų jungtinės veiklos pagrindu (TP)</t>
  </si>
  <si>
    <t>49.58.</t>
  </si>
  <si>
    <t>Tęstinių investicijų ir kitų projektų vykdymas (pereinamojo laikotarpio) (TI) (savivaldybės biudžeto lėšos) (TP)</t>
  </si>
  <si>
    <t>Iš viso 001 programai</t>
  </si>
  <si>
    <t>Iš viso 002 programai</t>
  </si>
  <si>
    <t>Iš viso 003 programai</t>
  </si>
  <si>
    <t>Iš viso 004 programai</t>
  </si>
  <si>
    <t>Iš viso 006 programai</t>
  </si>
  <si>
    <t>Iš viso 007 programai</t>
  </si>
  <si>
    <t>Iš viso 008 programai</t>
  </si>
  <si>
    <t>Savivaldybės priskirtiems geodezijos ir kartografijos darbams (savivaldybės erdvinių duomenų rinkiniams tvarkyti) organizuoti ir vykdyti (TP)</t>
  </si>
  <si>
    <t>Specialiojo ugdymo centro veikla (TP)</t>
  </si>
  <si>
    <t>Plungės rajono savivaldybės administracija</t>
  </si>
  <si>
    <t xml:space="preserve">Investicijų ir kitų projektų skirtų 2014-2020 m. nacionalinei pažangos programai/ ES fondų investicijų programai, vykdymas (TE) (VIPA)   </t>
  </si>
  <si>
    <t>Socialinės paramos organizavimas užsieniečių integracijai (TP)</t>
  </si>
  <si>
    <t>8.49.</t>
  </si>
  <si>
    <t>8.50.</t>
  </si>
  <si>
    <t>8.51</t>
  </si>
  <si>
    <t>8.52.</t>
  </si>
  <si>
    <t>Lopšelis-darželis „Vyturėlis“</t>
  </si>
  <si>
    <t>Lopšelio-darželio „Vyturėlis“ veikla (TP)</t>
  </si>
  <si>
    <t>8.53.</t>
  </si>
  <si>
    <t>Investicijų ir kitų projektų vykdymas (naujo finansavimo  periodo  (PP)(ES lėšos)</t>
  </si>
  <si>
    <t>8.54.</t>
  </si>
  <si>
    <t>Investicijų ir kitų projektų, skirtų 2014-2020 m. nacionalinei pažangos programai/ES fondų investicijų programai, vykdymas (TE) (ES lėšos)</t>
  </si>
  <si>
    <t>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</si>
  <si>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</si>
  <si>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r>
      <t xml:space="preserve">savivaldybių administracijoms  siekiant padengti jų išlaidas, patirtas teikiant specialiąsias socialines paslaugas </t>
    </r>
    <r>
      <rPr>
        <sz val="11"/>
        <color rgb="FF000000"/>
        <rFont val="Times New Roman"/>
        <family val="1"/>
        <charset val="186"/>
      </rPr>
      <t>u</t>
    </r>
    <r>
      <rPr>
        <sz val="11"/>
        <rFont val="Times New Roman"/>
        <family val="1"/>
        <charset val="186"/>
      </rPr>
      <t xml:space="preserve">žsieniečiams, pasitraukusiems iš Ukrainos dėl Rusijos Federacijos karinių veiksmų Ukrainoje </t>
    </r>
  </si>
  <si>
    <t xml:space="preserve">savivaldybių administracijoms, siekiant užtikrinti Lietuvos Respublikos piniginės socialinės paramos nepasiturintiems gyventojams įstatymo įgyvendinimą </t>
  </si>
  <si>
    <t xml:space="preserve">Mero rezervas (TP) </t>
  </si>
  <si>
    <t xml:space="preserve">savivaldybių administracijoms siekiant padengti jų išlaidas, patirtas teikiant paramą būstui išsinuomoti pagal Lietuvos Respublikos paramos būstui įsigyti ar išsinuomoti įstatymą užsieniečiams, pasitraukusiems iš Ukrainos dėl Rusijos federacijos karinių veiksmų Ukrainoje, padengti </t>
  </si>
  <si>
    <t>projekui "M. Oginskio dvaro sodybos pastato - žirgyno pritaikymas visuomenės kultūros ir rekreacijos reikmėms (I etapas)" (VIPA)</t>
  </si>
  <si>
    <t>Jaunimo veiklos programos įgyvendinimas (TP)</t>
  </si>
  <si>
    <t>49.1.</t>
  </si>
  <si>
    <t>PLUNGĖS RAJONO SAVIVALDYBĖS 2023 METŲ BIUDŽETO ASIGNAVIMŲ PASKIRSTYMAS PAGAL  2023-2025 METŲ STRATEGINIO VEIKLOS PLANO PROGRAMAS  PAKEITIMAI (PADIDINTA+, SUMAŽINTA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</si>
</sst>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1"/>
      <color rgb="FF000000"/>
      <name val="Times New Roman"/>
      <family val="1"/>
      <charset val="186"/>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10" fillId="0" borderId="0" applyFont="0" applyFill="0" applyBorder="0" applyAlignment="0" applyProtection="0"/>
    <xf numFmtId="165" fontId="10" fillId="0" borderId="0" applyFont="0" applyFill="0" applyBorder="0" applyAlignment="0" applyProtection="0"/>
    <xf numFmtId="164" fontId="6" fillId="0" borderId="0" applyFont="0" applyFill="0" applyBorder="0" applyAlignment="0" applyProtection="0"/>
    <xf numFmtId="164" fontId="11" fillId="0" borderId="0" applyFont="0" applyFill="0" applyBorder="0" applyAlignment="0" applyProtection="0"/>
    <xf numFmtId="0" fontId="11" fillId="0" borderId="0"/>
    <xf numFmtId="0" fontId="10" fillId="0" borderId="0"/>
    <xf numFmtId="0" fontId="12" fillId="0" borderId="0"/>
    <xf numFmtId="0" fontId="11" fillId="0" borderId="0"/>
  </cellStyleXfs>
  <cellXfs count="167">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1" xfId="0" applyNumberFormat="1"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1" xfId="0" applyNumberFormat="1"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0" fillId="0" borderId="0" xfId="0" applyFont="1"/>
    <xf numFmtId="0" fontId="1" fillId="0" borderId="5" xfId="0" applyFont="1" applyFill="1" applyBorder="1" applyAlignment="1">
      <alignment horizontal="right"/>
    </xf>
    <xf numFmtId="0" fontId="9"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0" xfId="0" applyFont="1" applyFill="1" applyBorder="1" applyAlignment="1">
      <alignment horizontal="center" vertical="center" wrapText="1"/>
    </xf>
    <xf numFmtId="168" fontId="1" fillId="0" borderId="0" xfId="0" applyNumberFormat="1" applyFont="1" applyFill="1" applyAlignment="1">
      <alignment horizontal="right" vertical="justify"/>
    </xf>
    <xf numFmtId="168" fontId="2" fillId="2" borderId="1" xfId="0" applyNumberFormat="1" applyFont="1" applyFill="1" applyBorder="1" applyAlignment="1">
      <alignment wrapText="1"/>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6"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7" xfId="0" applyNumberFormat="1" applyFont="1" applyFill="1" applyBorder="1" applyAlignment="1">
      <alignment vertical="center" wrapText="1"/>
    </xf>
    <xf numFmtId="49" fontId="1" fillId="0" borderId="1" xfId="0" quotePrefix="1"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xf>
    <xf numFmtId="0"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168" fontId="1" fillId="0" borderId="0" xfId="0" applyNumberFormat="1" applyFont="1" applyFill="1"/>
    <xf numFmtId="49"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4" xfId="0" applyNumberFormat="1"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center" vertical="center" wrapText="1"/>
    </xf>
    <xf numFmtId="168" fontId="1" fillId="2" borderId="1" xfId="0" applyNumberFormat="1" applyFont="1" applyFill="1" applyBorder="1" applyAlignment="1">
      <alignment horizontal="right" wrapText="1"/>
    </xf>
    <xf numFmtId="168" fontId="1" fillId="0" borderId="6" xfId="0" applyNumberFormat="1" applyFont="1" applyFill="1" applyBorder="1" applyAlignment="1">
      <alignment horizontal="right" wrapText="1"/>
    </xf>
    <xf numFmtId="3" fontId="1" fillId="0" borderId="0" xfId="0" applyNumberFormat="1" applyFont="1" applyFill="1"/>
    <xf numFmtId="168" fontId="1" fillId="0" borderId="0" xfId="0" applyNumberFormat="1" applyFont="1" applyFill="1" applyBorder="1" applyAlignment="1">
      <alignment wrapText="1"/>
    </xf>
    <xf numFmtId="0" fontId="1" fillId="2"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6" xfId="0" applyNumberFormat="1" applyFont="1" applyFill="1" applyBorder="1" applyAlignment="1">
      <alignment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8" fontId="1" fillId="0" borderId="2" xfId="0" applyNumberFormat="1" applyFont="1" applyFill="1" applyBorder="1" applyAlignment="1">
      <alignment vertical="center" wrapText="1"/>
    </xf>
    <xf numFmtId="0" fontId="1" fillId="0" borderId="0" xfId="0" applyFont="1" applyBorder="1"/>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167" fontId="1" fillId="0" borderId="1" xfId="0" applyNumberFormat="1"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5"/>
  <sheetViews>
    <sheetView topLeftCell="A10" workbookViewId="0">
      <selection activeCell="F15" sqref="F15"/>
    </sheetView>
  </sheetViews>
  <sheetFormatPr defaultColWidth="9.109375" defaultRowHeight="13.8" x14ac:dyDescent="0.25"/>
  <cols>
    <col min="1" max="1" width="7.109375" style="23" customWidth="1"/>
    <col min="2" max="2" width="112.88671875" style="4" customWidth="1"/>
    <col min="3" max="3" width="12.44140625" style="4" customWidth="1"/>
    <col min="4" max="5" width="9.109375" style="4"/>
    <col min="6" max="6" width="19.44140625" style="4" customWidth="1"/>
    <col min="7" max="16384" width="9.109375" style="4"/>
  </cols>
  <sheetData>
    <row r="1" spans="1:3" ht="15" customHeight="1" x14ac:dyDescent="0.25">
      <c r="B1" s="121" t="s">
        <v>32</v>
      </c>
      <c r="C1" s="121"/>
    </row>
    <row r="2" spans="1:3" ht="15" customHeight="1" x14ac:dyDescent="0.25">
      <c r="B2" s="121" t="s">
        <v>77</v>
      </c>
      <c r="C2" s="121"/>
    </row>
    <row r="3" spans="1:3" ht="15" customHeight="1" x14ac:dyDescent="0.25">
      <c r="B3" s="121" t="s">
        <v>68</v>
      </c>
      <c r="C3" s="121"/>
    </row>
    <row r="4" spans="1:3" ht="15" customHeight="1" x14ac:dyDescent="0.25">
      <c r="B4" s="121" t="s">
        <v>67</v>
      </c>
      <c r="C4" s="121"/>
    </row>
    <row r="5" spans="1:3" ht="15" customHeight="1" x14ac:dyDescent="0.25">
      <c r="B5" s="74"/>
      <c r="C5" s="74"/>
    </row>
    <row r="6" spans="1:3" ht="16.5" customHeight="1" x14ac:dyDescent="0.25">
      <c r="B6" s="25" t="s">
        <v>70</v>
      </c>
      <c r="C6" s="2"/>
    </row>
    <row r="7" spans="1:3" ht="12.75" customHeight="1" x14ac:dyDescent="0.25">
      <c r="B7" s="25"/>
      <c r="C7" s="35" t="s">
        <v>30</v>
      </c>
    </row>
    <row r="8" spans="1:3" ht="24.75" customHeight="1" x14ac:dyDescent="0.25">
      <c r="A8" s="26" t="s">
        <v>12</v>
      </c>
      <c r="B8" s="3" t="s">
        <v>13</v>
      </c>
      <c r="C8" s="3" t="s">
        <v>1</v>
      </c>
    </row>
    <row r="9" spans="1:3" ht="16.5" customHeight="1" x14ac:dyDescent="0.25">
      <c r="A9" s="45" t="s">
        <v>50</v>
      </c>
      <c r="B9" s="42" t="s">
        <v>33</v>
      </c>
      <c r="C9" s="57">
        <f>SUM(C10,C11:C20)</f>
        <v>2515.8589999999999</v>
      </c>
    </row>
    <row r="10" spans="1:3" ht="16.5" customHeight="1" x14ac:dyDescent="0.25">
      <c r="A10" s="40" t="s">
        <v>80</v>
      </c>
      <c r="B10" s="41" t="s">
        <v>39</v>
      </c>
      <c r="C10" s="56">
        <v>2069.5819999999999</v>
      </c>
    </row>
    <row r="11" spans="1:3" ht="31.2" customHeight="1" x14ac:dyDescent="0.25">
      <c r="A11" s="40" t="s">
        <v>81</v>
      </c>
      <c r="B11" s="19" t="s">
        <v>82</v>
      </c>
      <c r="C11" s="56">
        <v>9.4</v>
      </c>
    </row>
    <row r="12" spans="1:3" ht="45.75" customHeight="1" x14ac:dyDescent="0.25">
      <c r="A12" s="40" t="s">
        <v>83</v>
      </c>
      <c r="B12" s="19" t="s">
        <v>86</v>
      </c>
      <c r="C12" s="1">
        <v>0.41099999999999998</v>
      </c>
    </row>
    <row r="13" spans="1:3" ht="15" customHeight="1" x14ac:dyDescent="0.25">
      <c r="A13" s="40" t="s">
        <v>84</v>
      </c>
      <c r="B13" s="19" t="s">
        <v>87</v>
      </c>
      <c r="C13" s="55">
        <v>13.858000000000001</v>
      </c>
    </row>
    <row r="14" spans="1:3" ht="30" customHeight="1" x14ac:dyDescent="0.25">
      <c r="A14" s="40" t="s">
        <v>89</v>
      </c>
      <c r="B14" s="19" t="s">
        <v>88</v>
      </c>
      <c r="C14" s="56">
        <v>10.175000000000001</v>
      </c>
    </row>
    <row r="15" spans="1:3" ht="42.75" customHeight="1" x14ac:dyDescent="0.25">
      <c r="A15" s="40" t="s">
        <v>154</v>
      </c>
      <c r="B15" s="19" t="s">
        <v>164</v>
      </c>
      <c r="C15" s="56">
        <v>25.6</v>
      </c>
    </row>
    <row r="16" spans="1:3" ht="44.25" customHeight="1" x14ac:dyDescent="0.25">
      <c r="A16" s="40" t="s">
        <v>155</v>
      </c>
      <c r="B16" s="19" t="s">
        <v>165</v>
      </c>
      <c r="C16" s="56">
        <v>3.6</v>
      </c>
    </row>
    <row r="17" spans="1:6" ht="31.2" customHeight="1" x14ac:dyDescent="0.25">
      <c r="A17" s="40" t="s">
        <v>156</v>
      </c>
      <c r="B17" s="19" t="s">
        <v>166</v>
      </c>
      <c r="C17" s="56">
        <v>0.68300000000000005</v>
      </c>
    </row>
    <row r="18" spans="1:6" ht="31.2" customHeight="1" x14ac:dyDescent="0.25">
      <c r="A18" s="40" t="s">
        <v>157</v>
      </c>
      <c r="B18" s="19" t="s">
        <v>167</v>
      </c>
      <c r="C18" s="56">
        <v>373.2</v>
      </c>
    </row>
    <row r="19" spans="1:6" ht="44.25" customHeight="1" x14ac:dyDescent="0.25">
      <c r="A19" s="40" t="s">
        <v>160</v>
      </c>
      <c r="B19" s="19" t="s">
        <v>169</v>
      </c>
      <c r="C19" s="56">
        <v>0.33700000000000002</v>
      </c>
    </row>
    <row r="20" spans="1:6" ht="18.75" customHeight="1" x14ac:dyDescent="0.25">
      <c r="A20" s="40" t="s">
        <v>162</v>
      </c>
      <c r="B20" s="19" t="s">
        <v>170</v>
      </c>
      <c r="C20" s="56">
        <v>9.0129999999999999</v>
      </c>
    </row>
    <row r="21" spans="1:6" ht="15" customHeight="1" x14ac:dyDescent="0.25">
      <c r="A21" s="40" t="s">
        <v>54</v>
      </c>
      <c r="B21" s="41" t="s">
        <v>85</v>
      </c>
      <c r="C21" s="56">
        <v>20</v>
      </c>
      <c r="F21" s="94"/>
    </row>
    <row r="22" spans="1:6" ht="15" customHeight="1" x14ac:dyDescent="0.25">
      <c r="A22" s="119" t="s">
        <v>14</v>
      </c>
      <c r="B22" s="120"/>
      <c r="C22" s="57">
        <f>SUM(C9,C21)</f>
        <v>2535.8589999999999</v>
      </c>
      <c r="E22" s="102"/>
      <c r="F22" s="94"/>
    </row>
    <row r="24" spans="1:6" x14ac:dyDescent="0.25">
      <c r="C24" s="18"/>
    </row>
    <row r="25" spans="1:6" x14ac:dyDescent="0.25">
      <c r="C25" s="18"/>
    </row>
  </sheetData>
  <mergeCells count="5">
    <mergeCell ref="A22:B22"/>
    <mergeCell ref="B1:C1"/>
    <mergeCell ref="B2:C2"/>
    <mergeCell ref="B3:C3"/>
    <mergeCell ref="B4:C4"/>
  </mergeCells>
  <phoneticPr fontId="0" type="noConversion"/>
  <pageMargins left="0.78740157480314965" right="0.39370078740157483" top="0.59055118110236227" bottom="0.59055118110236227" header="0" footer="0"/>
  <pageSetup paperSize="9" scale="90"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3"/>
  <sheetViews>
    <sheetView workbookViewId="0">
      <selection activeCell="B23" sqref="B23"/>
    </sheetView>
  </sheetViews>
  <sheetFormatPr defaultColWidth="9.109375" defaultRowHeight="13.8" x14ac:dyDescent="0.25"/>
  <cols>
    <col min="1" max="1" width="4.109375" style="46" customWidth="1"/>
    <col min="2" max="2" width="52.109375" style="4" customWidth="1"/>
    <col min="3" max="6" width="18.6640625" style="4" customWidth="1"/>
    <col min="7" max="7" width="12.88671875" style="4" customWidth="1"/>
    <col min="8" max="8" width="9.44140625" style="4" customWidth="1"/>
    <col min="9" max="9" width="26.6640625" style="4" customWidth="1"/>
    <col min="10" max="10" width="19.88671875" style="4" customWidth="1"/>
    <col min="11" max="16384" width="9.109375" style="4"/>
  </cols>
  <sheetData>
    <row r="1" spans="1:10" ht="15" customHeight="1" x14ac:dyDescent="0.25">
      <c r="D1" s="53" t="s">
        <v>64</v>
      </c>
      <c r="E1" s="125" t="s">
        <v>57</v>
      </c>
      <c r="F1" s="125"/>
      <c r="G1" s="53"/>
      <c r="H1" s="53"/>
      <c r="I1" s="53"/>
      <c r="J1" s="24"/>
    </row>
    <row r="2" spans="1:10" ht="15" customHeight="1" x14ac:dyDescent="0.25">
      <c r="D2" s="53" t="s">
        <v>63</v>
      </c>
      <c r="E2" s="125" t="s">
        <v>78</v>
      </c>
      <c r="F2" s="125"/>
      <c r="G2" s="53"/>
      <c r="H2" s="53"/>
      <c r="I2" s="53"/>
      <c r="J2" s="24"/>
    </row>
    <row r="3" spans="1:10" ht="15" customHeight="1" x14ac:dyDescent="0.25">
      <c r="A3" s="46" t="s">
        <v>18</v>
      </c>
      <c r="D3" s="53"/>
      <c r="E3" s="125" t="s">
        <v>69</v>
      </c>
      <c r="F3" s="125"/>
      <c r="G3" s="53"/>
      <c r="H3" s="53"/>
      <c r="I3" s="53"/>
      <c r="J3" s="24"/>
    </row>
    <row r="4" spans="1:10" ht="15" customHeight="1" x14ac:dyDescent="0.25">
      <c r="D4" s="53"/>
      <c r="E4" s="125" t="s">
        <v>58</v>
      </c>
      <c r="F4" s="125"/>
      <c r="G4" s="53"/>
      <c r="H4" s="53"/>
      <c r="I4" s="53"/>
      <c r="J4" s="24"/>
    </row>
    <row r="5" spans="1:10" ht="14.25" customHeight="1" x14ac:dyDescent="0.25">
      <c r="D5" s="53"/>
      <c r="E5" s="125"/>
      <c r="F5" s="125"/>
      <c r="G5" s="53"/>
      <c r="H5" s="53"/>
      <c r="I5" s="53"/>
      <c r="J5" s="24"/>
    </row>
    <row r="6" spans="1:10" ht="31.5" customHeight="1" x14ac:dyDescent="0.25">
      <c r="A6" s="124" t="s">
        <v>71</v>
      </c>
      <c r="B6" s="124"/>
      <c r="C6" s="124"/>
      <c r="D6" s="124"/>
      <c r="E6" s="124"/>
      <c r="F6" s="124"/>
    </row>
    <row r="7" spans="1:10" ht="15" customHeight="1" x14ac:dyDescent="0.25">
      <c r="F7" s="44" t="s">
        <v>30</v>
      </c>
    </row>
    <row r="8" spans="1:10" ht="63" customHeight="1" x14ac:dyDescent="0.25">
      <c r="A8" s="67" t="s">
        <v>0</v>
      </c>
      <c r="B8" s="67" t="s">
        <v>11</v>
      </c>
      <c r="C8" s="67" t="s">
        <v>1</v>
      </c>
      <c r="D8" s="67" t="s">
        <v>36</v>
      </c>
      <c r="E8" s="67" t="s">
        <v>37</v>
      </c>
      <c r="F8" s="67" t="s">
        <v>19</v>
      </c>
    </row>
    <row r="9" spans="1:10" ht="18.75" customHeight="1" x14ac:dyDescent="0.25">
      <c r="A9" s="22" t="s">
        <v>48</v>
      </c>
      <c r="B9" s="1" t="s">
        <v>92</v>
      </c>
      <c r="C9" s="55">
        <f t="shared" ref="C9:C10" si="0">SUM(D9+E9+F9)</f>
        <v>20</v>
      </c>
      <c r="D9" s="59">
        <v>20</v>
      </c>
      <c r="E9" s="59"/>
      <c r="F9" s="59"/>
    </row>
    <row r="10" spans="1:10" ht="18" customHeight="1" x14ac:dyDescent="0.25">
      <c r="A10" s="122" t="s">
        <v>5</v>
      </c>
      <c r="B10" s="123"/>
      <c r="C10" s="58">
        <f t="shared" si="0"/>
        <v>20</v>
      </c>
      <c r="D10" s="58">
        <f>SUM(D9:D9)</f>
        <v>20</v>
      </c>
      <c r="E10" s="58">
        <f>SUM(E9:E9)</f>
        <v>0</v>
      </c>
      <c r="F10" s="58">
        <f>SUM(F9:F9)</f>
        <v>0</v>
      </c>
    </row>
    <row r="11" spans="1:10" x14ac:dyDescent="0.25">
      <c r="D11" s="18"/>
      <c r="E11" s="18"/>
      <c r="F11" s="18"/>
    </row>
    <row r="12" spans="1:10" x14ac:dyDescent="0.25">
      <c r="C12" s="18"/>
      <c r="D12" s="18"/>
      <c r="E12" s="18"/>
      <c r="F12" s="18"/>
    </row>
    <row r="13" spans="1:10" x14ac:dyDescent="0.25">
      <c r="F13" s="18"/>
    </row>
  </sheetData>
  <mergeCells count="7">
    <mergeCell ref="A10:B10"/>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workbookViewId="0">
      <selection activeCell="J17" sqref="J17"/>
    </sheetView>
  </sheetViews>
  <sheetFormatPr defaultColWidth="9.109375" defaultRowHeight="13.8" x14ac:dyDescent="0.25"/>
  <cols>
    <col min="1" max="1" width="6" style="34" customWidth="1"/>
    <col min="2" max="2" width="15.109375" style="34" customWidth="1"/>
    <col min="3" max="3" width="39.5546875" style="34" customWidth="1"/>
    <col min="4" max="4" width="46.109375" style="34" customWidth="1"/>
    <col min="5" max="5" width="12.5546875" style="34" customWidth="1"/>
    <col min="6" max="6" width="14.109375" style="34" customWidth="1"/>
    <col min="7" max="7" width="9.109375" style="34"/>
    <col min="8" max="8" width="11" style="34" customWidth="1"/>
    <col min="9" max="16384" width="9.109375" style="34"/>
  </cols>
  <sheetData>
    <row r="1" spans="1:7" x14ac:dyDescent="0.25">
      <c r="D1" s="53"/>
      <c r="E1" s="125" t="s">
        <v>57</v>
      </c>
      <c r="F1" s="125"/>
    </row>
    <row r="2" spans="1:7" x14ac:dyDescent="0.25">
      <c r="D2" s="53"/>
      <c r="E2" s="125" t="s">
        <v>78</v>
      </c>
      <c r="F2" s="125"/>
    </row>
    <row r="3" spans="1:7" x14ac:dyDescent="0.25">
      <c r="D3" s="53"/>
      <c r="E3" s="125" t="s">
        <v>69</v>
      </c>
      <c r="F3" s="125"/>
    </row>
    <row r="4" spans="1:7" x14ac:dyDescent="0.25">
      <c r="D4" s="53"/>
      <c r="E4" s="125" t="s">
        <v>59</v>
      </c>
      <c r="F4" s="125"/>
    </row>
    <row r="5" spans="1:7" x14ac:dyDescent="0.25">
      <c r="D5" s="70"/>
      <c r="E5" s="70"/>
      <c r="F5" s="70"/>
    </row>
    <row r="6" spans="1:7" x14ac:dyDescent="0.25">
      <c r="A6" s="135" t="s">
        <v>72</v>
      </c>
      <c r="B6" s="135"/>
      <c r="C6" s="135"/>
      <c r="D6" s="135"/>
      <c r="E6" s="135"/>
      <c r="F6" s="135"/>
      <c r="G6" s="77"/>
    </row>
    <row r="7" spans="1:7" x14ac:dyDescent="0.25">
      <c r="B7" s="72"/>
      <c r="C7" s="72"/>
      <c r="D7" s="72"/>
      <c r="E7" s="72"/>
      <c r="F7" s="66" t="s">
        <v>30</v>
      </c>
    </row>
    <row r="8" spans="1:7" ht="41.4" x14ac:dyDescent="0.25">
      <c r="A8" s="71" t="s">
        <v>26</v>
      </c>
      <c r="B8" s="71" t="s">
        <v>20</v>
      </c>
      <c r="C8" s="71" t="s">
        <v>21</v>
      </c>
      <c r="D8" s="71" t="s">
        <v>22</v>
      </c>
      <c r="E8" s="71" t="s">
        <v>41</v>
      </c>
      <c r="F8" s="71" t="s">
        <v>2</v>
      </c>
    </row>
    <row r="9" spans="1:7" x14ac:dyDescent="0.25">
      <c r="A9" s="114" t="s">
        <v>50</v>
      </c>
      <c r="B9" s="128" t="s">
        <v>101</v>
      </c>
      <c r="C9" s="97" t="s">
        <v>92</v>
      </c>
      <c r="D9" s="96" t="s">
        <v>104</v>
      </c>
      <c r="E9" s="55"/>
      <c r="F9" s="55">
        <v>2.4</v>
      </c>
    </row>
    <row r="10" spans="1:7" x14ac:dyDescent="0.25">
      <c r="A10" s="114" t="s">
        <v>56</v>
      </c>
      <c r="B10" s="129"/>
      <c r="C10" s="96" t="s">
        <v>7</v>
      </c>
      <c r="D10" s="62" t="s">
        <v>108</v>
      </c>
      <c r="E10" s="55"/>
      <c r="F10" s="55">
        <v>-7</v>
      </c>
    </row>
    <row r="11" spans="1:7" x14ac:dyDescent="0.25">
      <c r="A11" s="114" t="s">
        <v>95</v>
      </c>
      <c r="B11" s="129"/>
      <c r="C11" s="96" t="s">
        <v>158</v>
      </c>
      <c r="D11" s="96" t="s">
        <v>159</v>
      </c>
      <c r="E11" s="55"/>
      <c r="F11" s="55">
        <v>-8.6999999999999993</v>
      </c>
    </row>
    <row r="12" spans="1:7" x14ac:dyDescent="0.25">
      <c r="A12" s="114" t="s">
        <v>98</v>
      </c>
      <c r="B12" s="130"/>
      <c r="C12" s="81" t="s">
        <v>27</v>
      </c>
      <c r="D12" s="81" t="s">
        <v>110</v>
      </c>
      <c r="E12" s="55">
        <v>15</v>
      </c>
      <c r="F12" s="55"/>
    </row>
    <row r="13" spans="1:7" ht="27.6" x14ac:dyDescent="0.25">
      <c r="A13" s="105" t="s">
        <v>114</v>
      </c>
      <c r="B13" s="106" t="s">
        <v>115</v>
      </c>
      <c r="C13" s="98" t="s">
        <v>4</v>
      </c>
      <c r="D13" s="98" t="s">
        <v>116</v>
      </c>
      <c r="E13" s="101"/>
      <c r="F13" s="101">
        <v>-18.2</v>
      </c>
    </row>
    <row r="14" spans="1:7" x14ac:dyDescent="0.25">
      <c r="A14" s="112" t="s">
        <v>121</v>
      </c>
      <c r="B14" s="107"/>
      <c r="C14" s="111" t="s">
        <v>3</v>
      </c>
      <c r="D14" s="111"/>
      <c r="E14" s="64">
        <f>SUM(E15:E23)</f>
        <v>-14.999999999999996</v>
      </c>
      <c r="F14" s="64">
        <f>SUM(F15:F23)</f>
        <v>1.9</v>
      </c>
    </row>
    <row r="15" spans="1:7" ht="17.25" customHeight="1" x14ac:dyDescent="0.25">
      <c r="A15" s="114" t="s">
        <v>172</v>
      </c>
      <c r="B15" s="87" t="s">
        <v>101</v>
      </c>
      <c r="C15" s="132" t="s">
        <v>3</v>
      </c>
      <c r="D15" s="96" t="s">
        <v>171</v>
      </c>
      <c r="E15" s="62">
        <v>4.5</v>
      </c>
      <c r="F15" s="62"/>
    </row>
    <row r="16" spans="1:7" ht="55.2" x14ac:dyDescent="0.25">
      <c r="A16" s="109" t="s">
        <v>123</v>
      </c>
      <c r="B16" s="116" t="s">
        <v>111</v>
      </c>
      <c r="C16" s="133"/>
      <c r="D16" s="110" t="s">
        <v>124</v>
      </c>
      <c r="E16" s="101">
        <v>1.8</v>
      </c>
      <c r="F16" s="101"/>
    </row>
    <row r="17" spans="1:6" ht="21.75" customHeight="1" x14ac:dyDescent="0.25">
      <c r="A17" s="114" t="s">
        <v>125</v>
      </c>
      <c r="B17" s="115" t="s">
        <v>126</v>
      </c>
      <c r="C17" s="133"/>
      <c r="D17" s="96" t="s">
        <v>127</v>
      </c>
      <c r="E17" s="100">
        <v>29.8</v>
      </c>
      <c r="F17" s="55"/>
    </row>
    <row r="18" spans="1:6" ht="21.75" customHeight="1" x14ac:dyDescent="0.25">
      <c r="A18" s="114" t="s">
        <v>130</v>
      </c>
      <c r="B18" s="128" t="s">
        <v>120</v>
      </c>
      <c r="C18" s="133"/>
      <c r="D18" s="96" t="s">
        <v>131</v>
      </c>
      <c r="E18" s="100">
        <v>2</v>
      </c>
      <c r="F18" s="55">
        <v>1.9</v>
      </c>
    </row>
    <row r="19" spans="1:6" ht="18.75" customHeight="1" x14ac:dyDescent="0.25">
      <c r="A19" s="114" t="s">
        <v>132</v>
      </c>
      <c r="B19" s="129"/>
      <c r="C19" s="133"/>
      <c r="D19" s="96" t="s">
        <v>133</v>
      </c>
      <c r="E19" s="100">
        <v>-2</v>
      </c>
      <c r="F19" s="55"/>
    </row>
    <row r="20" spans="1:6" ht="18" customHeight="1" x14ac:dyDescent="0.25">
      <c r="A20" s="114" t="s">
        <v>134</v>
      </c>
      <c r="B20" s="130"/>
      <c r="C20" s="133"/>
      <c r="D20" s="118" t="s">
        <v>168</v>
      </c>
      <c r="E20" s="117">
        <v>-49.3</v>
      </c>
      <c r="F20" s="62"/>
    </row>
    <row r="21" spans="1:6" ht="27.6" x14ac:dyDescent="0.25">
      <c r="A21" s="114" t="s">
        <v>135</v>
      </c>
      <c r="B21" s="131" t="s">
        <v>136</v>
      </c>
      <c r="C21" s="133"/>
      <c r="D21" s="86" t="s">
        <v>137</v>
      </c>
      <c r="E21" s="62">
        <v>-0.4</v>
      </c>
      <c r="F21" s="62"/>
    </row>
    <row r="22" spans="1:6" ht="27.6" x14ac:dyDescent="0.25">
      <c r="A22" s="114" t="s">
        <v>138</v>
      </c>
      <c r="B22" s="131"/>
      <c r="C22" s="134"/>
      <c r="D22" s="86" t="s">
        <v>139</v>
      </c>
      <c r="E22" s="62">
        <v>0.4</v>
      </c>
      <c r="F22" s="62"/>
    </row>
    <row r="23" spans="1:6" ht="41.4" x14ac:dyDescent="0.25">
      <c r="A23" s="114" t="s">
        <v>140</v>
      </c>
      <c r="B23" s="87" t="s">
        <v>111</v>
      </c>
      <c r="C23" s="96" t="s">
        <v>3</v>
      </c>
      <c r="D23" s="86" t="s">
        <v>141</v>
      </c>
      <c r="E23" s="62">
        <v>-1.8</v>
      </c>
      <c r="F23" s="62"/>
    </row>
    <row r="24" spans="1:6" x14ac:dyDescent="0.25">
      <c r="A24" s="126" t="s">
        <v>142</v>
      </c>
      <c r="B24" s="126"/>
      <c r="C24" s="126"/>
      <c r="D24" s="126"/>
      <c r="E24" s="62">
        <f>SUM(E9:E12,E15)</f>
        <v>19.5</v>
      </c>
      <c r="F24" s="62">
        <f>SUM(F9:F12,F15)</f>
        <v>-13.299999999999999</v>
      </c>
    </row>
    <row r="25" spans="1:6" x14ac:dyDescent="0.25">
      <c r="A25" s="126" t="s">
        <v>143</v>
      </c>
      <c r="B25" s="126"/>
      <c r="C25" s="126"/>
      <c r="D25" s="126"/>
      <c r="E25" s="62">
        <f>E16+E23</f>
        <v>0</v>
      </c>
      <c r="F25" s="62">
        <f>F16+F23</f>
        <v>0</v>
      </c>
    </row>
    <row r="26" spans="1:6" x14ac:dyDescent="0.25">
      <c r="A26" s="126" t="s">
        <v>144</v>
      </c>
      <c r="B26" s="126"/>
      <c r="C26" s="126"/>
      <c r="D26" s="126"/>
      <c r="E26" s="62">
        <f>E17</f>
        <v>29.8</v>
      </c>
      <c r="F26" s="62">
        <f>F17</f>
        <v>0</v>
      </c>
    </row>
    <row r="27" spans="1:6" x14ac:dyDescent="0.25">
      <c r="A27" s="126" t="s">
        <v>146</v>
      </c>
      <c r="B27" s="126"/>
      <c r="C27" s="126"/>
      <c r="D27" s="126"/>
      <c r="E27" s="62">
        <f>E13</f>
        <v>0</v>
      </c>
      <c r="F27" s="62">
        <f>F13</f>
        <v>-18.2</v>
      </c>
    </row>
    <row r="28" spans="1:6" x14ac:dyDescent="0.25">
      <c r="A28" s="126" t="s">
        <v>147</v>
      </c>
      <c r="B28" s="126"/>
      <c r="C28" s="126"/>
      <c r="D28" s="126"/>
      <c r="E28" s="62">
        <f>E18+E19+E20</f>
        <v>-49.3</v>
      </c>
      <c r="F28" s="62">
        <f>F18+F19+F20</f>
        <v>1.9</v>
      </c>
    </row>
    <row r="29" spans="1:6" x14ac:dyDescent="0.25">
      <c r="A29" s="126" t="s">
        <v>148</v>
      </c>
      <c r="B29" s="126"/>
      <c r="C29" s="126"/>
      <c r="D29" s="126"/>
      <c r="E29" s="62">
        <f>E21+E22</f>
        <v>0</v>
      </c>
      <c r="F29" s="62">
        <f>F21+F22</f>
        <v>0</v>
      </c>
    </row>
    <row r="30" spans="1:6" x14ac:dyDescent="0.25">
      <c r="A30" s="127" t="s">
        <v>5</v>
      </c>
      <c r="B30" s="127"/>
      <c r="C30" s="127"/>
      <c r="D30" s="127"/>
      <c r="E30" s="64">
        <f>SUM(E24:E29)</f>
        <v>0</v>
      </c>
      <c r="F30" s="64">
        <f>SUM(F24:F29)</f>
        <v>-29.6</v>
      </c>
    </row>
    <row r="31" spans="1:6" x14ac:dyDescent="0.25">
      <c r="A31" s="126" t="s">
        <v>34</v>
      </c>
      <c r="B31" s="126"/>
      <c r="C31" s="126"/>
      <c r="D31" s="126"/>
      <c r="E31" s="79"/>
      <c r="F31" s="79"/>
    </row>
    <row r="32" spans="1:6" x14ac:dyDescent="0.25">
      <c r="A32" s="127" t="s">
        <v>31</v>
      </c>
      <c r="B32" s="127"/>
      <c r="C32" s="127"/>
      <c r="D32" s="127"/>
      <c r="E32" s="64">
        <f>E30</f>
        <v>0</v>
      </c>
      <c r="F32" s="64">
        <f>F30</f>
        <v>-29.6</v>
      </c>
    </row>
  </sheetData>
  <mergeCells count="18">
    <mergeCell ref="A6:F6"/>
    <mergeCell ref="E1:F1"/>
    <mergeCell ref="E2:F2"/>
    <mergeCell ref="E3:F3"/>
    <mergeCell ref="E4:F4"/>
    <mergeCell ref="A31:D31"/>
    <mergeCell ref="A32:D32"/>
    <mergeCell ref="A30:D30"/>
    <mergeCell ref="A29:D29"/>
    <mergeCell ref="B9:B12"/>
    <mergeCell ref="B21:B22"/>
    <mergeCell ref="A24:D24"/>
    <mergeCell ref="A25:D25"/>
    <mergeCell ref="A26:D26"/>
    <mergeCell ref="B18:B20"/>
    <mergeCell ref="A27:D27"/>
    <mergeCell ref="A28:D28"/>
    <mergeCell ref="C15:C22"/>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K17" sqref="K17"/>
    </sheetView>
  </sheetViews>
  <sheetFormatPr defaultColWidth="9.109375" defaultRowHeight="13.8" x14ac:dyDescent="0.25"/>
  <cols>
    <col min="1" max="1" width="4.109375" style="53" customWidth="1"/>
    <col min="2" max="2" width="12.5546875" style="53" customWidth="1"/>
    <col min="3" max="3" width="32.88671875" style="53" customWidth="1"/>
    <col min="4" max="4" width="66.44140625" style="53" customWidth="1"/>
    <col min="5" max="5" width="11.88671875" style="53" customWidth="1"/>
    <col min="6" max="6" width="14.33203125" style="53" customWidth="1"/>
    <col min="7" max="16384" width="9.109375" style="53"/>
  </cols>
  <sheetData>
    <row r="1" spans="1:10" ht="12.75" customHeight="1" x14ac:dyDescent="0.25">
      <c r="E1" s="125" t="s">
        <v>57</v>
      </c>
      <c r="F1" s="125"/>
    </row>
    <row r="2" spans="1:10" ht="12.75" customHeight="1" x14ac:dyDescent="0.25">
      <c r="E2" s="125" t="s">
        <v>78</v>
      </c>
      <c r="F2" s="125"/>
    </row>
    <row r="3" spans="1:10" ht="13.2" customHeight="1" x14ac:dyDescent="0.25">
      <c r="E3" s="125" t="s">
        <v>69</v>
      </c>
      <c r="F3" s="125"/>
    </row>
    <row r="4" spans="1:10" ht="15" customHeight="1" x14ac:dyDescent="0.25">
      <c r="E4" s="125" t="s">
        <v>60</v>
      </c>
      <c r="F4" s="125"/>
    </row>
    <row r="5" spans="1:10" ht="12.75" customHeight="1" x14ac:dyDescent="0.25">
      <c r="D5" s="121"/>
      <c r="E5" s="121"/>
      <c r="F5" s="121"/>
    </row>
    <row r="6" spans="1:10" ht="30.75" customHeight="1" x14ac:dyDescent="0.25">
      <c r="A6" s="136" t="s">
        <v>73</v>
      </c>
      <c r="B6" s="136"/>
      <c r="C6" s="136"/>
      <c r="D6" s="136"/>
      <c r="E6" s="136"/>
      <c r="F6" s="136"/>
      <c r="G6" s="9"/>
      <c r="H6" s="9"/>
    </row>
    <row r="7" spans="1:10" ht="15" customHeight="1" x14ac:dyDescent="0.25">
      <c r="F7" s="52" t="s">
        <v>30</v>
      </c>
    </row>
    <row r="8" spans="1:10" ht="48.75" customHeight="1" x14ac:dyDescent="0.25">
      <c r="A8" s="67" t="s">
        <v>12</v>
      </c>
      <c r="B8" s="67" t="s">
        <v>20</v>
      </c>
      <c r="C8" s="67" t="s">
        <v>21</v>
      </c>
      <c r="D8" s="67" t="s">
        <v>22</v>
      </c>
      <c r="E8" s="67" t="s">
        <v>41</v>
      </c>
      <c r="F8" s="67" t="s">
        <v>2</v>
      </c>
    </row>
    <row r="9" spans="1:10" ht="32.25" customHeight="1" x14ac:dyDescent="0.25">
      <c r="A9" s="82" t="s">
        <v>43</v>
      </c>
      <c r="B9" s="95" t="s">
        <v>126</v>
      </c>
      <c r="C9" s="147" t="s">
        <v>3</v>
      </c>
      <c r="D9" s="81" t="s">
        <v>149</v>
      </c>
      <c r="E9" s="55"/>
      <c r="F9" s="55">
        <v>2.4</v>
      </c>
    </row>
    <row r="10" spans="1:10" ht="18" customHeight="1" x14ac:dyDescent="0.25">
      <c r="A10" s="82" t="s">
        <v>46</v>
      </c>
      <c r="B10" s="131" t="s">
        <v>112</v>
      </c>
      <c r="C10" s="148"/>
      <c r="D10" s="143" t="s">
        <v>128</v>
      </c>
      <c r="E10" s="55">
        <v>177.6</v>
      </c>
      <c r="F10" s="55"/>
      <c r="J10" s="11"/>
    </row>
    <row r="11" spans="1:10" ht="18" customHeight="1" x14ac:dyDescent="0.25">
      <c r="A11" s="82" t="s">
        <v>47</v>
      </c>
      <c r="B11" s="131"/>
      <c r="C11" s="6" t="s">
        <v>97</v>
      </c>
      <c r="D11" s="143"/>
      <c r="E11" s="55">
        <v>-177.6</v>
      </c>
      <c r="F11" s="55">
        <v>-175</v>
      </c>
    </row>
    <row r="12" spans="1:10" ht="18" customHeight="1" x14ac:dyDescent="0.25">
      <c r="A12" s="144" t="s">
        <v>144</v>
      </c>
      <c r="B12" s="145"/>
      <c r="C12" s="145"/>
      <c r="D12" s="146"/>
      <c r="E12" s="55">
        <f>E9</f>
        <v>0</v>
      </c>
      <c r="F12" s="55">
        <f>F9</f>
        <v>2.4</v>
      </c>
    </row>
    <row r="13" spans="1:10" ht="18" customHeight="1" x14ac:dyDescent="0.25">
      <c r="A13" s="140" t="s">
        <v>145</v>
      </c>
      <c r="B13" s="141"/>
      <c r="C13" s="141"/>
      <c r="D13" s="142"/>
      <c r="E13" s="55">
        <f>SUM(E10:E11)</f>
        <v>0</v>
      </c>
      <c r="F13" s="55">
        <f>SUM(F10:F11)</f>
        <v>-175</v>
      </c>
    </row>
    <row r="14" spans="1:10" ht="18" customHeight="1" x14ac:dyDescent="0.25">
      <c r="A14" s="137" t="s">
        <v>31</v>
      </c>
      <c r="B14" s="138"/>
      <c r="C14" s="138"/>
      <c r="D14" s="139"/>
      <c r="E14" s="58">
        <f>E13+E12</f>
        <v>0</v>
      </c>
      <c r="F14" s="58">
        <f>F13+F12</f>
        <v>-172.6</v>
      </c>
    </row>
    <row r="15" spans="1:10" x14ac:dyDescent="0.25">
      <c r="B15" s="15"/>
      <c r="C15" s="15"/>
      <c r="D15" s="16"/>
      <c r="E15" s="17"/>
      <c r="F15" s="17"/>
    </row>
    <row r="16" spans="1:10" x14ac:dyDescent="0.25">
      <c r="B16" s="15"/>
      <c r="C16" s="15"/>
      <c r="D16" s="16"/>
      <c r="E16" s="17"/>
      <c r="F16" s="17"/>
    </row>
    <row r="17" spans="2:6" x14ac:dyDescent="0.25">
      <c r="B17" s="15"/>
      <c r="C17" s="15"/>
      <c r="D17" s="16"/>
      <c r="E17" s="17"/>
      <c r="F17" s="17"/>
    </row>
    <row r="18" spans="2:6" x14ac:dyDescent="0.25">
      <c r="B18" s="15"/>
      <c r="C18" s="15"/>
      <c r="D18" s="16"/>
      <c r="E18" s="17"/>
      <c r="F18" s="17"/>
    </row>
    <row r="19" spans="2:6" x14ac:dyDescent="0.25">
      <c r="B19" s="15"/>
      <c r="C19" s="15"/>
      <c r="D19" s="13"/>
      <c r="E19" s="17"/>
      <c r="F19" s="17"/>
    </row>
    <row r="20" spans="2:6" x14ac:dyDescent="0.25">
      <c r="B20" s="15"/>
      <c r="C20" s="15"/>
      <c r="D20" s="15"/>
      <c r="E20" s="14"/>
      <c r="F20" s="14"/>
    </row>
    <row r="21" spans="2:6" x14ac:dyDescent="0.25">
      <c r="B21" s="15"/>
      <c r="C21" s="15"/>
      <c r="D21" s="15"/>
      <c r="E21" s="15"/>
      <c r="F21" s="15"/>
    </row>
    <row r="22" spans="2:6" x14ac:dyDescent="0.25">
      <c r="B22" s="15"/>
      <c r="C22" s="15"/>
      <c r="D22" s="15"/>
      <c r="E22" s="15"/>
      <c r="F22" s="15"/>
    </row>
    <row r="23" spans="2:6" x14ac:dyDescent="0.25">
      <c r="B23" s="15"/>
      <c r="C23" s="15"/>
      <c r="D23" s="15"/>
      <c r="E23" s="15"/>
      <c r="F23" s="15"/>
    </row>
    <row r="24" spans="2:6" x14ac:dyDescent="0.25">
      <c r="B24" s="15"/>
      <c r="C24" s="15"/>
      <c r="D24" s="15"/>
      <c r="E24" s="15"/>
      <c r="F24" s="15"/>
    </row>
    <row r="25" spans="2:6" x14ac:dyDescent="0.25">
      <c r="B25" s="15"/>
      <c r="C25" s="15"/>
      <c r="D25" s="15"/>
      <c r="E25" s="15"/>
      <c r="F25" s="15"/>
    </row>
    <row r="26" spans="2:6" x14ac:dyDescent="0.25">
      <c r="B26" s="15"/>
      <c r="C26" s="15"/>
      <c r="D26" s="15"/>
      <c r="E26" s="15"/>
      <c r="F26" s="15"/>
    </row>
    <row r="27" spans="2:6" x14ac:dyDescent="0.25">
      <c r="B27" s="15"/>
      <c r="C27" s="15"/>
      <c r="D27" s="15"/>
      <c r="E27" s="15"/>
      <c r="F27" s="15"/>
    </row>
    <row r="28" spans="2:6" x14ac:dyDescent="0.25">
      <c r="B28" s="15"/>
      <c r="C28" s="15"/>
      <c r="D28" s="15"/>
      <c r="E28" s="15"/>
      <c r="F28" s="15"/>
    </row>
    <row r="29" spans="2:6" x14ac:dyDescent="0.25">
      <c r="B29" s="15"/>
      <c r="C29" s="15"/>
      <c r="D29" s="15"/>
      <c r="E29" s="15"/>
      <c r="F29" s="15"/>
    </row>
    <row r="30" spans="2:6" x14ac:dyDescent="0.25">
      <c r="B30" s="15"/>
      <c r="C30" s="15"/>
      <c r="D30" s="15"/>
      <c r="E30" s="15"/>
      <c r="F30" s="15"/>
    </row>
  </sheetData>
  <mergeCells count="12">
    <mergeCell ref="D5:F5"/>
    <mergeCell ref="E1:F1"/>
    <mergeCell ref="E2:F2"/>
    <mergeCell ref="E3:F3"/>
    <mergeCell ref="E4:F4"/>
    <mergeCell ref="A6:F6"/>
    <mergeCell ref="A14:D14"/>
    <mergeCell ref="A13:D13"/>
    <mergeCell ref="B10:B11"/>
    <mergeCell ref="D10:D11"/>
    <mergeCell ref="A12:D12"/>
    <mergeCell ref="C9:C10"/>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activeCell="C28" sqref="C28"/>
    </sheetView>
  </sheetViews>
  <sheetFormatPr defaultColWidth="9.109375" defaultRowHeight="13.8" x14ac:dyDescent="0.25"/>
  <cols>
    <col min="1" max="1" width="4" style="8" customWidth="1"/>
    <col min="2" max="2" width="13" style="8" customWidth="1"/>
    <col min="3" max="3" width="40.88671875" style="8" customWidth="1"/>
    <col min="4" max="4" width="44.33203125" style="8" customWidth="1"/>
    <col min="5" max="5" width="12.33203125" style="8" customWidth="1"/>
    <col min="6" max="6" width="13.6640625" style="8" customWidth="1"/>
    <col min="7" max="7" width="9.109375" style="8" hidden="1" customWidth="1"/>
    <col min="8" max="16384" width="9.109375" style="8"/>
  </cols>
  <sheetData>
    <row r="1" spans="1:9" ht="12.75" customHeight="1" x14ac:dyDescent="0.25">
      <c r="D1" s="53"/>
      <c r="E1" s="125" t="s">
        <v>57</v>
      </c>
      <c r="F1" s="125"/>
    </row>
    <row r="2" spans="1:9" ht="14.25" customHeight="1" x14ac:dyDescent="0.25">
      <c r="D2" s="53"/>
      <c r="E2" s="125" t="s">
        <v>78</v>
      </c>
      <c r="F2" s="125"/>
    </row>
    <row r="3" spans="1:9" ht="12" customHeight="1" x14ac:dyDescent="0.25">
      <c r="D3" s="53"/>
      <c r="E3" s="125" t="s">
        <v>69</v>
      </c>
      <c r="F3" s="125"/>
    </row>
    <row r="4" spans="1:9" ht="15" customHeight="1" x14ac:dyDescent="0.25">
      <c r="D4" s="53"/>
      <c r="E4" s="125" t="s">
        <v>61</v>
      </c>
      <c r="F4" s="125"/>
    </row>
    <row r="5" spans="1:9" ht="12" customHeight="1" x14ac:dyDescent="0.25"/>
    <row r="6" spans="1:9" ht="30.75" customHeight="1" x14ac:dyDescent="0.25">
      <c r="A6" s="136" t="s">
        <v>74</v>
      </c>
      <c r="B6" s="136"/>
      <c r="C6" s="136"/>
      <c r="D6" s="136"/>
      <c r="E6" s="136"/>
      <c r="F6" s="136"/>
      <c r="G6" s="9"/>
      <c r="H6" s="9"/>
      <c r="I6" s="43"/>
    </row>
    <row r="7" spans="1:9" ht="14.25" customHeight="1" x14ac:dyDescent="0.25">
      <c r="F7" s="50" t="s">
        <v>30</v>
      </c>
    </row>
    <row r="8" spans="1:9" ht="48.75" customHeight="1" x14ac:dyDescent="0.25">
      <c r="A8" s="48" t="s">
        <v>12</v>
      </c>
      <c r="B8" s="47" t="s">
        <v>20</v>
      </c>
      <c r="C8" s="47" t="s">
        <v>21</v>
      </c>
      <c r="D8" s="47" t="s">
        <v>22</v>
      </c>
      <c r="E8" s="5" t="s">
        <v>41</v>
      </c>
      <c r="F8" s="5" t="s">
        <v>2</v>
      </c>
    </row>
    <row r="9" spans="1:9" ht="15" customHeight="1" x14ac:dyDescent="0.25">
      <c r="A9" s="82" t="s">
        <v>46</v>
      </c>
      <c r="B9" s="129" t="s">
        <v>101</v>
      </c>
      <c r="C9" s="48" t="s">
        <v>90</v>
      </c>
      <c r="D9" s="48" t="s">
        <v>102</v>
      </c>
      <c r="E9" s="55">
        <v>27.9</v>
      </c>
      <c r="F9" s="55"/>
      <c r="G9" s="10"/>
    </row>
    <row r="10" spans="1:9" ht="15" customHeight="1" x14ac:dyDescent="0.25">
      <c r="A10" s="82" t="s">
        <v>47</v>
      </c>
      <c r="B10" s="129"/>
      <c r="C10" s="48" t="s">
        <v>91</v>
      </c>
      <c r="D10" s="48" t="s">
        <v>103</v>
      </c>
      <c r="E10" s="55">
        <v>1.7</v>
      </c>
      <c r="F10" s="55"/>
      <c r="G10" s="10"/>
    </row>
    <row r="11" spans="1:9" ht="15" customHeight="1" x14ac:dyDescent="0.25">
      <c r="A11" s="82" t="s">
        <v>49</v>
      </c>
      <c r="B11" s="129"/>
      <c r="C11" s="48" t="s">
        <v>93</v>
      </c>
      <c r="D11" s="48" t="s">
        <v>105</v>
      </c>
      <c r="E11" s="55">
        <v>5</v>
      </c>
      <c r="F11" s="55">
        <v>-9.6999999999999993</v>
      </c>
      <c r="G11" s="10"/>
    </row>
    <row r="12" spans="1:9" ht="15" customHeight="1" x14ac:dyDescent="0.25">
      <c r="A12" s="82" t="s">
        <v>50</v>
      </c>
      <c r="B12" s="129"/>
      <c r="C12" s="1" t="s">
        <v>94</v>
      </c>
      <c r="D12" s="79" t="s">
        <v>106</v>
      </c>
      <c r="E12" s="55">
        <v>7.9</v>
      </c>
      <c r="F12" s="55"/>
      <c r="G12" s="10"/>
    </row>
    <row r="13" spans="1:9" ht="15" customHeight="1" x14ac:dyDescent="0.25">
      <c r="A13" s="82" t="s">
        <v>51</v>
      </c>
      <c r="B13" s="129"/>
      <c r="C13" s="48" t="s">
        <v>28</v>
      </c>
      <c r="D13" s="48" t="s">
        <v>150</v>
      </c>
      <c r="E13" s="55">
        <v>3.9</v>
      </c>
      <c r="F13" s="55"/>
      <c r="G13" s="10"/>
    </row>
    <row r="14" spans="1:9" ht="15" customHeight="1" x14ac:dyDescent="0.25">
      <c r="A14" s="82" t="s">
        <v>55</v>
      </c>
      <c r="B14" s="129"/>
      <c r="C14" s="48" t="s">
        <v>8</v>
      </c>
      <c r="D14" s="48" t="s">
        <v>109</v>
      </c>
      <c r="E14" s="55">
        <v>4.4000000000000004</v>
      </c>
      <c r="F14" s="55"/>
      <c r="G14" s="11"/>
    </row>
    <row r="15" spans="1:9" ht="15" customHeight="1" x14ac:dyDescent="0.25">
      <c r="A15" s="82" t="s">
        <v>95</v>
      </c>
      <c r="B15" s="130"/>
      <c r="C15" s="48" t="s">
        <v>151</v>
      </c>
      <c r="D15" s="48" t="s">
        <v>122</v>
      </c>
      <c r="E15" s="55">
        <v>-50.8</v>
      </c>
      <c r="F15" s="55"/>
    </row>
    <row r="16" spans="1:9" ht="15" customHeight="1" x14ac:dyDescent="0.25">
      <c r="A16" s="150" t="s">
        <v>142</v>
      </c>
      <c r="B16" s="151"/>
      <c r="C16" s="151"/>
      <c r="D16" s="152"/>
      <c r="E16" s="55">
        <f>SUM(E8:E15)</f>
        <v>0</v>
      </c>
      <c r="F16" s="55">
        <f>SUM(F8:F15)</f>
        <v>-9.6999999999999993</v>
      </c>
    </row>
    <row r="17" spans="1:7" ht="15" customHeight="1" x14ac:dyDescent="0.25">
      <c r="A17" s="149" t="s">
        <v>31</v>
      </c>
      <c r="B17" s="149"/>
      <c r="C17" s="149"/>
      <c r="D17" s="149"/>
      <c r="E17" s="58">
        <f>SUM(E9:E15)</f>
        <v>0</v>
      </c>
      <c r="F17" s="58">
        <f>SUM(F9:F15)</f>
        <v>-9.6999999999999993</v>
      </c>
    </row>
    <row r="18" spans="1:7" ht="15" customHeight="1" x14ac:dyDescent="0.25">
      <c r="A18" s="9"/>
      <c r="B18" s="9"/>
      <c r="C18" s="9"/>
      <c r="D18" s="9"/>
      <c r="E18" s="12"/>
      <c r="F18" s="12"/>
    </row>
    <row r="19" spans="1:7" ht="15" customHeight="1" x14ac:dyDescent="0.25">
      <c r="A19" s="9"/>
      <c r="B19" s="9"/>
      <c r="C19" s="9"/>
      <c r="D19" s="30"/>
      <c r="E19" s="31"/>
      <c r="F19" s="31"/>
      <c r="G19" s="15"/>
    </row>
    <row r="20" spans="1:7" ht="13.5" customHeight="1" x14ac:dyDescent="0.25">
      <c r="A20" s="13"/>
      <c r="B20" s="13"/>
      <c r="C20" s="13"/>
      <c r="D20" s="32"/>
      <c r="E20" s="31"/>
      <c r="F20" s="31"/>
      <c r="G20" s="15"/>
    </row>
    <row r="21" spans="1:7" ht="12.75" customHeight="1" x14ac:dyDescent="0.25">
      <c r="A21" s="13"/>
      <c r="B21" s="13"/>
      <c r="C21" s="13"/>
      <c r="D21" s="32"/>
      <c r="E21" s="31"/>
      <c r="F21" s="31"/>
      <c r="G21" s="15"/>
    </row>
    <row r="22" spans="1:7" x14ac:dyDescent="0.25">
      <c r="A22" s="15"/>
      <c r="B22" s="15"/>
      <c r="C22" s="15"/>
      <c r="D22" s="32"/>
      <c r="E22" s="33"/>
      <c r="F22" s="33"/>
      <c r="G22" s="15"/>
    </row>
    <row r="23" spans="1:7" x14ac:dyDescent="0.25">
      <c r="A23" s="15"/>
      <c r="B23" s="15"/>
      <c r="C23" s="15"/>
      <c r="D23" s="32"/>
      <c r="E23" s="33"/>
      <c r="F23" s="33"/>
      <c r="G23" s="15"/>
    </row>
    <row r="24" spans="1:7" x14ac:dyDescent="0.25">
      <c r="A24" s="15"/>
      <c r="B24" s="15"/>
      <c r="C24" s="15"/>
      <c r="D24" s="16"/>
      <c r="E24" s="17"/>
      <c r="F24" s="17"/>
      <c r="G24" s="15"/>
    </row>
    <row r="25" spans="1:7" x14ac:dyDescent="0.25">
      <c r="A25" s="15"/>
      <c r="B25" s="15"/>
      <c r="C25" s="15"/>
      <c r="D25" s="16"/>
      <c r="E25" s="17"/>
      <c r="F25" s="17"/>
      <c r="G25" s="15"/>
    </row>
    <row r="26" spans="1:7" x14ac:dyDescent="0.25">
      <c r="A26" s="15"/>
      <c r="B26" s="15"/>
      <c r="C26" s="15"/>
      <c r="D26" s="16"/>
      <c r="E26" s="17"/>
      <c r="F26" s="17"/>
      <c r="G26" s="15"/>
    </row>
    <row r="27" spans="1:7" x14ac:dyDescent="0.25">
      <c r="A27" s="15"/>
      <c r="B27" s="15"/>
      <c r="C27" s="15"/>
      <c r="D27" s="16"/>
      <c r="E27" s="17"/>
      <c r="F27" s="17"/>
      <c r="G27" s="15"/>
    </row>
    <row r="28" spans="1:7" x14ac:dyDescent="0.25">
      <c r="A28" s="15"/>
      <c r="B28" s="15"/>
      <c r="C28" s="15"/>
      <c r="D28" s="16"/>
      <c r="E28" s="17"/>
      <c r="F28" s="17"/>
      <c r="G28" s="15"/>
    </row>
    <row r="29" spans="1:7" x14ac:dyDescent="0.25">
      <c r="A29" s="15"/>
      <c r="B29" s="15"/>
      <c r="C29" s="15"/>
      <c r="D29" s="16"/>
      <c r="E29" s="17"/>
      <c r="F29" s="17"/>
      <c r="G29" s="15"/>
    </row>
    <row r="30" spans="1:7" x14ac:dyDescent="0.25">
      <c r="A30" s="15"/>
      <c r="B30" s="15"/>
      <c r="C30" s="15"/>
      <c r="D30" s="16"/>
      <c r="E30" s="17"/>
      <c r="F30" s="17"/>
      <c r="G30" s="15"/>
    </row>
    <row r="31" spans="1:7" x14ac:dyDescent="0.25">
      <c r="A31" s="15"/>
      <c r="B31" s="15"/>
      <c r="C31" s="15"/>
      <c r="D31" s="16"/>
      <c r="E31" s="17"/>
      <c r="F31" s="17"/>
      <c r="G31" s="15"/>
    </row>
    <row r="32" spans="1:7" x14ac:dyDescent="0.25">
      <c r="A32" s="15"/>
      <c r="B32" s="15"/>
      <c r="C32" s="15"/>
      <c r="D32" s="15"/>
      <c r="E32" s="14"/>
      <c r="F32" s="14"/>
      <c r="G32" s="15"/>
    </row>
    <row r="33" spans="1:7" x14ac:dyDescent="0.25">
      <c r="A33" s="15"/>
      <c r="B33" s="15"/>
      <c r="C33" s="15"/>
      <c r="D33" s="15"/>
      <c r="E33" s="15"/>
      <c r="F33" s="15"/>
      <c r="G33" s="15"/>
    </row>
    <row r="34" spans="1:7" x14ac:dyDescent="0.25">
      <c r="A34" s="15"/>
      <c r="B34" s="15"/>
      <c r="C34" s="15"/>
      <c r="D34" s="15"/>
      <c r="E34" s="15"/>
      <c r="F34" s="15"/>
      <c r="G34" s="15"/>
    </row>
    <row r="35" spans="1:7" x14ac:dyDescent="0.25">
      <c r="A35" s="15"/>
      <c r="B35" s="15"/>
      <c r="C35" s="15"/>
      <c r="D35" s="15"/>
      <c r="E35" s="15"/>
      <c r="F35" s="15"/>
      <c r="G35" s="15"/>
    </row>
    <row r="36" spans="1:7" x14ac:dyDescent="0.25">
      <c r="A36" s="15"/>
      <c r="B36" s="15"/>
      <c r="C36" s="15"/>
      <c r="D36" s="15"/>
      <c r="E36" s="15"/>
      <c r="F36" s="15"/>
      <c r="G36" s="15"/>
    </row>
    <row r="37" spans="1:7" x14ac:dyDescent="0.25">
      <c r="A37" s="15"/>
      <c r="B37" s="15"/>
      <c r="C37" s="15"/>
      <c r="D37" s="15"/>
      <c r="E37" s="15"/>
      <c r="F37" s="15"/>
      <c r="G37" s="15"/>
    </row>
    <row r="38" spans="1:7" x14ac:dyDescent="0.25">
      <c r="A38" s="15"/>
      <c r="B38" s="15"/>
      <c r="C38" s="15"/>
      <c r="D38" s="15"/>
      <c r="E38" s="15"/>
      <c r="F38" s="15"/>
      <c r="G38" s="15"/>
    </row>
    <row r="39" spans="1:7" x14ac:dyDescent="0.25">
      <c r="A39" s="15"/>
      <c r="B39" s="15"/>
      <c r="C39" s="15"/>
      <c r="D39" s="15"/>
      <c r="E39" s="15"/>
      <c r="F39" s="15"/>
      <c r="G39" s="15"/>
    </row>
    <row r="40" spans="1:7" x14ac:dyDescent="0.25">
      <c r="A40" s="15"/>
      <c r="B40" s="15"/>
      <c r="C40" s="15"/>
      <c r="D40" s="15"/>
      <c r="E40" s="15"/>
      <c r="F40" s="15"/>
      <c r="G40" s="15"/>
    </row>
    <row r="41" spans="1:7" x14ac:dyDescent="0.25">
      <c r="A41" s="15"/>
      <c r="B41" s="15"/>
      <c r="C41" s="15"/>
      <c r="D41" s="15"/>
      <c r="E41" s="15"/>
      <c r="F41" s="15"/>
      <c r="G41" s="15"/>
    </row>
    <row r="42" spans="1:7" x14ac:dyDescent="0.25">
      <c r="A42" s="15"/>
      <c r="B42" s="15"/>
      <c r="C42" s="15"/>
      <c r="D42" s="15"/>
      <c r="E42" s="15"/>
      <c r="F42" s="15"/>
    </row>
  </sheetData>
  <mergeCells count="8">
    <mergeCell ref="A17:D17"/>
    <mergeCell ref="A6:F6"/>
    <mergeCell ref="E1:F1"/>
    <mergeCell ref="E2:F2"/>
    <mergeCell ref="E3:F3"/>
    <mergeCell ref="E4:F4"/>
    <mergeCell ref="B9:B15"/>
    <mergeCell ref="A16:D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L19" sqref="L19"/>
    </sheetView>
  </sheetViews>
  <sheetFormatPr defaultColWidth="9.109375" defaultRowHeight="13.8" x14ac:dyDescent="0.25"/>
  <cols>
    <col min="1" max="1" width="4.88671875" style="36" customWidth="1"/>
    <col min="2" max="2" width="16.6640625" style="36" customWidth="1"/>
    <col min="3" max="3" width="35.44140625" style="36" customWidth="1"/>
    <col min="4" max="4" width="49.33203125" style="36" customWidth="1"/>
    <col min="5" max="5" width="12.88671875" style="36" customWidth="1"/>
    <col min="6" max="6" width="13.33203125" style="36" customWidth="1"/>
    <col min="7" max="7" width="9.109375" style="36" hidden="1" customWidth="1"/>
    <col min="8" max="8" width="9.109375" style="36" customWidth="1"/>
    <col min="9" max="16384" width="9.109375" style="36"/>
  </cols>
  <sheetData>
    <row r="1" spans="1:8" x14ac:dyDescent="0.25">
      <c r="E1" s="125" t="s">
        <v>57</v>
      </c>
      <c r="F1" s="125"/>
    </row>
    <row r="2" spans="1:8" x14ac:dyDescent="0.25">
      <c r="E2" s="125" t="s">
        <v>78</v>
      </c>
      <c r="F2" s="125"/>
    </row>
    <row r="3" spans="1:8" x14ac:dyDescent="0.25">
      <c r="E3" s="125" t="s">
        <v>69</v>
      </c>
      <c r="F3" s="125"/>
    </row>
    <row r="4" spans="1:8" x14ac:dyDescent="0.25">
      <c r="E4" s="125" t="s">
        <v>62</v>
      </c>
      <c r="F4" s="125"/>
    </row>
    <row r="5" spans="1:8" x14ac:dyDescent="0.25">
      <c r="E5" s="68"/>
      <c r="F5" s="68"/>
    </row>
    <row r="6" spans="1:8" x14ac:dyDescent="0.25">
      <c r="A6" s="156" t="s">
        <v>75</v>
      </c>
      <c r="B6" s="156"/>
      <c r="C6" s="156"/>
      <c r="D6" s="156"/>
      <c r="E6" s="156"/>
      <c r="F6" s="156"/>
      <c r="G6" s="78"/>
      <c r="H6" s="78"/>
    </row>
    <row r="7" spans="1:8" x14ac:dyDescent="0.25">
      <c r="F7" s="36" t="s">
        <v>30</v>
      </c>
    </row>
    <row r="8" spans="1:8" ht="27.6" x14ac:dyDescent="0.25">
      <c r="A8" s="73" t="s">
        <v>26</v>
      </c>
      <c r="B8" s="73" t="s">
        <v>20</v>
      </c>
      <c r="C8" s="73" t="s">
        <v>21</v>
      </c>
      <c r="D8" s="73" t="s">
        <v>22</v>
      </c>
      <c r="E8" s="73" t="s">
        <v>41</v>
      </c>
      <c r="F8" s="73" t="s">
        <v>2</v>
      </c>
    </row>
    <row r="9" spans="1:8" x14ac:dyDescent="0.25">
      <c r="A9" s="82" t="s">
        <v>43</v>
      </c>
      <c r="B9" s="108" t="s">
        <v>101</v>
      </c>
      <c r="C9" s="41" t="s">
        <v>28</v>
      </c>
      <c r="D9" s="19" t="s">
        <v>107</v>
      </c>
      <c r="E9" s="55">
        <v>0.29399999999999998</v>
      </c>
      <c r="F9" s="55"/>
    </row>
    <row r="10" spans="1:8" x14ac:dyDescent="0.25">
      <c r="A10" s="82" t="s">
        <v>50</v>
      </c>
      <c r="B10" s="129" t="s">
        <v>111</v>
      </c>
      <c r="C10" s="80" t="s">
        <v>3</v>
      </c>
      <c r="D10" s="147" t="s">
        <v>152</v>
      </c>
      <c r="E10" s="60">
        <v>9.4</v>
      </c>
      <c r="F10" s="60"/>
    </row>
    <row r="11" spans="1:8" ht="30" customHeight="1" x14ac:dyDescent="0.25">
      <c r="A11" s="82" t="s">
        <v>51</v>
      </c>
      <c r="B11" s="130"/>
      <c r="C11" s="81" t="s">
        <v>17</v>
      </c>
      <c r="D11" s="148"/>
      <c r="E11" s="60">
        <v>9.0129999999999999</v>
      </c>
      <c r="F11" s="60"/>
    </row>
    <row r="12" spans="1:8" ht="27.6" customHeight="1" x14ac:dyDescent="0.25">
      <c r="A12" s="82" t="s">
        <v>56</v>
      </c>
      <c r="B12" s="87" t="s">
        <v>112</v>
      </c>
      <c r="C12" s="48" t="s">
        <v>3</v>
      </c>
      <c r="D12" s="81" t="s">
        <v>153</v>
      </c>
      <c r="E12" s="60">
        <v>44.488999999999997</v>
      </c>
      <c r="F12" s="60">
        <v>0.27600000000000002</v>
      </c>
    </row>
    <row r="13" spans="1:8" x14ac:dyDescent="0.25">
      <c r="A13" s="82" t="s">
        <v>96</v>
      </c>
      <c r="B13" s="153" t="s">
        <v>101</v>
      </c>
      <c r="C13" s="48" t="s">
        <v>91</v>
      </c>
      <c r="D13" s="48" t="s">
        <v>103</v>
      </c>
      <c r="E13" s="60">
        <v>0.125</v>
      </c>
      <c r="F13" s="60"/>
    </row>
    <row r="14" spans="1:8" x14ac:dyDescent="0.25">
      <c r="A14" s="82" t="s">
        <v>99</v>
      </c>
      <c r="B14" s="154"/>
      <c r="C14" s="48" t="s">
        <v>8</v>
      </c>
      <c r="D14" s="48" t="s">
        <v>109</v>
      </c>
      <c r="E14" s="61">
        <v>0.33</v>
      </c>
      <c r="F14" s="60"/>
    </row>
    <row r="15" spans="1:8" x14ac:dyDescent="0.25">
      <c r="A15" s="82" t="s">
        <v>100</v>
      </c>
      <c r="B15" s="154"/>
      <c r="C15" s="1" t="s">
        <v>94</v>
      </c>
      <c r="D15" s="79" t="s">
        <v>106</v>
      </c>
      <c r="E15" s="60">
        <v>0.58499999999999996</v>
      </c>
      <c r="F15" s="60"/>
    </row>
    <row r="16" spans="1:8" x14ac:dyDescent="0.25">
      <c r="A16" s="84" t="s">
        <v>113</v>
      </c>
      <c r="B16" s="154"/>
      <c r="C16" s="85" t="s">
        <v>93</v>
      </c>
      <c r="D16" s="85" t="s">
        <v>105</v>
      </c>
      <c r="E16" s="60">
        <v>0.373</v>
      </c>
      <c r="F16" s="60"/>
    </row>
    <row r="17" spans="1:8" x14ac:dyDescent="0.25">
      <c r="A17" s="84" t="s">
        <v>114</v>
      </c>
      <c r="B17" s="155"/>
      <c r="C17" s="85" t="s">
        <v>90</v>
      </c>
      <c r="D17" s="85" t="s">
        <v>102</v>
      </c>
      <c r="E17" s="60">
        <v>8.468</v>
      </c>
      <c r="F17" s="60"/>
    </row>
    <row r="18" spans="1:8" ht="27.6" x14ac:dyDescent="0.25">
      <c r="A18" s="93" t="s">
        <v>117</v>
      </c>
      <c r="B18" s="92" t="s">
        <v>112</v>
      </c>
      <c r="C18" s="48" t="s">
        <v>3</v>
      </c>
      <c r="D18" s="91" t="s">
        <v>129</v>
      </c>
      <c r="E18" s="60">
        <v>373.2</v>
      </c>
      <c r="F18" s="60"/>
    </row>
    <row r="19" spans="1:8" ht="41.4" x14ac:dyDescent="0.25">
      <c r="A19" s="90" t="s">
        <v>118</v>
      </c>
      <c r="B19" s="153" t="s">
        <v>111</v>
      </c>
      <c r="C19" s="89" t="s">
        <v>15</v>
      </c>
      <c r="D19" s="104" t="s">
        <v>163</v>
      </c>
      <c r="E19" s="60">
        <v>137</v>
      </c>
      <c r="F19" s="60">
        <v>128</v>
      </c>
    </row>
    <row r="20" spans="1:8" ht="31.95" customHeight="1" x14ac:dyDescent="0.25">
      <c r="A20" s="99" t="s">
        <v>119</v>
      </c>
      <c r="B20" s="155"/>
      <c r="C20" s="48" t="s">
        <v>28</v>
      </c>
      <c r="D20" s="104" t="s">
        <v>161</v>
      </c>
      <c r="E20" s="60">
        <v>1932.5820000000001</v>
      </c>
      <c r="F20" s="60">
        <v>7.95</v>
      </c>
    </row>
    <row r="21" spans="1:8" ht="15" customHeight="1" x14ac:dyDescent="0.25">
      <c r="A21" s="158" t="s">
        <v>142</v>
      </c>
      <c r="B21" s="158"/>
      <c r="C21" s="158"/>
      <c r="D21" s="158"/>
      <c r="E21" s="60">
        <f>SUM(E9:E9,E13:E14,E15:E15,E16:E17)</f>
        <v>10.175000000000001</v>
      </c>
      <c r="F21" s="60">
        <f>SUM(F9:F9,F13:F14,F15:F15,F16:F17)</f>
        <v>0</v>
      </c>
      <c r="G21" s="37">
        <f>SUM(G9:G10)</f>
        <v>0</v>
      </c>
      <c r="H21" s="38"/>
    </row>
    <row r="22" spans="1:8" ht="15" customHeight="1" x14ac:dyDescent="0.25">
      <c r="A22" s="158" t="s">
        <v>143</v>
      </c>
      <c r="B22" s="158"/>
      <c r="C22" s="158"/>
      <c r="D22" s="158"/>
      <c r="E22" s="60">
        <f>SUM(E10:E11,E19:E20)</f>
        <v>2087.9949999999999</v>
      </c>
      <c r="F22" s="60">
        <f>SUM(F10:F11,F19:F20)</f>
        <v>135.94999999999999</v>
      </c>
      <c r="G22" s="38"/>
      <c r="H22" s="38"/>
    </row>
    <row r="23" spans="1:8" ht="15" customHeight="1" x14ac:dyDescent="0.25">
      <c r="A23" s="158" t="s">
        <v>145</v>
      </c>
      <c r="B23" s="158"/>
      <c r="C23" s="158"/>
      <c r="D23" s="158"/>
      <c r="E23" s="60">
        <f>E12+E18</f>
        <v>417.68899999999996</v>
      </c>
      <c r="F23" s="60">
        <f>F12+F18</f>
        <v>0.27600000000000002</v>
      </c>
      <c r="G23" s="38"/>
      <c r="H23" s="38"/>
    </row>
    <row r="24" spans="1:8" x14ac:dyDescent="0.25">
      <c r="A24" s="157" t="s">
        <v>31</v>
      </c>
      <c r="B24" s="157"/>
      <c r="C24" s="157"/>
      <c r="D24" s="157"/>
      <c r="E24" s="76">
        <f>SUM(E21:E23)</f>
        <v>2515.8589999999999</v>
      </c>
      <c r="F24" s="76">
        <f>SUM(F21:F23)</f>
        <v>136.226</v>
      </c>
    </row>
    <row r="27" spans="1:8" x14ac:dyDescent="0.25">
      <c r="E27" s="103"/>
    </row>
  </sheetData>
  <mergeCells count="13">
    <mergeCell ref="A24:D24"/>
    <mergeCell ref="A22:D22"/>
    <mergeCell ref="A21:D21"/>
    <mergeCell ref="A23:D23"/>
    <mergeCell ref="B19:B20"/>
    <mergeCell ref="B13:B17"/>
    <mergeCell ref="B10:B11"/>
    <mergeCell ref="D10:D11"/>
    <mergeCell ref="E1:F1"/>
    <mergeCell ref="E2:F2"/>
    <mergeCell ref="E3:F3"/>
    <mergeCell ref="E4:F4"/>
    <mergeCell ref="A6:F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D25" sqref="D25"/>
    </sheetView>
  </sheetViews>
  <sheetFormatPr defaultColWidth="9.109375" defaultRowHeight="13.8" x14ac:dyDescent="0.25"/>
  <cols>
    <col min="1" max="1" width="4" style="53" customWidth="1"/>
    <col min="2" max="2" width="13" style="53" customWidth="1"/>
    <col min="3" max="3" width="41.33203125" style="53" customWidth="1"/>
    <col min="4" max="4" width="48.5546875" style="53" customWidth="1"/>
    <col min="5" max="5" width="12.5546875" style="53" customWidth="1"/>
    <col min="6" max="6" width="13.109375" style="53" customWidth="1"/>
    <col min="7" max="16384" width="9.109375" style="53"/>
  </cols>
  <sheetData>
    <row r="1" spans="1:9" ht="12.75" customHeight="1" x14ac:dyDescent="0.25">
      <c r="D1" s="36"/>
      <c r="E1" s="125" t="s">
        <v>57</v>
      </c>
      <c r="F1" s="125"/>
    </row>
    <row r="2" spans="1:9" ht="12.75" customHeight="1" x14ac:dyDescent="0.25">
      <c r="D2" s="36"/>
      <c r="E2" s="125" t="s">
        <v>78</v>
      </c>
      <c r="F2" s="125"/>
    </row>
    <row r="3" spans="1:9" ht="12.75" customHeight="1" x14ac:dyDescent="0.25">
      <c r="D3" s="36"/>
      <c r="E3" s="125" t="s">
        <v>69</v>
      </c>
      <c r="F3" s="125"/>
    </row>
    <row r="4" spans="1:9" ht="15" customHeight="1" x14ac:dyDescent="0.25">
      <c r="D4" s="36"/>
      <c r="E4" s="125" t="s">
        <v>65</v>
      </c>
      <c r="F4" s="125"/>
    </row>
    <row r="5" spans="1:9" ht="15" customHeight="1" x14ac:dyDescent="0.25"/>
    <row r="6" spans="1:9" ht="30" customHeight="1" x14ac:dyDescent="0.25">
      <c r="A6" s="136" t="s">
        <v>76</v>
      </c>
      <c r="B6" s="136"/>
      <c r="C6" s="136"/>
      <c r="D6" s="136"/>
      <c r="E6" s="136"/>
      <c r="F6" s="136"/>
      <c r="G6" s="9"/>
      <c r="H6" s="9"/>
      <c r="I6" s="9"/>
    </row>
    <row r="7" spans="1:9" ht="15" customHeight="1" x14ac:dyDescent="0.25">
      <c r="F7" s="49" t="s">
        <v>30</v>
      </c>
    </row>
    <row r="8" spans="1:9" ht="45.75" customHeight="1" x14ac:dyDescent="0.25">
      <c r="A8" s="67" t="s">
        <v>12</v>
      </c>
      <c r="B8" s="67" t="s">
        <v>20</v>
      </c>
      <c r="C8" s="67" t="s">
        <v>21</v>
      </c>
      <c r="D8" s="67" t="s">
        <v>22</v>
      </c>
      <c r="E8" s="67" t="s">
        <v>41</v>
      </c>
      <c r="F8" s="67" t="s">
        <v>2</v>
      </c>
    </row>
    <row r="9" spans="1:9" ht="18" customHeight="1" x14ac:dyDescent="0.25">
      <c r="A9" s="82" t="s">
        <v>48</v>
      </c>
      <c r="B9" s="113" t="s">
        <v>101</v>
      </c>
      <c r="C9" s="48" t="s">
        <v>92</v>
      </c>
      <c r="D9" s="48" t="s">
        <v>104</v>
      </c>
      <c r="E9" s="59">
        <v>20</v>
      </c>
      <c r="F9" s="55">
        <v>19.7</v>
      </c>
    </row>
    <row r="10" spans="1:9" ht="18" customHeight="1" x14ac:dyDescent="0.25">
      <c r="A10" s="159" t="s">
        <v>142</v>
      </c>
      <c r="B10" s="159"/>
      <c r="C10" s="159"/>
      <c r="D10" s="159"/>
      <c r="E10" s="55">
        <f>SUM(E9:E9)</f>
        <v>20</v>
      </c>
      <c r="F10" s="55">
        <f>SUM(F9:F9)</f>
        <v>19.7</v>
      </c>
    </row>
    <row r="11" spans="1:9" ht="18" customHeight="1" x14ac:dyDescent="0.25">
      <c r="A11" s="149" t="s">
        <v>31</v>
      </c>
      <c r="B11" s="149"/>
      <c r="C11" s="149"/>
      <c r="D11" s="149"/>
      <c r="E11" s="58">
        <f>SUM(E10)</f>
        <v>20</v>
      </c>
      <c r="F11" s="58">
        <f>SUM(F10)</f>
        <v>19.7</v>
      </c>
    </row>
    <row r="13" spans="1:9" x14ac:dyDescent="0.25">
      <c r="E13" s="11"/>
      <c r="F13" s="11"/>
    </row>
    <row r="14" spans="1:9" x14ac:dyDescent="0.25">
      <c r="E14" s="11"/>
      <c r="F14" s="11"/>
    </row>
    <row r="15" spans="1:9" x14ac:dyDescent="0.25">
      <c r="E15" s="11"/>
      <c r="F15" s="11"/>
    </row>
    <row r="16" spans="1:9" x14ac:dyDescent="0.25">
      <c r="E16" s="11"/>
    </row>
    <row r="17" spans="5:6" x14ac:dyDescent="0.25">
      <c r="E17" s="11"/>
      <c r="F17" s="11"/>
    </row>
  </sheetData>
  <mergeCells count="7">
    <mergeCell ref="A11:D11"/>
    <mergeCell ref="A10:D10"/>
    <mergeCell ref="A6:F6"/>
    <mergeCell ref="E1:F1"/>
    <mergeCell ref="E2:F2"/>
    <mergeCell ref="E3:F3"/>
    <mergeCell ref="E4:F4"/>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5"/>
  <sheetViews>
    <sheetView workbookViewId="0">
      <selection activeCell="J12" sqref="J12"/>
    </sheetView>
  </sheetViews>
  <sheetFormatPr defaultColWidth="9.109375" defaultRowHeight="13.8" x14ac:dyDescent="0.25"/>
  <cols>
    <col min="1" max="1" width="4.5546875" style="7" customWidth="1"/>
    <col min="2" max="2" width="10.109375" style="7" customWidth="1"/>
    <col min="3" max="3" width="62.44140625" style="7" customWidth="1"/>
    <col min="4" max="4" width="19.33203125" style="7" customWidth="1"/>
    <col min="5" max="5" width="18.6640625" style="7" customWidth="1"/>
    <col min="6" max="16384" width="9.109375" style="7"/>
  </cols>
  <sheetData>
    <row r="1" spans="1:7" ht="13.5" customHeight="1" x14ac:dyDescent="0.25">
      <c r="C1" s="53"/>
      <c r="D1" s="125" t="s">
        <v>57</v>
      </c>
      <c r="E1" s="125"/>
    </row>
    <row r="2" spans="1:7" ht="13.5" customHeight="1" x14ac:dyDescent="0.25">
      <c r="C2" s="53"/>
      <c r="D2" s="125" t="s">
        <v>79</v>
      </c>
      <c r="E2" s="125"/>
    </row>
    <row r="3" spans="1:7" ht="13.5" customHeight="1" x14ac:dyDescent="0.25">
      <c r="C3" s="53"/>
      <c r="D3" s="125" t="s">
        <v>69</v>
      </c>
      <c r="E3" s="125"/>
    </row>
    <row r="4" spans="1:7" ht="13.5" customHeight="1" x14ac:dyDescent="0.25">
      <c r="C4" s="53"/>
      <c r="D4" s="125" t="s">
        <v>66</v>
      </c>
      <c r="E4" s="125"/>
    </row>
    <row r="5" spans="1:7" x14ac:dyDescent="0.25">
      <c r="D5" s="46"/>
      <c r="E5" s="46"/>
    </row>
    <row r="6" spans="1:7" ht="32.25" customHeight="1" x14ac:dyDescent="0.25">
      <c r="A6" s="166" t="s">
        <v>173</v>
      </c>
      <c r="B6" s="166"/>
      <c r="C6" s="166"/>
      <c r="D6" s="166"/>
      <c r="E6" s="166"/>
    </row>
    <row r="7" spans="1:7" ht="15" customHeight="1" x14ac:dyDescent="0.25">
      <c r="E7" s="54" t="s">
        <v>30</v>
      </c>
    </row>
    <row r="8" spans="1:7" ht="35.25" customHeight="1" x14ac:dyDescent="0.25">
      <c r="A8" s="69" t="s">
        <v>26</v>
      </c>
      <c r="B8" s="65" t="s">
        <v>9</v>
      </c>
      <c r="C8" s="65" t="s">
        <v>6</v>
      </c>
      <c r="D8" s="65" t="s">
        <v>1</v>
      </c>
      <c r="E8" s="51" t="s">
        <v>2</v>
      </c>
    </row>
    <row r="9" spans="1:7" ht="24.9" customHeight="1" x14ac:dyDescent="0.25">
      <c r="A9" s="83" t="s">
        <v>43</v>
      </c>
      <c r="B9" s="88" t="s">
        <v>101</v>
      </c>
      <c r="C9" s="48" t="s">
        <v>40</v>
      </c>
      <c r="D9" s="56">
        <f>'savivaldybės funkcijos(3)'!E24+'ugd_reikmems(5)'!E16+'kt_ dotacijos (6)'!E21+'biud_ist_pajamos (7)'!E10</f>
        <v>49.674999999999997</v>
      </c>
      <c r="E9" s="56">
        <f>'savivaldybės funkcijos(3)'!F24+'ugd_reikmems(5)'!F16+'kt_ dotacijos (6)'!F21+'biud_ist_pajamos (7)'!F10</f>
        <v>-3.3000000000000007</v>
      </c>
      <c r="G9" s="20"/>
    </row>
    <row r="10" spans="1:7" ht="24.9" customHeight="1" x14ac:dyDescent="0.25">
      <c r="A10" s="83" t="s">
        <v>44</v>
      </c>
      <c r="B10" s="88" t="s">
        <v>111</v>
      </c>
      <c r="C10" s="48" t="s">
        <v>16</v>
      </c>
      <c r="D10" s="56">
        <f>'savivaldybės funkcijos(3)'!E25+'kt_ dotacijos (6)'!E22</f>
        <v>2087.9949999999999</v>
      </c>
      <c r="E10" s="56">
        <f>'savivaldybės funkcijos(3)'!F25+'kt_ dotacijos (6)'!F22</f>
        <v>135.94999999999999</v>
      </c>
      <c r="G10" s="20"/>
    </row>
    <row r="11" spans="1:7" ht="24.9" customHeight="1" x14ac:dyDescent="0.25">
      <c r="A11" s="83" t="s">
        <v>45</v>
      </c>
      <c r="B11" s="88" t="s">
        <v>126</v>
      </c>
      <c r="C11" s="48" t="s">
        <v>10</v>
      </c>
      <c r="D11" s="56">
        <f>'savivaldybės funkcijos(3)'!E26+'v-f (4)'!E12</f>
        <v>29.8</v>
      </c>
      <c r="E11" s="56">
        <f>'savivaldybės funkcijos(3)'!F26+'v-f (4)'!F12</f>
        <v>2.4</v>
      </c>
      <c r="G11" s="20"/>
    </row>
    <row r="12" spans="1:7" ht="24.9" customHeight="1" x14ac:dyDescent="0.25">
      <c r="A12" s="83" t="s">
        <v>46</v>
      </c>
      <c r="B12" s="88" t="s">
        <v>112</v>
      </c>
      <c r="C12" s="48" t="s">
        <v>23</v>
      </c>
      <c r="D12" s="56">
        <f>'v-f (4)'!E13+'kt_ dotacijos (6)'!E23</f>
        <v>417.68899999999996</v>
      </c>
      <c r="E12" s="56">
        <f>'v-f (4)'!F13+'kt_ dotacijos (6)'!F23</f>
        <v>-174.72399999999999</v>
      </c>
      <c r="G12" s="20"/>
    </row>
    <row r="13" spans="1:7" ht="24.9" customHeight="1" x14ac:dyDescent="0.25">
      <c r="A13" s="83" t="s">
        <v>48</v>
      </c>
      <c r="B13" s="88" t="s">
        <v>115</v>
      </c>
      <c r="C13" s="48" t="s">
        <v>42</v>
      </c>
      <c r="D13" s="56">
        <f>'savivaldybės funkcijos(3)'!E27</f>
        <v>0</v>
      </c>
      <c r="E13" s="56">
        <f>'savivaldybės funkcijos(3)'!F27</f>
        <v>-18.2</v>
      </c>
      <c r="G13" s="20"/>
    </row>
    <row r="14" spans="1:7" ht="24.9" customHeight="1" x14ac:dyDescent="0.25">
      <c r="A14" s="83" t="s">
        <v>49</v>
      </c>
      <c r="B14" s="88" t="s">
        <v>120</v>
      </c>
      <c r="C14" s="48" t="s">
        <v>24</v>
      </c>
      <c r="D14" s="56">
        <f>'savivaldybės funkcijos(3)'!E28</f>
        <v>-49.3</v>
      </c>
      <c r="E14" s="56">
        <f>'savivaldybės funkcijos(3)'!F28</f>
        <v>1.9</v>
      </c>
      <c r="G14" s="20"/>
    </row>
    <row r="15" spans="1:7" ht="24.9" customHeight="1" x14ac:dyDescent="0.25">
      <c r="A15" s="83" t="s">
        <v>50</v>
      </c>
      <c r="B15" s="88" t="s">
        <v>136</v>
      </c>
      <c r="C15" s="48" t="s">
        <v>25</v>
      </c>
      <c r="D15" s="56">
        <f>'savivaldybės funkcijos(3)'!E29</f>
        <v>0</v>
      </c>
      <c r="E15" s="56">
        <f>'savivaldybės funkcijos(3)'!F29</f>
        <v>0</v>
      </c>
      <c r="F15" s="27"/>
      <c r="G15" s="28"/>
    </row>
    <row r="16" spans="1:7" ht="15" customHeight="1" x14ac:dyDescent="0.25">
      <c r="A16" s="69" t="s">
        <v>51</v>
      </c>
      <c r="B16" s="164" t="s">
        <v>29</v>
      </c>
      <c r="C16" s="165"/>
      <c r="D16" s="57">
        <f>SUM(D9:D15)</f>
        <v>2535.8589999999999</v>
      </c>
      <c r="E16" s="57">
        <f>SUM(E9:E15)</f>
        <v>-55.974000000000011</v>
      </c>
      <c r="F16" s="29"/>
      <c r="G16" s="29"/>
    </row>
    <row r="17" spans="1:5" ht="15" customHeight="1" x14ac:dyDescent="0.25">
      <c r="A17" s="69" t="s">
        <v>52</v>
      </c>
      <c r="B17" s="160" t="s">
        <v>38</v>
      </c>
      <c r="C17" s="161"/>
      <c r="D17" s="56"/>
      <c r="E17" s="56"/>
    </row>
    <row r="18" spans="1:5" ht="15" customHeight="1" x14ac:dyDescent="0.25">
      <c r="A18" s="69" t="s">
        <v>53</v>
      </c>
      <c r="B18" s="162" t="s">
        <v>35</v>
      </c>
      <c r="C18" s="163"/>
      <c r="D18" s="57">
        <f>D16-D17</f>
        <v>2535.8589999999999</v>
      </c>
      <c r="E18" s="57">
        <f>E16-E17</f>
        <v>-55.974000000000011</v>
      </c>
    </row>
    <row r="19" spans="1:5" x14ac:dyDescent="0.25">
      <c r="C19" s="39"/>
      <c r="E19" s="21"/>
    </row>
    <row r="20" spans="1:5" x14ac:dyDescent="0.25">
      <c r="C20" s="39"/>
      <c r="D20" s="63"/>
    </row>
    <row r="21" spans="1:5" x14ac:dyDescent="0.25">
      <c r="C21" s="75"/>
      <c r="D21" s="63"/>
    </row>
    <row r="23" spans="1:5" x14ac:dyDescent="0.25">
      <c r="D23" s="63"/>
    </row>
    <row r="25" spans="1:5" x14ac:dyDescent="0.25">
      <c r="D25" s="63"/>
    </row>
  </sheetData>
  <mergeCells count="8">
    <mergeCell ref="B17:C17"/>
    <mergeCell ref="B18:C18"/>
    <mergeCell ref="B16:C16"/>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Irmantė Kurmienė</cp:lastModifiedBy>
  <cp:lastPrinted>2023-06-14T12:46:17Z</cp:lastPrinted>
  <dcterms:created xsi:type="dcterms:W3CDTF">2002-11-07T10:01:21Z</dcterms:created>
  <dcterms:modified xsi:type="dcterms:W3CDTF">2023-06-15T10:36:56Z</dcterms:modified>
</cp:coreProperties>
</file>