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1835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asignavimai'!$A$1:$O$167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4" i="3" l="1"/>
  <c r="J154" i="3"/>
  <c r="I154" i="3"/>
  <c r="K54" i="3"/>
  <c r="J54" i="3"/>
  <c r="I54" i="3"/>
  <c r="G54" i="3"/>
  <c r="K53" i="3"/>
  <c r="J53" i="3"/>
  <c r="I53" i="3"/>
  <c r="G53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6" i="3"/>
  <c r="I156" i="3"/>
  <c r="J156" i="3"/>
  <c r="K156" i="3"/>
  <c r="G156" i="3"/>
  <c r="H26" i="3"/>
  <c r="I26" i="3"/>
  <c r="S26" i="3" s="1"/>
  <c r="J26" i="3"/>
  <c r="K26" i="3"/>
  <c r="G26" i="3"/>
  <c r="B86" i="4" l="1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0" i="3" l="1"/>
  <c r="G47" i="3"/>
  <c r="H157" i="3"/>
  <c r="I157" i="3"/>
  <c r="J157" i="3"/>
  <c r="K157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0" i="3" l="1"/>
  <c r="I110" i="3"/>
  <c r="J110" i="3"/>
  <c r="K110" i="3"/>
  <c r="G110" i="3"/>
  <c r="S110" i="3" l="1"/>
  <c r="G157" i="3"/>
  <c r="B106" i="4"/>
  <c r="C106" i="4"/>
  <c r="D106" i="4"/>
  <c r="E106" i="4"/>
  <c r="F106" i="4"/>
  <c r="A106" i="4"/>
  <c r="B105" i="4"/>
  <c r="K147" i="3" l="1"/>
  <c r="J147" i="3"/>
  <c r="I147" i="3"/>
  <c r="H147" i="3"/>
  <c r="G147" i="3"/>
  <c r="K142" i="3"/>
  <c r="K163" i="3" s="1"/>
  <c r="J142" i="3"/>
  <c r="J163" i="3" s="1"/>
  <c r="I142" i="3"/>
  <c r="I163" i="3" s="1"/>
  <c r="H142" i="3"/>
  <c r="H154" i="3" s="1"/>
  <c r="H163" i="3" s="1"/>
  <c r="G142" i="3"/>
  <c r="G139" i="3"/>
  <c r="G154" i="3" l="1"/>
  <c r="G163" i="3" s="1"/>
  <c r="G148" i="3"/>
  <c r="G149" i="3" s="1"/>
  <c r="G122" i="3"/>
  <c r="G123" i="3" s="1"/>
  <c r="G132" i="3"/>
  <c r="H132" i="3"/>
  <c r="H165" i="3" s="1"/>
  <c r="H166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6" i="3"/>
  <c r="J116" i="3"/>
  <c r="I116" i="3"/>
  <c r="H116" i="3"/>
  <c r="G116" i="3"/>
  <c r="G113" i="3"/>
  <c r="K50" i="3"/>
  <c r="J50" i="3"/>
  <c r="I50" i="3"/>
  <c r="S50" i="3" s="1"/>
  <c r="H50" i="3"/>
  <c r="K32" i="3"/>
  <c r="J32" i="3"/>
  <c r="I32" i="3"/>
  <c r="H32" i="3"/>
  <c r="G32" i="3"/>
  <c r="K19" i="3"/>
  <c r="J19" i="3"/>
  <c r="I19" i="3"/>
  <c r="S19" i="3" s="1"/>
  <c r="H19" i="3"/>
  <c r="G19" i="3"/>
  <c r="K105" i="3"/>
  <c r="J105" i="3"/>
  <c r="I105" i="3"/>
  <c r="H105" i="3"/>
  <c r="G105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1" i="3"/>
  <c r="J91" i="3"/>
  <c r="I91" i="3"/>
  <c r="H91" i="3"/>
  <c r="G91" i="3"/>
  <c r="K88" i="3"/>
  <c r="J88" i="3"/>
  <c r="I88" i="3"/>
  <c r="H88" i="3"/>
  <c r="G88" i="3"/>
  <c r="H85" i="3"/>
  <c r="I85" i="3"/>
  <c r="J85" i="3"/>
  <c r="K85" i="3"/>
  <c r="G85" i="3"/>
  <c r="K78" i="3"/>
  <c r="J78" i="3"/>
  <c r="I78" i="3"/>
  <c r="H78" i="3"/>
  <c r="G78" i="3"/>
  <c r="K75" i="3"/>
  <c r="J75" i="3"/>
  <c r="I75" i="3"/>
  <c r="H75" i="3"/>
  <c r="G75" i="3"/>
  <c r="K72" i="3"/>
  <c r="J72" i="3"/>
  <c r="I72" i="3"/>
  <c r="H72" i="3"/>
  <c r="G72" i="3"/>
  <c r="K69" i="3"/>
  <c r="J69" i="3"/>
  <c r="I69" i="3"/>
  <c r="H69" i="3"/>
  <c r="G69" i="3"/>
  <c r="K64" i="3"/>
  <c r="J64" i="3"/>
  <c r="I64" i="3"/>
  <c r="H64" i="3"/>
  <c r="G64" i="3"/>
  <c r="K61" i="3"/>
  <c r="J61" i="3"/>
  <c r="I61" i="3"/>
  <c r="H61" i="3"/>
  <c r="G61" i="3"/>
  <c r="G58" i="3"/>
  <c r="A88" i="4"/>
  <c r="A89" i="4"/>
  <c r="A91" i="4"/>
  <c r="A94" i="4"/>
  <c r="A100" i="4"/>
  <c r="A102" i="4"/>
  <c r="A104" i="4"/>
  <c r="H58" i="3"/>
  <c r="I58" i="3"/>
  <c r="J58" i="3"/>
  <c r="K58" i="3"/>
  <c r="H47" i="3"/>
  <c r="I47" i="3"/>
  <c r="S47" i="3" s="1"/>
  <c r="J47" i="3"/>
  <c r="K47" i="3"/>
  <c r="H41" i="3"/>
  <c r="I41" i="3"/>
  <c r="J41" i="3"/>
  <c r="K41" i="3"/>
  <c r="G41" i="3"/>
  <c r="S32" i="3" l="1"/>
  <c r="S75" i="3"/>
  <c r="S69" i="3"/>
  <c r="S88" i="3"/>
  <c r="S102" i="3"/>
  <c r="S41" i="3"/>
  <c r="S58" i="3"/>
  <c r="G133" i="3"/>
  <c r="G165" i="3"/>
  <c r="G166" i="3" s="1"/>
  <c r="S72" i="3"/>
  <c r="S116" i="3"/>
  <c r="S105" i="3"/>
  <c r="S85" i="3"/>
  <c r="S61" i="3"/>
  <c r="S99" i="3"/>
  <c r="S64" i="3"/>
  <c r="S96" i="3"/>
  <c r="S91" i="3"/>
  <c r="S78" i="3"/>
  <c r="G106" i="3"/>
  <c r="G117" i="3"/>
  <c r="J106" i="3"/>
  <c r="K106" i="3"/>
  <c r="H106" i="3"/>
  <c r="I106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4" i="3" l="1"/>
  <c r="K132" i="3"/>
  <c r="J132" i="3"/>
  <c r="I132" i="3"/>
  <c r="I165" i="3" s="1"/>
  <c r="I166" i="3" s="1"/>
  <c r="H133" i="3"/>
  <c r="K122" i="3"/>
  <c r="K123" i="3" s="1"/>
  <c r="J122" i="3"/>
  <c r="J123" i="3" s="1"/>
  <c r="I122" i="3"/>
  <c r="H122" i="3"/>
  <c r="K139" i="3"/>
  <c r="K148" i="3" s="1"/>
  <c r="K149" i="3" s="1"/>
  <c r="J139" i="3"/>
  <c r="J148" i="3" s="1"/>
  <c r="J149" i="3" s="1"/>
  <c r="I139" i="3"/>
  <c r="I148" i="3" s="1"/>
  <c r="I149" i="3" s="1"/>
  <c r="H139" i="3"/>
  <c r="H148" i="3" s="1"/>
  <c r="H149" i="3" s="1"/>
  <c r="H113" i="3"/>
  <c r="K113" i="3"/>
  <c r="J113" i="3"/>
  <c r="I113" i="3"/>
  <c r="S113" i="3" s="1"/>
  <c r="J133" i="3" l="1"/>
  <c r="J165" i="3"/>
  <c r="J166" i="3" s="1"/>
  <c r="K133" i="3"/>
  <c r="K165" i="3"/>
  <c r="K166" i="3" s="1"/>
  <c r="I123" i="3"/>
  <c r="S122" i="3"/>
  <c r="I133" i="3"/>
  <c r="S132" i="3"/>
  <c r="G150" i="3"/>
  <c r="H123" i="3"/>
  <c r="K117" i="3"/>
  <c r="J117" i="3"/>
  <c r="H117" i="3"/>
  <c r="I117" i="3"/>
  <c r="H54" i="3" l="1"/>
  <c r="H134" i="3" l="1"/>
  <c r="H150" i="3" s="1"/>
  <c r="K134" i="3"/>
  <c r="K150" i="3" s="1"/>
  <c r="J134" i="3"/>
  <c r="J150" i="3" s="1"/>
  <c r="I134" i="3"/>
  <c r="I150" i="3" s="1"/>
</calcChain>
</file>

<file path=xl/sharedStrings.xml><?xml version="1.0" encoding="utf-8"?>
<sst xmlns="http://schemas.openxmlformats.org/spreadsheetml/2006/main" count="917" uniqueCount="283">
  <si>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</si>
  <si>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</si>
  <si>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</si>
  <si>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</si>
  <si>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</si>
  <si>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</si>
  <si>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</si>
  <si>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</si>
  <si>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</si>
  <si>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</si>
  <si>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</si>
  <si>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</si>
  <si>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</si>
  <si>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</si>
  <si>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</si>
  <si>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</si>
  <si>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</si>
  <si>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</si>
  <si>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</si>
  <si>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</si>
  <si>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</si>
  <si>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</si>
  <si>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</si>
  <si>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</si>
  <si>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</si>
  <si>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</si>
  <si>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</si>
  <si>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</si>
  <si>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</si>
  <si>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</si>
  <si>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</si>
  <si>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</si>
  <si>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</si>
  <si>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</si>
  <si>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</si>
  <si>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</si>
  <si>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</si>
  <si>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</si>
  <si>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</si>
  <si>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</si>
  <si>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</si>
  <si>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</si>
  <si>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</si>
  <si>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</si>
  <si>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</si>
  <si>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</si>
  <si>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</si>
  <si>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</si>
  <si>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</si>
  <si>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</si>
  <si>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</si>
  <si>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</si>
  <si>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</si>
  <si>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</si>
  <si>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</si>
  <si>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</si>
  <si>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</si>
  <si>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</si>
  <si>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</si>
  <si>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</si>
  <si>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</si>
  <si>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</si>
  <si>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</si>
  <si>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</si>
  <si>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</si>
  <si>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</si>
  <si>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</si>
  <si>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</si>
  <si>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</si>
  <si>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</si>
  <si>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</si>
  <si>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</si>
  <si>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</si>
  <si>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</si>
  <si>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</si>
  <si>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</si>
  <si>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</si>
  <si>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</si>
  <si>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</si>
  <si>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</si>
  <si>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</si>
  <si>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</si>
  <si>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</si>
  <si>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</si>
  <si>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</si>
  <si>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</si>
  <si>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</si>
  <si>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</si>
  <si>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</si>
  <si>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</si>
  <si>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</si>
  <si>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</si>
  <si>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</si>
  <si>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</si>
  <si>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</si>
  <si>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</si>
  <si>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</si>
  <si>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</si>
  <si>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</si>
  <si>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</si>
  <si>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</si>
  <si>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</si>
  <si>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</si>
  <si>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</si>
  <si>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</si>
  <si>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</si>
  <si>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</si>
  <si>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</si>
  <si>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</si>
  <si>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</si>
  <si>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</si>
  <si>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</si>
  <si>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</si>
  <si>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</si>
  <si>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</si>
  <si>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</si>
  <si>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</si>
  <si>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</si>
  <si>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</si>
  <si>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</si>
  <si>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</si>
  <si>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</si>
  <si>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</si>
  <si>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</si>
  <si>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</si>
  <si>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</si>
  <si>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</si>
  <si>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</si>
  <si>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</si>
  <si>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</si>
  <si>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</si>
  <si>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</si>
  <si>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</si>
  <si>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</si>
  <si>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</si>
  <si>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</si>
  <si>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</si>
  <si>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</si>
  <si>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</si>
  <si>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</si>
  <si>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</si>
  <si>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</si>
  <si>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</si>
  <si>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</si>
  <si>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</si>
  <si>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</si>
  <si>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</si>
  <si>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</si>
  <si>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</si>
  <si>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</si>
  <si>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</si>
  <si>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</si>
  <si>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</si>
  <si>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</si>
  <si>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</si>
  <si>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</si>
  <si>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</si>
  <si>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</si>
  <si>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</si>
  <si>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</si>
  <si>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</si>
  <si>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</si>
  <si>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</si>
  <si>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</si>
  <si>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</si>
  <si>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</si>
  <si>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</si>
  <si>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</si>
  <si>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</si>
  <si>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</si>
  <si>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</si>
  <si>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</si>
  <si>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</si>
  <si>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</si>
  <si>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</si>
  <si>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</si>
  <si>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</si>
  <si>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</si>
  <si>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</si>
  <si>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</si>
  <si>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</si>
  <si>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</si>
  <si>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</si>
  <si>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</si>
  <si>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</si>
  <si>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</si>
  <si>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</si>
  <si>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</si>
  <si>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</si>
  <si>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</si>
  <si>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</si>
  <si>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</si>
  <si>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</si>
  <si>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</si>
  <si>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</si>
  <si>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</si>
  <si>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</si>
  <si>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</si>
  <si>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</si>
  <si>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</si>
  <si>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</si>
  <si>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</si>
  <si>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</si>
  <si>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</si>
  <si>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</si>
  <si>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</si>
  <si>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</si>
  <si>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</si>
  <si>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</si>
  <si>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</si>
  <si>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</si>
  <si>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</si>
  <si>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</si>
  <si>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</si>
  <si>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</si>
  <si>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</si>
  <si>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</si>
  <si>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</si>
  <si>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</si>
  <si>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</si>
  <si>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</si>
  <si>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</si>
  <si>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</si>
  <si>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</si>
  <si>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</si>
  <si>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</si>
  <si>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</si>
  <si>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</si>
  <si>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</si>
  <si>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</si>
  <si>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</si>
  <si>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</si>
  <si>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</si>
  <si>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</si>
  <si>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</si>
  <si>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</si>
  <si>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</si>
  <si>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</si>
  <si>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</si>
  <si>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</si>
  <si>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</si>
  <si>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</si>
  <si>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</si>
  <si>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</si>
  <si>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</si>
  <si>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</si>
  <si>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</si>
  <si>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</si>
  <si>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</si>
  <si>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</si>
  <si>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</si>
  <si>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</si>
  <si>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</si>
  <si>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</si>
  <si>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</si>
  <si>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</si>
  <si>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</si>
  <si>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</si>
  <si>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</si>
  <si>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</si>
  <si>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</si>
  <si>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</si>
  <si>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</si>
  <si>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</si>
  <si>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</si>
  <si>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</si>
  <si>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</si>
  <si>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</si>
  <si>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</si>
  <si>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</si>
  <si>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</si>
  <si>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</si>
  <si>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</si>
  <si>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</si>
  <si>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</si>
  <si>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</si>
  <si>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</si>
  <si>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</si>
  <si>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</si>
  <si>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gegužės 18  d.  </t>
  </si>
  <si>
    <t>tarybos 2023 m. gegužės 18 d.</t>
  </si>
  <si>
    <t>Mero rezervas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</si>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</sst>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8"/>
  <sheetViews>
    <sheetView tabSelected="1" zoomScaleNormal="100" workbookViewId="0">
      <pane ySplit="11" topLeftCell="A77" activePane="bottomLeft" state="frozen"/>
      <selection pane="bottomLeft" activeCell="AD7" sqref="AD7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53.85546875" style="1" hidden="1" customWidth="1"/>
    <col min="15" max="15" width="5.85546875" style="1" hidden="1" customWidth="1"/>
    <col min="16" max="18" width="6.5703125" style="7" hidden="1" customWidth="1"/>
    <col min="19" max="19" width="18.140625" style="130" hidden="1" customWidth="1"/>
    <col min="20" max="20" width="46.7109375" style="1" hidden="1" customWidth="1"/>
    <col min="21" max="21" width="9.140625" style="1" customWidth="1"/>
    <col min="22" max="16384" width="9.140625" style="1"/>
  </cols>
  <sheetData>
    <row r="1" spans="1:19" ht="14.25" customHeight="1" x14ac:dyDescent="0.2">
      <c r="J1" s="163" t="s">
        <v>275</v>
      </c>
      <c r="K1" s="163"/>
      <c r="L1" s="163"/>
    </row>
    <row r="2" spans="1:19" ht="13.5" customHeight="1" x14ac:dyDescent="0.2">
      <c r="J2" s="163" t="s">
        <v>272</v>
      </c>
      <c r="K2" s="163"/>
      <c r="L2" s="163"/>
    </row>
    <row r="3" spans="1:19" ht="13.5" customHeight="1" x14ac:dyDescent="0.2">
      <c r="J3" s="163" t="s">
        <v>279</v>
      </c>
      <c r="K3" s="163"/>
      <c r="L3" s="163"/>
    </row>
    <row r="4" spans="1:19" ht="12.75" customHeight="1" x14ac:dyDescent="0.2">
      <c r="J4" s="163" t="s">
        <v>282</v>
      </c>
      <c r="K4" s="163"/>
      <c r="L4" s="163"/>
    </row>
    <row r="5" spans="1:19" ht="12.75" x14ac:dyDescent="0.2">
      <c r="J5" s="115" t="s">
        <v>12</v>
      </c>
    </row>
    <row r="6" spans="1:19" ht="12.75" x14ac:dyDescent="0.2">
      <c r="J6" s="115" t="s">
        <v>13</v>
      </c>
    </row>
    <row r="7" spans="1:19" ht="12.75" x14ac:dyDescent="0.2">
      <c r="J7" s="115" t="s">
        <v>266</v>
      </c>
    </row>
    <row r="8" spans="1:19" ht="12.75" x14ac:dyDescent="0.2">
      <c r="J8" s="115"/>
    </row>
    <row r="9" spans="1:19" ht="33.75" customHeight="1" x14ac:dyDescent="0.2">
      <c r="A9" s="270" t="s">
        <v>278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131"/>
    </row>
    <row r="10" spans="1:19" ht="39.75" customHeight="1" x14ac:dyDescent="0.2">
      <c r="A10" s="197" t="s">
        <v>14</v>
      </c>
      <c r="B10" s="197" t="s">
        <v>156</v>
      </c>
      <c r="C10" s="197" t="s">
        <v>15</v>
      </c>
      <c r="D10" s="197" t="s">
        <v>248</v>
      </c>
      <c r="E10" s="197" t="s">
        <v>6</v>
      </c>
      <c r="F10" s="197" t="s">
        <v>249</v>
      </c>
      <c r="G10" s="199" t="s">
        <v>257</v>
      </c>
      <c r="H10" s="197" t="s">
        <v>250</v>
      </c>
      <c r="I10" s="197" t="s">
        <v>251</v>
      </c>
      <c r="J10" s="197" t="s">
        <v>273</v>
      </c>
      <c r="K10" s="197" t="s">
        <v>274</v>
      </c>
      <c r="L10" s="197" t="s">
        <v>252</v>
      </c>
      <c r="M10" s="195" t="s">
        <v>10</v>
      </c>
      <c r="N10" s="195" t="s">
        <v>253</v>
      </c>
      <c r="O10" s="195"/>
      <c r="P10" s="215" t="s">
        <v>254</v>
      </c>
      <c r="Q10" s="216"/>
      <c r="R10" s="217"/>
      <c r="S10" s="271" t="s">
        <v>226</v>
      </c>
    </row>
    <row r="11" spans="1:19" ht="18.75" customHeight="1" x14ac:dyDescent="0.2">
      <c r="A11" s="198"/>
      <c r="B11" s="198"/>
      <c r="C11" s="198"/>
      <c r="D11" s="198"/>
      <c r="E11" s="198"/>
      <c r="F11" s="198"/>
      <c r="G11" s="197"/>
      <c r="H11" s="198"/>
      <c r="I11" s="198"/>
      <c r="J11" s="198"/>
      <c r="K11" s="198"/>
      <c r="L11" s="198"/>
      <c r="M11" s="196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72"/>
    </row>
    <row r="12" spans="1:19" ht="12.75" x14ac:dyDescent="0.2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">
      <c r="A13" s="28" t="s">
        <v>0</v>
      </c>
      <c r="B13" s="224" t="s">
        <v>218</v>
      </c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5"/>
      <c r="S13" s="132"/>
    </row>
    <row r="14" spans="1:19" ht="26.25" customHeight="1" x14ac:dyDescent="0.2">
      <c r="A14" s="226" t="s">
        <v>0</v>
      </c>
      <c r="B14" s="228" t="s">
        <v>0</v>
      </c>
      <c r="C14" s="200" t="s">
        <v>37</v>
      </c>
      <c r="D14" s="200"/>
      <c r="E14" s="200"/>
      <c r="F14" s="202" t="s">
        <v>231</v>
      </c>
      <c r="G14" s="307"/>
      <c r="H14" s="308"/>
      <c r="I14" s="308"/>
      <c r="J14" s="308"/>
      <c r="K14" s="308"/>
      <c r="L14" s="309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">
      <c r="A15" s="227"/>
      <c r="B15" s="229"/>
      <c r="C15" s="201"/>
      <c r="D15" s="201"/>
      <c r="E15" s="201"/>
      <c r="F15" s="203"/>
      <c r="G15" s="281"/>
      <c r="H15" s="282"/>
      <c r="I15" s="282"/>
      <c r="J15" s="282"/>
      <c r="K15" s="282"/>
      <c r="L15" s="310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">
      <c r="A16" s="204" t="s">
        <v>0</v>
      </c>
      <c r="B16" s="235" t="s">
        <v>0</v>
      </c>
      <c r="C16" s="230" t="s">
        <v>0</v>
      </c>
      <c r="D16" s="220" t="s">
        <v>157</v>
      </c>
      <c r="E16" s="221"/>
      <c r="F16" s="218" t="s">
        <v>40</v>
      </c>
      <c r="G16" s="230"/>
      <c r="H16" s="273"/>
      <c r="I16" s="273"/>
      <c r="J16" s="273"/>
      <c r="K16" s="273"/>
      <c r="L16" s="311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">
      <c r="A17" s="205"/>
      <c r="B17" s="236"/>
      <c r="C17" s="231"/>
      <c r="D17" s="222"/>
      <c r="E17" s="223"/>
      <c r="F17" s="219"/>
      <c r="G17" s="232"/>
      <c r="H17" s="275"/>
      <c r="I17" s="275"/>
      <c r="J17" s="275"/>
      <c r="K17" s="275"/>
      <c r="L17" s="311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2.75" x14ac:dyDescent="0.2">
      <c r="A18" s="205"/>
      <c r="B18" s="236"/>
      <c r="C18" s="231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263.8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8" customHeight="1" x14ac:dyDescent="0.2">
      <c r="A19" s="205"/>
      <c r="B19" s="236"/>
      <c r="C19" s="232"/>
      <c r="D19" s="185" t="s">
        <v>57</v>
      </c>
      <c r="E19" s="186"/>
      <c r="F19" s="186"/>
      <c r="G19" s="34">
        <f>SUM(G18:G18)</f>
        <v>164</v>
      </c>
      <c r="H19" s="34">
        <f t="shared" ref="H19" si="0">SUM(H18:H18)</f>
        <v>196.9</v>
      </c>
      <c r="I19" s="34">
        <f t="shared" ref="I19" si="1">SUM(I18:I18)</f>
        <v>263.8</v>
      </c>
      <c r="J19" s="34">
        <f t="shared" ref="J19" si="2">SUM(J18:J18)</f>
        <v>216.5</v>
      </c>
      <c r="K19" s="34">
        <f t="shared" ref="K19" si="3">SUM(K18:K18)</f>
        <v>238.2</v>
      </c>
      <c r="L19" s="47" t="s">
        <v>58</v>
      </c>
      <c r="M19" s="35" t="s">
        <v>58</v>
      </c>
      <c r="N19" s="35" t="s">
        <v>58</v>
      </c>
      <c r="O19" s="35" t="s">
        <v>58</v>
      </c>
      <c r="P19" s="35" t="s">
        <v>58</v>
      </c>
      <c r="Q19" s="35" t="s">
        <v>58</v>
      </c>
      <c r="R19" s="35" t="s">
        <v>58</v>
      </c>
      <c r="S19" s="135">
        <f>(I19-G19)/G19</f>
        <v>0.60853658536585375</v>
      </c>
    </row>
    <row r="20" spans="1:20" ht="8.25" customHeight="1" x14ac:dyDescent="0.2">
      <c r="A20" s="205"/>
      <c r="B20" s="236"/>
      <c r="C20" s="207" t="s">
        <v>17</v>
      </c>
      <c r="D20" s="220" t="s">
        <v>158</v>
      </c>
      <c r="E20" s="221"/>
      <c r="F20" s="218" t="s">
        <v>40</v>
      </c>
      <c r="G20" s="264"/>
      <c r="H20" s="265"/>
      <c r="I20" s="265"/>
      <c r="J20" s="265"/>
      <c r="K20" s="265"/>
      <c r="L20" s="283" t="s">
        <v>58</v>
      </c>
      <c r="M20" s="36" t="s">
        <v>41</v>
      </c>
      <c r="N20" s="36" t="s">
        <v>193</v>
      </c>
      <c r="O20" s="4" t="s">
        <v>65</v>
      </c>
      <c r="P20" s="78">
        <v>95</v>
      </c>
      <c r="Q20" s="78">
        <v>100</v>
      </c>
      <c r="R20" s="82">
        <v>105</v>
      </c>
      <c r="S20" s="132"/>
    </row>
    <row r="21" spans="1:20" ht="8.25" customHeight="1" x14ac:dyDescent="0.2">
      <c r="A21" s="205"/>
      <c r="B21" s="236"/>
      <c r="C21" s="208"/>
      <c r="D21" s="241"/>
      <c r="E21" s="249"/>
      <c r="F21" s="239"/>
      <c r="G21" s="312"/>
      <c r="H21" s="313"/>
      <c r="I21" s="313"/>
      <c r="J21" s="313"/>
      <c r="K21" s="313"/>
      <c r="L21" s="284"/>
      <c r="M21" s="36" t="s">
        <v>43</v>
      </c>
      <c r="N21" s="37" t="s">
        <v>42</v>
      </c>
      <c r="O21" s="4" t="s">
        <v>65</v>
      </c>
      <c r="P21" s="82">
        <v>102</v>
      </c>
      <c r="Q21" s="82">
        <v>103</v>
      </c>
      <c r="R21" s="82">
        <v>104</v>
      </c>
      <c r="S21" s="132"/>
    </row>
    <row r="22" spans="1:20" ht="8.25" customHeight="1" x14ac:dyDescent="0.2">
      <c r="A22" s="205"/>
      <c r="B22" s="236"/>
      <c r="C22" s="208"/>
      <c r="D22" s="241"/>
      <c r="E22" s="249"/>
      <c r="F22" s="239"/>
      <c r="G22" s="312"/>
      <c r="H22" s="313"/>
      <c r="I22" s="313"/>
      <c r="J22" s="313"/>
      <c r="K22" s="313"/>
      <c r="L22" s="284"/>
      <c r="M22" s="36" t="s">
        <v>44</v>
      </c>
      <c r="N22" s="36" t="s">
        <v>170</v>
      </c>
      <c r="O22" s="4" t="s">
        <v>65</v>
      </c>
      <c r="P22" s="78">
        <v>143</v>
      </c>
      <c r="Q22" s="78">
        <v>143</v>
      </c>
      <c r="R22" s="82">
        <v>145</v>
      </c>
      <c r="S22" s="132"/>
    </row>
    <row r="23" spans="1:20" ht="12.75" x14ac:dyDescent="0.2">
      <c r="A23" s="205"/>
      <c r="B23" s="236"/>
      <c r="C23" s="208"/>
      <c r="D23" s="31" t="s">
        <v>20</v>
      </c>
      <c r="E23" s="38" t="s">
        <v>21</v>
      </c>
      <c r="F23" s="31" t="s">
        <v>58</v>
      </c>
      <c r="G23" s="111">
        <v>4280.1000000000004</v>
      </c>
      <c r="H23" s="102">
        <v>5230</v>
      </c>
      <c r="I23" s="94">
        <v>4727.5</v>
      </c>
      <c r="J23" s="94">
        <v>5753</v>
      </c>
      <c r="K23" s="93">
        <v>6328.3</v>
      </c>
      <c r="L23" s="44" t="s">
        <v>58</v>
      </c>
      <c r="M23" s="39"/>
      <c r="N23" s="40"/>
      <c r="O23" s="41"/>
      <c r="P23" s="79"/>
      <c r="Q23" s="79"/>
      <c r="R23" s="79"/>
      <c r="S23" s="133"/>
      <c r="T23" s="152"/>
    </row>
    <row r="24" spans="1:20" ht="12.75" x14ac:dyDescent="0.2">
      <c r="A24" s="205"/>
      <c r="B24" s="236"/>
      <c r="C24" s="208"/>
      <c r="D24" s="31" t="s">
        <v>20</v>
      </c>
      <c r="E24" s="42" t="s">
        <v>24</v>
      </c>
      <c r="F24" s="31" t="s">
        <v>58</v>
      </c>
      <c r="G24" s="93">
        <v>215.2</v>
      </c>
      <c r="H24" s="93">
        <v>195.8</v>
      </c>
      <c r="I24" s="103">
        <v>195.8</v>
      </c>
      <c r="J24" s="104">
        <v>215.4</v>
      </c>
      <c r="K24" s="104">
        <v>236.9</v>
      </c>
      <c r="L24" s="31" t="s">
        <v>58</v>
      </c>
      <c r="M24" s="39"/>
      <c r="N24" s="39"/>
      <c r="O24" s="41"/>
      <c r="P24" s="43"/>
      <c r="Q24" s="43"/>
      <c r="R24" s="79"/>
      <c r="S24" s="133"/>
    </row>
    <row r="25" spans="1:20" ht="12.75" x14ac:dyDescent="0.2">
      <c r="A25" s="205"/>
      <c r="B25" s="236"/>
      <c r="C25" s="208"/>
      <c r="D25" s="31">
        <v>188714469</v>
      </c>
      <c r="E25" s="153" t="s">
        <v>258</v>
      </c>
      <c r="F25" s="154" t="s">
        <v>58</v>
      </c>
      <c r="G25" s="93">
        <v>7.9429999999999996</v>
      </c>
      <c r="H25" s="93"/>
      <c r="I25" s="155"/>
      <c r="J25" s="156"/>
      <c r="K25" s="156"/>
      <c r="L25" s="31"/>
      <c r="M25" s="39"/>
      <c r="N25" s="39"/>
      <c r="O25" s="41"/>
      <c r="P25" s="43"/>
      <c r="Q25" s="43"/>
      <c r="R25" s="79"/>
      <c r="S25" s="133"/>
    </row>
    <row r="26" spans="1:20" ht="13.5" customHeight="1" x14ac:dyDescent="0.2">
      <c r="A26" s="205"/>
      <c r="B26" s="236"/>
      <c r="C26" s="209"/>
      <c r="D26" s="185" t="s">
        <v>57</v>
      </c>
      <c r="E26" s="186"/>
      <c r="F26" s="186"/>
      <c r="G26" s="34">
        <f>SUM(G23:G25)</f>
        <v>4503.2430000000004</v>
      </c>
      <c r="H26" s="34">
        <f t="shared" ref="H26:K26" si="4">SUM(H23:H25)</f>
        <v>5425.8</v>
      </c>
      <c r="I26" s="34">
        <f t="shared" si="4"/>
        <v>4923.3</v>
      </c>
      <c r="J26" s="34">
        <f t="shared" si="4"/>
        <v>5968.4</v>
      </c>
      <c r="K26" s="34">
        <f t="shared" si="4"/>
        <v>6565.2</v>
      </c>
      <c r="L26" s="47" t="s">
        <v>58</v>
      </c>
      <c r="M26" s="35" t="s">
        <v>58</v>
      </c>
      <c r="N26" s="35" t="s">
        <v>58</v>
      </c>
      <c r="O26" s="35" t="s">
        <v>58</v>
      </c>
      <c r="P26" s="35" t="s">
        <v>58</v>
      </c>
      <c r="Q26" s="35" t="s">
        <v>58</v>
      </c>
      <c r="R26" s="35" t="s">
        <v>58</v>
      </c>
      <c r="S26" s="157">
        <f>(I26-G26)/G26</f>
        <v>9.3278777094640414E-2</v>
      </c>
    </row>
    <row r="27" spans="1:20" ht="12" customHeight="1" x14ac:dyDescent="0.2">
      <c r="A27" s="205"/>
      <c r="B27" s="236"/>
      <c r="C27" s="213" t="s">
        <v>36</v>
      </c>
      <c r="D27" s="243" t="s">
        <v>47</v>
      </c>
      <c r="E27" s="244"/>
      <c r="F27" s="218" t="s">
        <v>40</v>
      </c>
      <c r="G27" s="230"/>
      <c r="H27" s="273"/>
      <c r="I27" s="273"/>
      <c r="J27" s="273"/>
      <c r="K27" s="273"/>
      <c r="L27" s="283" t="s">
        <v>58</v>
      </c>
      <c r="M27" s="36" t="s">
        <v>124</v>
      </c>
      <c r="N27" s="36" t="s">
        <v>48</v>
      </c>
      <c r="O27" s="4" t="s">
        <v>19</v>
      </c>
      <c r="P27" s="27">
        <v>1</v>
      </c>
      <c r="Q27" s="27">
        <v>1</v>
      </c>
      <c r="R27" s="27">
        <v>1</v>
      </c>
      <c r="S27" s="132"/>
    </row>
    <row r="28" spans="1:20" ht="12" customHeight="1" x14ac:dyDescent="0.2">
      <c r="A28" s="205"/>
      <c r="B28" s="236"/>
      <c r="C28" s="214"/>
      <c r="D28" s="245"/>
      <c r="E28" s="246"/>
      <c r="F28" s="239"/>
      <c r="G28" s="231"/>
      <c r="H28" s="274"/>
      <c r="I28" s="274"/>
      <c r="J28" s="274"/>
      <c r="K28" s="274"/>
      <c r="L28" s="284"/>
      <c r="M28" s="36" t="s">
        <v>125</v>
      </c>
      <c r="N28" s="36" t="s">
        <v>49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">
      <c r="A29" s="205"/>
      <c r="B29" s="236"/>
      <c r="C29" s="214"/>
      <c r="D29" s="245"/>
      <c r="E29" s="246"/>
      <c r="F29" s="239"/>
      <c r="G29" s="231"/>
      <c r="H29" s="274"/>
      <c r="I29" s="274"/>
      <c r="J29" s="274"/>
      <c r="K29" s="274"/>
      <c r="L29" s="284"/>
      <c r="M29" s="36" t="s">
        <v>126</v>
      </c>
      <c r="N29" s="36" t="s">
        <v>50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">
      <c r="A30" s="205"/>
      <c r="B30" s="236"/>
      <c r="C30" s="214"/>
      <c r="D30" s="247"/>
      <c r="E30" s="248"/>
      <c r="F30" s="239"/>
      <c r="G30" s="232"/>
      <c r="H30" s="275"/>
      <c r="I30" s="275"/>
      <c r="J30" s="275"/>
      <c r="K30" s="275"/>
      <c r="L30" s="288"/>
      <c r="M30" s="36" t="s">
        <v>127</v>
      </c>
      <c r="N30" s="32" t="s">
        <v>51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.75" x14ac:dyDescent="0.2">
      <c r="A31" s="205"/>
      <c r="B31" s="236"/>
      <c r="C31" s="214"/>
      <c r="D31" s="31">
        <v>188664023</v>
      </c>
      <c r="E31" s="45" t="s">
        <v>21</v>
      </c>
      <c r="F31" s="31" t="s">
        <v>58</v>
      </c>
      <c r="G31" s="93">
        <v>126.3</v>
      </c>
      <c r="H31" s="94">
        <v>143.69999999999999</v>
      </c>
      <c r="I31" s="94">
        <v>142.9</v>
      </c>
      <c r="J31" s="94">
        <v>132</v>
      </c>
      <c r="K31" s="93">
        <v>134</v>
      </c>
      <c r="L31" s="44" t="s">
        <v>58</v>
      </c>
      <c r="M31" s="33"/>
      <c r="N31" s="33"/>
      <c r="O31" s="26"/>
      <c r="P31" s="77"/>
      <c r="Q31" s="77"/>
      <c r="R31" s="77"/>
      <c r="S31" s="133"/>
    </row>
    <row r="32" spans="1:20" ht="18" customHeight="1" x14ac:dyDescent="0.2">
      <c r="A32" s="205"/>
      <c r="B32" s="236"/>
      <c r="C32" s="181"/>
      <c r="D32" s="185" t="s">
        <v>57</v>
      </c>
      <c r="E32" s="186"/>
      <c r="F32" s="186"/>
      <c r="G32" s="34">
        <f>SUM(G31:G31)</f>
        <v>126.3</v>
      </c>
      <c r="H32" s="34">
        <f t="shared" ref="H32" si="5">SUM(H31:H31)</f>
        <v>143.69999999999999</v>
      </c>
      <c r="I32" s="34">
        <f t="shared" ref="I32" si="6">SUM(I31:I31)</f>
        <v>142.9</v>
      </c>
      <c r="J32" s="34">
        <f t="shared" ref="J32" si="7">SUM(J31:J31)</f>
        <v>132</v>
      </c>
      <c r="K32" s="34">
        <f t="shared" ref="K32" si="8">SUM(K31:K31)</f>
        <v>134</v>
      </c>
      <c r="L32" s="47" t="s">
        <v>58</v>
      </c>
      <c r="M32" s="35" t="s">
        <v>58</v>
      </c>
      <c r="N32" s="35" t="s">
        <v>58</v>
      </c>
      <c r="O32" s="35" t="s">
        <v>58</v>
      </c>
      <c r="P32" s="35" t="s">
        <v>58</v>
      </c>
      <c r="Q32" s="35" t="s">
        <v>58</v>
      </c>
      <c r="R32" s="35" t="s">
        <v>58</v>
      </c>
      <c r="S32" s="135">
        <f>(I32-G32)/G32</f>
        <v>0.13143309580364218</v>
      </c>
    </row>
    <row r="33" spans="1:19" ht="12.75" x14ac:dyDescent="0.2">
      <c r="A33" s="205"/>
      <c r="B33" s="236"/>
      <c r="C33" s="210" t="s">
        <v>52</v>
      </c>
      <c r="D33" s="220" t="s">
        <v>159</v>
      </c>
      <c r="E33" s="189"/>
      <c r="F33" s="218" t="s">
        <v>40</v>
      </c>
      <c r="G33" s="230"/>
      <c r="H33" s="273"/>
      <c r="I33" s="273"/>
      <c r="J33" s="273"/>
      <c r="K33" s="273"/>
      <c r="L33" s="283" t="s">
        <v>58</v>
      </c>
      <c r="M33" s="36" t="s">
        <v>128</v>
      </c>
      <c r="N33" s="36" t="s">
        <v>53</v>
      </c>
      <c r="O33" s="4" t="s">
        <v>19</v>
      </c>
      <c r="P33" s="27">
        <v>2784</v>
      </c>
      <c r="Q33" s="27">
        <v>2830</v>
      </c>
      <c r="R33" s="27">
        <v>2865</v>
      </c>
      <c r="S33" s="132"/>
    </row>
    <row r="34" spans="1:19" ht="10.5" customHeight="1" x14ac:dyDescent="0.2">
      <c r="A34" s="205"/>
      <c r="B34" s="236"/>
      <c r="C34" s="211"/>
      <c r="D34" s="241"/>
      <c r="E34" s="190"/>
      <c r="F34" s="239"/>
      <c r="G34" s="231"/>
      <c r="H34" s="274"/>
      <c r="I34" s="274"/>
      <c r="J34" s="274"/>
      <c r="K34" s="274"/>
      <c r="L34" s="284"/>
      <c r="M34" s="36" t="s">
        <v>129</v>
      </c>
      <c r="N34" s="36" t="s">
        <v>173</v>
      </c>
      <c r="O34" s="4" t="s">
        <v>19</v>
      </c>
      <c r="P34" s="27">
        <v>2700</v>
      </c>
      <c r="Q34" s="27">
        <v>2723</v>
      </c>
      <c r="R34" s="27">
        <v>2722</v>
      </c>
      <c r="S34" s="132"/>
    </row>
    <row r="35" spans="1:19" ht="10.5" customHeight="1" x14ac:dyDescent="0.2">
      <c r="A35" s="205"/>
      <c r="B35" s="236"/>
      <c r="C35" s="211"/>
      <c r="D35" s="241"/>
      <c r="E35" s="190"/>
      <c r="F35" s="239"/>
      <c r="G35" s="231"/>
      <c r="H35" s="274"/>
      <c r="I35" s="274"/>
      <c r="J35" s="274"/>
      <c r="K35" s="274"/>
      <c r="L35" s="284"/>
      <c r="M35" s="36" t="s">
        <v>130</v>
      </c>
      <c r="N35" s="36" t="s">
        <v>54</v>
      </c>
      <c r="O35" s="4" t="s">
        <v>19</v>
      </c>
      <c r="P35" s="27">
        <v>3461</v>
      </c>
      <c r="Q35" s="27">
        <v>3560</v>
      </c>
      <c r="R35" s="27">
        <v>3700</v>
      </c>
      <c r="S35" s="132"/>
    </row>
    <row r="36" spans="1:19" ht="10.5" customHeight="1" x14ac:dyDescent="0.2">
      <c r="A36" s="205"/>
      <c r="B36" s="236"/>
      <c r="C36" s="211"/>
      <c r="D36" s="241"/>
      <c r="E36" s="190"/>
      <c r="F36" s="239"/>
      <c r="G36" s="231"/>
      <c r="H36" s="274"/>
      <c r="I36" s="274"/>
      <c r="J36" s="274"/>
      <c r="K36" s="274"/>
      <c r="L36" s="284"/>
      <c r="M36" s="36" t="s">
        <v>131</v>
      </c>
      <c r="N36" s="36" t="s">
        <v>56</v>
      </c>
      <c r="O36" s="4" t="s">
        <v>171</v>
      </c>
      <c r="P36" s="27">
        <v>38.799999999999997</v>
      </c>
      <c r="Q36" s="27">
        <v>38.799999999999997</v>
      </c>
      <c r="R36" s="27">
        <v>38.799999999999997</v>
      </c>
      <c r="S36" s="132"/>
    </row>
    <row r="37" spans="1:19" ht="10.5" customHeight="1" x14ac:dyDescent="0.2">
      <c r="A37" s="205"/>
      <c r="B37" s="236"/>
      <c r="C37" s="211"/>
      <c r="D37" s="241"/>
      <c r="E37" s="190"/>
      <c r="F37" s="239"/>
      <c r="G37" s="231"/>
      <c r="H37" s="274"/>
      <c r="I37" s="274"/>
      <c r="J37" s="274"/>
      <c r="K37" s="274"/>
      <c r="L37" s="284"/>
      <c r="M37" s="36" t="s">
        <v>132</v>
      </c>
      <c r="N37" s="36" t="s">
        <v>160</v>
      </c>
      <c r="O37" s="4" t="s">
        <v>172</v>
      </c>
      <c r="P37" s="27">
        <v>1511.57</v>
      </c>
      <c r="Q37" s="27">
        <v>1522.47</v>
      </c>
      <c r="R37" s="27">
        <v>1536.8</v>
      </c>
      <c r="S37" s="132"/>
    </row>
    <row r="38" spans="1:19" ht="10.5" customHeight="1" x14ac:dyDescent="0.2">
      <c r="A38" s="205"/>
      <c r="B38" s="236"/>
      <c r="C38" s="211"/>
      <c r="D38" s="222"/>
      <c r="E38" s="242"/>
      <c r="F38" s="219"/>
      <c r="G38" s="232"/>
      <c r="H38" s="275"/>
      <c r="I38" s="275"/>
      <c r="J38" s="275"/>
      <c r="K38" s="275"/>
      <c r="L38" s="288"/>
      <c r="M38" s="36" t="s">
        <v>133</v>
      </c>
      <c r="N38" s="32" t="s">
        <v>55</v>
      </c>
      <c r="O38" s="4" t="s">
        <v>171</v>
      </c>
      <c r="P38" s="27">
        <v>277.20999999999998</v>
      </c>
      <c r="Q38" s="27">
        <v>279.31</v>
      </c>
      <c r="R38" s="27">
        <v>280.51</v>
      </c>
      <c r="S38" s="132"/>
    </row>
    <row r="39" spans="1:19" ht="12.75" x14ac:dyDescent="0.2">
      <c r="A39" s="205"/>
      <c r="B39" s="236"/>
      <c r="C39" s="211"/>
      <c r="D39" s="31">
        <v>188714469</v>
      </c>
      <c r="E39" s="38" t="s">
        <v>21</v>
      </c>
      <c r="F39" s="46" t="s">
        <v>58</v>
      </c>
      <c r="G39" s="112">
        <v>1354.1</v>
      </c>
      <c r="H39" s="94">
        <v>2100.1</v>
      </c>
      <c r="I39" s="94">
        <v>1488.2</v>
      </c>
      <c r="J39" s="94">
        <v>2310.1</v>
      </c>
      <c r="K39" s="93">
        <v>2541.1</v>
      </c>
      <c r="L39" s="31" t="s">
        <v>58</v>
      </c>
      <c r="M39" s="33"/>
      <c r="N39" s="33"/>
      <c r="O39" s="26"/>
      <c r="P39" s="77"/>
      <c r="Q39" s="77"/>
      <c r="R39" s="77"/>
      <c r="S39" s="133"/>
    </row>
    <row r="40" spans="1:19" ht="12.75" x14ac:dyDescent="0.2">
      <c r="A40" s="205"/>
      <c r="B40" s="236"/>
      <c r="C40" s="211"/>
      <c r="D40" s="31" t="s">
        <v>20</v>
      </c>
      <c r="E40" s="42" t="s">
        <v>24</v>
      </c>
      <c r="F40" s="46" t="s">
        <v>58</v>
      </c>
      <c r="G40" s="93">
        <v>14.4</v>
      </c>
      <c r="H40" s="105">
        <v>4.9000000000000004</v>
      </c>
      <c r="I40" s="106">
        <v>12.1</v>
      </c>
      <c r="J40" s="107">
        <v>5.4</v>
      </c>
      <c r="K40" s="107">
        <v>5.9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8" customHeight="1" x14ac:dyDescent="0.2">
      <c r="A41" s="205"/>
      <c r="B41" s="236"/>
      <c r="C41" s="212"/>
      <c r="D41" s="185" t="s">
        <v>57</v>
      </c>
      <c r="E41" s="186"/>
      <c r="F41" s="186"/>
      <c r="G41" s="34">
        <f>SUM(G39:G40)</f>
        <v>1368.5</v>
      </c>
      <c r="H41" s="34">
        <f t="shared" ref="H41:K41" si="9">SUM(H39:H40)</f>
        <v>2105</v>
      </c>
      <c r="I41" s="34">
        <f t="shared" si="9"/>
        <v>1500.3</v>
      </c>
      <c r="J41" s="34">
        <f t="shared" si="9"/>
        <v>2315.5</v>
      </c>
      <c r="K41" s="34">
        <f t="shared" si="9"/>
        <v>2547</v>
      </c>
      <c r="L41" s="47" t="s">
        <v>58</v>
      </c>
      <c r="M41" s="35" t="s">
        <v>58</v>
      </c>
      <c r="N41" s="35" t="s">
        <v>58</v>
      </c>
      <c r="O41" s="35" t="s">
        <v>58</v>
      </c>
      <c r="P41" s="35" t="s">
        <v>58</v>
      </c>
      <c r="Q41" s="35" t="s">
        <v>58</v>
      </c>
      <c r="R41" s="35" t="s">
        <v>58</v>
      </c>
      <c r="S41" s="135">
        <f>(I41-G41)/G41</f>
        <v>9.6309828279137713E-2</v>
      </c>
    </row>
    <row r="42" spans="1:19" ht="21.75" customHeight="1" x14ac:dyDescent="0.2">
      <c r="A42" s="205"/>
      <c r="B42" s="236"/>
      <c r="C42" s="207" t="s">
        <v>61</v>
      </c>
      <c r="D42" s="220" t="s">
        <v>161</v>
      </c>
      <c r="E42" s="221"/>
      <c r="F42" s="218" t="s">
        <v>40</v>
      </c>
      <c r="G42" s="230"/>
      <c r="H42" s="273"/>
      <c r="I42" s="273"/>
      <c r="J42" s="273"/>
      <c r="K42" s="273"/>
      <c r="L42" s="283" t="s">
        <v>58</v>
      </c>
      <c r="M42" s="30" t="s">
        <v>59</v>
      </c>
      <c r="N42" s="30" t="s">
        <v>63</v>
      </c>
      <c r="O42" s="4" t="s">
        <v>19</v>
      </c>
      <c r="P42" s="27">
        <v>40</v>
      </c>
      <c r="Q42" s="27">
        <v>40</v>
      </c>
      <c r="R42" s="27">
        <v>40</v>
      </c>
      <c r="S42" s="132"/>
    </row>
    <row r="43" spans="1:19" ht="21.75" customHeight="1" x14ac:dyDescent="0.2">
      <c r="A43" s="205"/>
      <c r="B43" s="236"/>
      <c r="C43" s="208"/>
      <c r="D43" s="222"/>
      <c r="E43" s="223"/>
      <c r="F43" s="219"/>
      <c r="G43" s="232"/>
      <c r="H43" s="275"/>
      <c r="I43" s="275"/>
      <c r="J43" s="275"/>
      <c r="K43" s="275"/>
      <c r="L43" s="288"/>
      <c r="M43" s="30" t="s">
        <v>174</v>
      </c>
      <c r="N43" s="36" t="s">
        <v>163</v>
      </c>
      <c r="O43" s="4" t="s">
        <v>19</v>
      </c>
      <c r="P43" s="27">
        <v>1.25</v>
      </c>
      <c r="Q43" s="27">
        <v>1.25</v>
      </c>
      <c r="R43" s="27">
        <v>1.25</v>
      </c>
      <c r="S43" s="132"/>
    </row>
    <row r="44" spans="1:19" ht="12.75" x14ac:dyDescent="0.2">
      <c r="A44" s="205"/>
      <c r="B44" s="236"/>
      <c r="C44" s="208"/>
      <c r="D44" s="31">
        <v>191130798</v>
      </c>
      <c r="E44" s="32" t="s">
        <v>21</v>
      </c>
      <c r="F44" s="46" t="s">
        <v>58</v>
      </c>
      <c r="G44" s="94">
        <v>804</v>
      </c>
      <c r="H44" s="94">
        <v>833.7</v>
      </c>
      <c r="I44" s="94">
        <v>933.4</v>
      </c>
      <c r="J44" s="94">
        <v>917.1</v>
      </c>
      <c r="K44" s="93">
        <v>1008.8</v>
      </c>
      <c r="L44" s="31" t="s">
        <v>58</v>
      </c>
      <c r="M44" s="33"/>
      <c r="N44" s="33"/>
      <c r="O44" s="26"/>
      <c r="P44" s="77"/>
      <c r="Q44" s="77"/>
      <c r="R44" s="77"/>
      <c r="S44" s="133"/>
    </row>
    <row r="45" spans="1:19" ht="12.75" x14ac:dyDescent="0.2">
      <c r="A45" s="205"/>
      <c r="B45" s="236"/>
      <c r="C45" s="208"/>
      <c r="D45" s="31">
        <v>191130798</v>
      </c>
      <c r="E45" s="32" t="s">
        <v>24</v>
      </c>
      <c r="F45" s="46" t="s">
        <v>58</v>
      </c>
      <c r="G45" s="94">
        <v>1</v>
      </c>
      <c r="H45" s="94">
        <v>1</v>
      </c>
      <c r="I45" s="94">
        <v>1.3</v>
      </c>
      <c r="J45" s="94">
        <v>1.4</v>
      </c>
      <c r="K45" s="93">
        <v>1.6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2.75" x14ac:dyDescent="0.2">
      <c r="A46" s="205"/>
      <c r="B46" s="236"/>
      <c r="C46" s="208"/>
      <c r="D46" s="31">
        <v>191130798</v>
      </c>
      <c r="E46" s="32" t="s">
        <v>23</v>
      </c>
      <c r="F46" s="46" t="s">
        <v>58</v>
      </c>
      <c r="G46" s="94">
        <v>21.7</v>
      </c>
      <c r="H46" s="94">
        <v>25.3</v>
      </c>
      <c r="I46" s="94">
        <v>29.8</v>
      </c>
      <c r="J46" s="94">
        <v>27.8</v>
      </c>
      <c r="K46" s="93">
        <v>30.6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8" customHeight="1" x14ac:dyDescent="0.2">
      <c r="A47" s="205"/>
      <c r="B47" s="236"/>
      <c r="C47" s="209"/>
      <c r="D47" s="185" t="s">
        <v>57</v>
      </c>
      <c r="E47" s="186"/>
      <c r="F47" s="186"/>
      <c r="G47" s="34">
        <f>SUM(G44:G46)</f>
        <v>826.7</v>
      </c>
      <c r="H47" s="34">
        <f t="shared" ref="H47:K47" si="10">SUM(H44:H46)</f>
        <v>860</v>
      </c>
      <c r="I47" s="34">
        <f t="shared" si="10"/>
        <v>964.49999999999989</v>
      </c>
      <c r="J47" s="34">
        <f t="shared" si="10"/>
        <v>946.3</v>
      </c>
      <c r="K47" s="34">
        <f t="shared" si="10"/>
        <v>1041</v>
      </c>
      <c r="L47" s="47" t="s">
        <v>58</v>
      </c>
      <c r="M47" s="35" t="s">
        <v>58</v>
      </c>
      <c r="N47" s="35" t="s">
        <v>58</v>
      </c>
      <c r="O47" s="35" t="s">
        <v>58</v>
      </c>
      <c r="P47" s="35" t="s">
        <v>58</v>
      </c>
      <c r="Q47" s="35" t="s">
        <v>58</v>
      </c>
      <c r="R47" s="35" t="s">
        <v>58</v>
      </c>
      <c r="S47" s="135">
        <f>(I47-G47)/G47</f>
        <v>0.16668682714406657</v>
      </c>
    </row>
    <row r="48" spans="1:19" ht="30.75" customHeight="1" x14ac:dyDescent="0.2">
      <c r="A48" s="205"/>
      <c r="B48" s="236"/>
      <c r="C48" s="210" t="s">
        <v>62</v>
      </c>
      <c r="D48" s="220" t="s">
        <v>162</v>
      </c>
      <c r="E48" s="189"/>
      <c r="F48" s="47" t="s">
        <v>40</v>
      </c>
      <c r="G48" s="285"/>
      <c r="H48" s="250"/>
      <c r="I48" s="250"/>
      <c r="J48" s="250"/>
      <c r="K48" s="250"/>
      <c r="L48" s="31" t="s">
        <v>58</v>
      </c>
      <c r="M48" s="30" t="s">
        <v>60</v>
      </c>
      <c r="N48" s="30" t="s">
        <v>64</v>
      </c>
      <c r="O48" s="4" t="s">
        <v>65</v>
      </c>
      <c r="P48" s="27">
        <v>2</v>
      </c>
      <c r="Q48" s="27">
        <v>2</v>
      </c>
      <c r="R48" s="27">
        <v>2</v>
      </c>
      <c r="S48" s="132"/>
    </row>
    <row r="49" spans="1:19" ht="12.75" x14ac:dyDescent="0.2">
      <c r="A49" s="205"/>
      <c r="B49" s="236"/>
      <c r="C49" s="211"/>
      <c r="D49" s="31" t="s">
        <v>20</v>
      </c>
      <c r="E49" s="32" t="s">
        <v>21</v>
      </c>
      <c r="F49" s="46" t="s">
        <v>58</v>
      </c>
      <c r="G49" s="94">
        <v>15</v>
      </c>
      <c r="H49" s="94">
        <v>250</v>
      </c>
      <c r="I49" s="94">
        <v>0</v>
      </c>
      <c r="J49" s="94">
        <v>0</v>
      </c>
      <c r="K49" s="93">
        <v>0</v>
      </c>
      <c r="L49" s="31" t="s">
        <v>58</v>
      </c>
      <c r="M49" s="33"/>
      <c r="N49" s="33"/>
      <c r="O49" s="26"/>
      <c r="P49" s="77"/>
      <c r="Q49" s="77"/>
      <c r="R49" s="77"/>
      <c r="S49" s="133"/>
    </row>
    <row r="50" spans="1:19" ht="18" customHeight="1" x14ac:dyDescent="0.2">
      <c r="A50" s="205"/>
      <c r="B50" s="236"/>
      <c r="C50" s="212"/>
      <c r="D50" s="185" t="s">
        <v>57</v>
      </c>
      <c r="E50" s="186"/>
      <c r="F50" s="186"/>
      <c r="G50" s="34">
        <f>SUM(G49:G49)</f>
        <v>15</v>
      </c>
      <c r="H50" s="34">
        <f t="shared" ref="H50" si="11">SUM(H49:H49)</f>
        <v>250</v>
      </c>
      <c r="I50" s="34">
        <f t="shared" ref="I50" si="12">SUM(I49:I49)</f>
        <v>0</v>
      </c>
      <c r="J50" s="34">
        <f t="shared" ref="J50" si="13">SUM(J49:J49)</f>
        <v>0</v>
      </c>
      <c r="K50" s="34">
        <f t="shared" ref="K50" si="14">SUM(K49:K49)</f>
        <v>0</v>
      </c>
      <c r="L50" s="31" t="s">
        <v>58</v>
      </c>
      <c r="M50" s="35" t="s">
        <v>58</v>
      </c>
      <c r="N50" s="35" t="s">
        <v>58</v>
      </c>
      <c r="O50" s="35" t="s">
        <v>58</v>
      </c>
      <c r="P50" s="35" t="s">
        <v>58</v>
      </c>
      <c r="Q50" s="35" t="s">
        <v>58</v>
      </c>
      <c r="R50" s="35" t="s">
        <v>58</v>
      </c>
      <c r="S50" s="135">
        <f>(I50-G50)/G50</f>
        <v>-1</v>
      </c>
    </row>
    <row r="51" spans="1:19" ht="18" customHeight="1" x14ac:dyDescent="0.2">
      <c r="A51" s="205"/>
      <c r="B51" s="162"/>
      <c r="C51" s="210" t="s">
        <v>72</v>
      </c>
      <c r="D51" s="250" t="s">
        <v>281</v>
      </c>
      <c r="E51" s="250"/>
      <c r="F51" s="161" t="s">
        <v>40</v>
      </c>
      <c r="G51" s="34"/>
      <c r="H51" s="34"/>
      <c r="I51" s="34"/>
      <c r="J51" s="34"/>
      <c r="K51" s="34"/>
      <c r="L51" s="31"/>
      <c r="M51" s="35"/>
      <c r="N51" s="35"/>
      <c r="O51" s="35"/>
      <c r="P51" s="35"/>
      <c r="Q51" s="35"/>
      <c r="R51" s="35"/>
      <c r="S51" s="135"/>
    </row>
    <row r="52" spans="1:19" ht="14.25" customHeight="1" x14ac:dyDescent="0.2">
      <c r="A52" s="205"/>
      <c r="B52" s="162"/>
      <c r="C52" s="211"/>
      <c r="D52" s="31">
        <v>188714469</v>
      </c>
      <c r="E52" s="154" t="s">
        <v>21</v>
      </c>
      <c r="F52" s="46" t="s">
        <v>58</v>
      </c>
      <c r="G52" s="34">
        <v>0</v>
      </c>
      <c r="H52" s="34"/>
      <c r="I52" s="34">
        <v>125.3</v>
      </c>
      <c r="J52" s="34">
        <v>275</v>
      </c>
      <c r="K52" s="34">
        <v>302.5</v>
      </c>
      <c r="L52" s="31" t="s">
        <v>58</v>
      </c>
      <c r="M52" s="35"/>
      <c r="N52" s="35"/>
      <c r="O52" s="35"/>
      <c r="P52" s="35"/>
      <c r="Q52" s="35"/>
      <c r="R52" s="35"/>
      <c r="S52" s="135"/>
    </row>
    <row r="53" spans="1:19" ht="18" customHeight="1" x14ac:dyDescent="0.2">
      <c r="A53" s="205"/>
      <c r="B53" s="162"/>
      <c r="C53" s="212"/>
      <c r="D53" s="185" t="s">
        <v>57</v>
      </c>
      <c r="E53" s="186"/>
      <c r="F53" s="187"/>
      <c r="G53" s="34">
        <f>G52</f>
        <v>0</v>
      </c>
      <c r="H53" s="34"/>
      <c r="I53" s="34">
        <f>I52</f>
        <v>125.3</v>
      </c>
      <c r="J53" s="34">
        <f>J52</f>
        <v>275</v>
      </c>
      <c r="K53" s="34">
        <f>K52</f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">
      <c r="A54" s="206"/>
      <c r="B54" s="48" t="s">
        <v>0</v>
      </c>
      <c r="C54" s="240" t="s">
        <v>175</v>
      </c>
      <c r="D54" s="240"/>
      <c r="E54" s="240"/>
      <c r="F54" s="240"/>
      <c r="G54" s="49">
        <f>G19+G26+G32+G41+G47+G50+G53</f>
        <v>7003.7430000000004</v>
      </c>
      <c r="H54" s="49">
        <f t="shared" ref="H54" si="15">H19+H26+H32+H41+H47+H50</f>
        <v>8981.4</v>
      </c>
      <c r="I54" s="49">
        <f>I19+I26+I32+I41+I47+I50+I53</f>
        <v>7920.1</v>
      </c>
      <c r="J54" s="49">
        <f>J19+J26+J32+J41+J47+J50+J53</f>
        <v>9853.6999999999989</v>
      </c>
      <c r="K54" s="49">
        <f>K19+K26+K32+K41+K47+K50+K53</f>
        <v>10827.9</v>
      </c>
      <c r="L54" s="119" t="s">
        <v>58</v>
      </c>
      <c r="M54" s="50" t="s">
        <v>58</v>
      </c>
      <c r="N54" s="50" t="s">
        <v>58</v>
      </c>
      <c r="O54" s="50" t="s">
        <v>58</v>
      </c>
      <c r="P54" s="50" t="s">
        <v>58</v>
      </c>
      <c r="Q54" s="50" t="s">
        <v>58</v>
      </c>
      <c r="R54" s="50" t="s">
        <v>58</v>
      </c>
      <c r="S54" s="132"/>
    </row>
    <row r="55" spans="1:19" ht="26.25" customHeight="1" x14ac:dyDescent="0.2">
      <c r="A55" s="51" t="s">
        <v>0</v>
      </c>
      <c r="B55" s="52" t="s">
        <v>17</v>
      </c>
      <c r="C55" s="253" t="s">
        <v>68</v>
      </c>
      <c r="D55" s="253"/>
      <c r="E55" s="253"/>
      <c r="F55" s="116" t="s">
        <v>231</v>
      </c>
      <c r="G55" s="289"/>
      <c r="H55" s="290"/>
      <c r="I55" s="290"/>
      <c r="J55" s="290"/>
      <c r="K55" s="290"/>
      <c r="L55" s="120" t="s">
        <v>58</v>
      </c>
      <c r="M55" s="29" t="s">
        <v>67</v>
      </c>
      <c r="N55" s="29" t="s">
        <v>66</v>
      </c>
      <c r="O55" s="5" t="s">
        <v>18</v>
      </c>
      <c r="P55" s="76">
        <v>100</v>
      </c>
      <c r="Q55" s="76">
        <v>100</v>
      </c>
      <c r="R55" s="76">
        <v>100</v>
      </c>
      <c r="S55" s="132"/>
    </row>
    <row r="56" spans="1:19" ht="55.5" customHeight="1" x14ac:dyDescent="0.2">
      <c r="A56" s="53"/>
      <c r="B56" s="237" t="s">
        <v>17</v>
      </c>
      <c r="C56" s="54" t="s">
        <v>0</v>
      </c>
      <c r="D56" s="189" t="s">
        <v>176</v>
      </c>
      <c r="E56" s="189"/>
      <c r="F56" s="47" t="s">
        <v>40</v>
      </c>
      <c r="G56" s="285"/>
      <c r="H56" s="250"/>
      <c r="I56" s="250"/>
      <c r="J56" s="250"/>
      <c r="K56" s="250"/>
      <c r="L56" s="31" t="s">
        <v>58</v>
      </c>
      <c r="M56" s="30" t="s">
        <v>178</v>
      </c>
      <c r="N56" s="30" t="s">
        <v>140</v>
      </c>
      <c r="O56" s="4" t="s">
        <v>19</v>
      </c>
      <c r="P56" s="27">
        <v>30</v>
      </c>
      <c r="Q56" s="27">
        <v>30</v>
      </c>
      <c r="R56" s="27">
        <v>30</v>
      </c>
      <c r="S56" s="132"/>
    </row>
    <row r="57" spans="1:19" ht="12.75" x14ac:dyDescent="0.2">
      <c r="A57" s="53"/>
      <c r="B57" s="238"/>
      <c r="C57" s="180" t="s">
        <v>0</v>
      </c>
      <c r="D57" s="31">
        <v>188714469</v>
      </c>
      <c r="E57" s="32" t="s">
        <v>23</v>
      </c>
      <c r="F57" s="31" t="s">
        <v>58</v>
      </c>
      <c r="G57" s="94">
        <v>0.3</v>
      </c>
      <c r="H57" s="94">
        <v>0.3</v>
      </c>
      <c r="I57" s="94">
        <v>0.2</v>
      </c>
      <c r="J57" s="94">
        <v>0.3</v>
      </c>
      <c r="K57" s="93">
        <v>0.3</v>
      </c>
      <c r="L57" s="31" t="s">
        <v>58</v>
      </c>
      <c r="M57" s="33"/>
      <c r="N57" s="33"/>
      <c r="O57" s="26"/>
      <c r="P57" s="77"/>
      <c r="Q57" s="77"/>
      <c r="R57" s="77"/>
      <c r="S57" s="133"/>
    </row>
    <row r="58" spans="1:19" ht="18" customHeight="1" x14ac:dyDescent="0.2">
      <c r="A58" s="53"/>
      <c r="B58" s="238"/>
      <c r="C58" s="181"/>
      <c r="D58" s="185" t="s">
        <v>57</v>
      </c>
      <c r="E58" s="186"/>
      <c r="F58" s="186"/>
      <c r="G58" s="34">
        <f>SUM(G57:G57)</f>
        <v>0.3</v>
      </c>
      <c r="H58" s="34">
        <f t="shared" ref="H58:K58" si="16">SUM(H57:H57)</f>
        <v>0.3</v>
      </c>
      <c r="I58" s="34">
        <f t="shared" si="16"/>
        <v>0.2</v>
      </c>
      <c r="J58" s="34">
        <f t="shared" si="16"/>
        <v>0.3</v>
      </c>
      <c r="K58" s="34">
        <f t="shared" si="16"/>
        <v>0.3</v>
      </c>
      <c r="L58" s="47" t="s">
        <v>58</v>
      </c>
      <c r="M58" s="35" t="s">
        <v>58</v>
      </c>
      <c r="N58" s="35" t="s">
        <v>58</v>
      </c>
      <c r="O58" s="35" t="s">
        <v>58</v>
      </c>
      <c r="P58" s="35" t="s">
        <v>58</v>
      </c>
      <c r="Q58" s="35" t="s">
        <v>58</v>
      </c>
      <c r="R58" s="35" t="s">
        <v>58</v>
      </c>
      <c r="S58" s="135">
        <f>(I58-G58)/G58</f>
        <v>-0.33333333333333326</v>
      </c>
    </row>
    <row r="59" spans="1:19" ht="42.75" customHeight="1" x14ac:dyDescent="0.2">
      <c r="A59" s="53"/>
      <c r="B59" s="238"/>
      <c r="C59" s="54" t="s">
        <v>17</v>
      </c>
      <c r="D59" s="189" t="s">
        <v>177</v>
      </c>
      <c r="E59" s="189"/>
      <c r="F59" s="47" t="s">
        <v>40</v>
      </c>
      <c r="G59" s="285"/>
      <c r="H59" s="250"/>
      <c r="I59" s="250"/>
      <c r="J59" s="250"/>
      <c r="K59" s="250"/>
      <c r="L59" s="31" t="s">
        <v>58</v>
      </c>
      <c r="M59" s="30" t="s">
        <v>179</v>
      </c>
      <c r="N59" s="55" t="s">
        <v>217</v>
      </c>
      <c r="O59" s="4" t="s">
        <v>19</v>
      </c>
      <c r="P59" s="27">
        <v>1</v>
      </c>
      <c r="Q59" s="27">
        <v>1</v>
      </c>
      <c r="R59" s="27">
        <v>1</v>
      </c>
      <c r="S59" s="132"/>
    </row>
    <row r="60" spans="1:19" ht="12.75" x14ac:dyDescent="0.2">
      <c r="A60" s="53"/>
      <c r="B60" s="238"/>
      <c r="C60" s="180" t="s">
        <v>17</v>
      </c>
      <c r="D60" s="31">
        <v>188714469</v>
      </c>
      <c r="E60" s="32" t="s">
        <v>23</v>
      </c>
      <c r="F60" s="31" t="s">
        <v>58</v>
      </c>
      <c r="G60" s="94">
        <v>13.9</v>
      </c>
      <c r="H60" s="94">
        <v>13.9</v>
      </c>
      <c r="I60" s="94">
        <v>13.6</v>
      </c>
      <c r="J60" s="94">
        <v>15.2</v>
      </c>
      <c r="K60" s="93">
        <v>16.7</v>
      </c>
      <c r="L60" s="31" t="s">
        <v>58</v>
      </c>
      <c r="M60" s="33"/>
      <c r="N60" s="33"/>
      <c r="O60" s="26"/>
      <c r="P60" s="77"/>
      <c r="Q60" s="77"/>
      <c r="R60" s="77"/>
      <c r="S60" s="133"/>
    </row>
    <row r="61" spans="1:19" ht="18" customHeight="1" x14ac:dyDescent="0.2">
      <c r="A61" s="53"/>
      <c r="B61" s="238"/>
      <c r="C61" s="181"/>
      <c r="D61" s="185" t="s">
        <v>57</v>
      </c>
      <c r="E61" s="186"/>
      <c r="F61" s="186"/>
      <c r="G61" s="34">
        <f>SUM(G60:G60)</f>
        <v>13.9</v>
      </c>
      <c r="H61" s="34">
        <f t="shared" ref="H61" si="17">SUM(H60:H60)</f>
        <v>13.9</v>
      </c>
      <c r="I61" s="34">
        <f t="shared" ref="I61" si="18">SUM(I60:I60)</f>
        <v>13.6</v>
      </c>
      <c r="J61" s="34">
        <f t="shared" ref="J61" si="19">SUM(J60:J60)</f>
        <v>15.2</v>
      </c>
      <c r="K61" s="34">
        <f t="shared" ref="K61" si="20">SUM(K60:K60)</f>
        <v>16.7</v>
      </c>
      <c r="L61" s="47" t="s">
        <v>58</v>
      </c>
      <c r="M61" s="35" t="s">
        <v>58</v>
      </c>
      <c r="N61" s="35" t="s">
        <v>58</v>
      </c>
      <c r="O61" s="35" t="s">
        <v>58</v>
      </c>
      <c r="P61" s="35" t="s">
        <v>58</v>
      </c>
      <c r="Q61" s="35" t="s">
        <v>58</v>
      </c>
      <c r="R61" s="35" t="s">
        <v>58</v>
      </c>
      <c r="S61" s="157">
        <f>(I61-G61)/G61</f>
        <v>-2.158273381294969E-2</v>
      </c>
    </row>
    <row r="62" spans="1:19" ht="25.5" x14ac:dyDescent="0.2">
      <c r="A62" s="53"/>
      <c r="B62" s="238"/>
      <c r="C62" s="54" t="s">
        <v>36</v>
      </c>
      <c r="D62" s="189" t="s">
        <v>180</v>
      </c>
      <c r="E62" s="189"/>
      <c r="F62" s="47" t="s">
        <v>40</v>
      </c>
      <c r="G62" s="285"/>
      <c r="H62" s="250"/>
      <c r="I62" s="250"/>
      <c r="J62" s="250"/>
      <c r="K62" s="250"/>
      <c r="L62" s="31" t="s">
        <v>58</v>
      </c>
      <c r="M62" s="30" t="s">
        <v>181</v>
      </c>
      <c r="N62" s="30" t="s">
        <v>69</v>
      </c>
      <c r="O62" s="4" t="s">
        <v>19</v>
      </c>
      <c r="P62" s="27">
        <v>1</v>
      </c>
      <c r="Q62" s="27">
        <v>1</v>
      </c>
      <c r="R62" s="27">
        <v>1</v>
      </c>
      <c r="S62" s="132"/>
    </row>
    <row r="63" spans="1:19" ht="12.75" x14ac:dyDescent="0.2">
      <c r="A63" s="53"/>
      <c r="B63" s="238"/>
      <c r="C63" s="180" t="s">
        <v>36</v>
      </c>
      <c r="D63" s="31">
        <v>188714469</v>
      </c>
      <c r="E63" s="32" t="s">
        <v>23</v>
      </c>
      <c r="F63" s="31" t="s">
        <v>58</v>
      </c>
      <c r="G63" s="94">
        <v>8.4</v>
      </c>
      <c r="H63" s="94">
        <v>9.1999999999999993</v>
      </c>
      <c r="I63" s="94">
        <v>8</v>
      </c>
      <c r="J63" s="94">
        <v>10.1</v>
      </c>
      <c r="K63" s="93">
        <v>11.1</v>
      </c>
      <c r="L63" s="31" t="s">
        <v>58</v>
      </c>
      <c r="M63" s="33"/>
      <c r="N63" s="33"/>
      <c r="O63" s="26"/>
      <c r="P63" s="77"/>
      <c r="Q63" s="77"/>
      <c r="R63" s="77"/>
      <c r="S63" s="133"/>
    </row>
    <row r="64" spans="1:19" ht="18" customHeight="1" x14ac:dyDescent="0.2">
      <c r="A64" s="53"/>
      <c r="B64" s="238"/>
      <c r="C64" s="181"/>
      <c r="D64" s="233" t="s">
        <v>57</v>
      </c>
      <c r="E64" s="234"/>
      <c r="F64" s="186"/>
      <c r="G64" s="34">
        <f>SUM(G63:G63)</f>
        <v>8.4</v>
      </c>
      <c r="H64" s="34">
        <f t="shared" ref="H64" si="21">SUM(H63:H63)</f>
        <v>9.1999999999999993</v>
      </c>
      <c r="I64" s="34">
        <f t="shared" ref="I64" si="22">SUM(I63:I63)</f>
        <v>8</v>
      </c>
      <c r="J64" s="34">
        <f t="shared" ref="J64" si="23">SUM(J63:J63)</f>
        <v>10.1</v>
      </c>
      <c r="K64" s="34">
        <f t="shared" ref="K64" si="24">SUM(K63:K63)</f>
        <v>11.1</v>
      </c>
      <c r="L64" s="47" t="s">
        <v>58</v>
      </c>
      <c r="M64" s="35" t="s">
        <v>58</v>
      </c>
      <c r="N64" s="35" t="s">
        <v>58</v>
      </c>
      <c r="O64" s="35" t="s">
        <v>58</v>
      </c>
      <c r="P64" s="35" t="s">
        <v>58</v>
      </c>
      <c r="Q64" s="35" t="s">
        <v>58</v>
      </c>
      <c r="R64" s="35" t="s">
        <v>58</v>
      </c>
      <c r="S64" s="157">
        <f>(I64-G64)/G64</f>
        <v>-4.7619047619047658E-2</v>
      </c>
    </row>
    <row r="65" spans="1:19" ht="9" customHeight="1" x14ac:dyDescent="0.2">
      <c r="A65" s="53"/>
      <c r="B65" s="238"/>
      <c r="C65" s="207" t="s">
        <v>52</v>
      </c>
      <c r="D65" s="189" t="s">
        <v>183</v>
      </c>
      <c r="E65" s="221"/>
      <c r="F65" s="218" t="s">
        <v>40</v>
      </c>
      <c r="G65" s="230"/>
      <c r="H65" s="273"/>
      <c r="I65" s="273"/>
      <c r="J65" s="273"/>
      <c r="K65" s="273"/>
      <c r="L65" s="283" t="s">
        <v>58</v>
      </c>
      <c r="M65" s="30" t="s">
        <v>186</v>
      </c>
      <c r="N65" s="55" t="s">
        <v>164</v>
      </c>
      <c r="O65" s="4" t="s">
        <v>19</v>
      </c>
      <c r="P65" s="27">
        <v>1900</v>
      </c>
      <c r="Q65" s="27">
        <v>1900</v>
      </c>
      <c r="R65" s="27">
        <v>1900</v>
      </c>
      <c r="S65" s="132"/>
    </row>
    <row r="66" spans="1:19" ht="9" customHeight="1" x14ac:dyDescent="0.2">
      <c r="A66" s="53"/>
      <c r="B66" s="238"/>
      <c r="C66" s="208"/>
      <c r="D66" s="190"/>
      <c r="E66" s="249"/>
      <c r="F66" s="239"/>
      <c r="G66" s="231"/>
      <c r="H66" s="274"/>
      <c r="I66" s="274"/>
      <c r="J66" s="274"/>
      <c r="K66" s="274"/>
      <c r="L66" s="284"/>
      <c r="M66" s="30" t="s">
        <v>187</v>
      </c>
      <c r="N66" s="55" t="s">
        <v>70</v>
      </c>
      <c r="O66" s="4" t="s">
        <v>19</v>
      </c>
      <c r="P66" s="27">
        <v>120</v>
      </c>
      <c r="Q66" s="27">
        <v>120</v>
      </c>
      <c r="R66" s="27">
        <v>120</v>
      </c>
      <c r="S66" s="132"/>
    </row>
    <row r="67" spans="1:19" ht="9" customHeight="1" x14ac:dyDescent="0.2">
      <c r="A67" s="53"/>
      <c r="B67" s="238"/>
      <c r="C67" s="208"/>
      <c r="D67" s="242"/>
      <c r="E67" s="223"/>
      <c r="F67" s="219"/>
      <c r="G67" s="232"/>
      <c r="H67" s="275"/>
      <c r="I67" s="275"/>
      <c r="J67" s="275"/>
      <c r="K67" s="275"/>
      <c r="L67" s="288"/>
      <c r="M67" s="30" t="s">
        <v>188</v>
      </c>
      <c r="N67" s="55" t="s">
        <v>182</v>
      </c>
      <c r="O67" s="4" t="s">
        <v>19</v>
      </c>
      <c r="P67" s="27">
        <v>1950</v>
      </c>
      <c r="Q67" s="27">
        <v>1950</v>
      </c>
      <c r="R67" s="27">
        <v>1950</v>
      </c>
      <c r="S67" s="132"/>
    </row>
    <row r="68" spans="1:19" ht="12.75" x14ac:dyDescent="0.2">
      <c r="A68" s="53"/>
      <c r="B68" s="238"/>
      <c r="C68" s="182" t="s">
        <v>52</v>
      </c>
      <c r="D68" s="87">
        <v>188714469</v>
      </c>
      <c r="E68" s="32" t="s">
        <v>23</v>
      </c>
      <c r="F68" s="31" t="s">
        <v>58</v>
      </c>
      <c r="G68" s="94">
        <v>28.9</v>
      </c>
      <c r="H68" s="110">
        <v>29.2</v>
      </c>
      <c r="I68" s="110">
        <v>29.9</v>
      </c>
      <c r="J68" s="110">
        <v>29.2</v>
      </c>
      <c r="K68" s="110">
        <v>29.2</v>
      </c>
      <c r="L68" s="31" t="s">
        <v>58</v>
      </c>
      <c r="M68" s="33"/>
      <c r="N68" s="33"/>
      <c r="O68" s="26"/>
      <c r="P68" s="77"/>
      <c r="Q68" s="77"/>
      <c r="R68" s="77"/>
      <c r="S68" s="133"/>
    </row>
    <row r="69" spans="1:19" ht="18" customHeight="1" x14ac:dyDescent="0.2">
      <c r="A69" s="53"/>
      <c r="B69" s="238"/>
      <c r="C69" s="182"/>
      <c r="D69" s="185" t="s">
        <v>57</v>
      </c>
      <c r="E69" s="186"/>
      <c r="F69" s="186"/>
      <c r="G69" s="34">
        <f>SUM(G68:G68)</f>
        <v>28.9</v>
      </c>
      <c r="H69" s="34">
        <f t="shared" ref="H69" si="25">SUM(H68:H68)</f>
        <v>29.2</v>
      </c>
      <c r="I69" s="34">
        <f t="shared" ref="I69" si="26">SUM(I68:I68)</f>
        <v>29.9</v>
      </c>
      <c r="J69" s="34">
        <f t="shared" ref="J69" si="27">SUM(J68:J68)</f>
        <v>29.2</v>
      </c>
      <c r="K69" s="34">
        <f t="shared" ref="K69" si="28">SUM(K68:K68)</f>
        <v>29.2</v>
      </c>
      <c r="L69" s="47" t="s">
        <v>58</v>
      </c>
      <c r="M69" s="35" t="s">
        <v>58</v>
      </c>
      <c r="N69" s="35" t="s">
        <v>58</v>
      </c>
      <c r="O69" s="35" t="s">
        <v>58</v>
      </c>
      <c r="P69" s="35" t="s">
        <v>58</v>
      </c>
      <c r="Q69" s="35" t="s">
        <v>58</v>
      </c>
      <c r="R69" s="35" t="s">
        <v>58</v>
      </c>
      <c r="S69" s="157">
        <f>(I69-G69)/G69</f>
        <v>3.4602076124567477E-2</v>
      </c>
    </row>
    <row r="70" spans="1:19" ht="43.5" customHeight="1" x14ac:dyDescent="0.2">
      <c r="A70" s="53"/>
      <c r="B70" s="238"/>
      <c r="C70" s="54" t="s">
        <v>61</v>
      </c>
      <c r="D70" s="189" t="s">
        <v>184</v>
      </c>
      <c r="E70" s="189"/>
      <c r="F70" s="47" t="s">
        <v>40</v>
      </c>
      <c r="G70" s="285"/>
      <c r="H70" s="250"/>
      <c r="I70" s="250"/>
      <c r="J70" s="250"/>
      <c r="K70" s="250"/>
      <c r="L70" s="31" t="s">
        <v>58</v>
      </c>
      <c r="M70" s="30" t="s">
        <v>189</v>
      </c>
      <c r="N70" s="30" t="s">
        <v>71</v>
      </c>
      <c r="O70" s="4" t="s">
        <v>19</v>
      </c>
      <c r="P70" s="27">
        <v>280</v>
      </c>
      <c r="Q70" s="27">
        <v>280</v>
      </c>
      <c r="R70" s="27">
        <v>300</v>
      </c>
      <c r="S70" s="132"/>
    </row>
    <row r="71" spans="1:19" ht="12.75" x14ac:dyDescent="0.2">
      <c r="A71" s="53"/>
      <c r="B71" s="238"/>
      <c r="C71" s="180" t="s">
        <v>62</v>
      </c>
      <c r="D71" s="31">
        <v>188714469</v>
      </c>
      <c r="E71" s="32" t="s">
        <v>23</v>
      </c>
      <c r="F71" s="31" t="s">
        <v>58</v>
      </c>
      <c r="G71" s="94">
        <v>9.1999999999999993</v>
      </c>
      <c r="H71" s="94">
        <v>10.1</v>
      </c>
      <c r="I71" s="94">
        <v>5.3</v>
      </c>
      <c r="J71" s="94">
        <v>11.1</v>
      </c>
      <c r="K71" s="93">
        <v>12.2</v>
      </c>
      <c r="L71" s="31" t="s">
        <v>58</v>
      </c>
      <c r="M71" s="33"/>
      <c r="N71" s="33"/>
      <c r="O71" s="26"/>
      <c r="P71" s="77"/>
      <c r="Q71" s="77"/>
      <c r="R71" s="77"/>
      <c r="S71" s="133"/>
    </row>
    <row r="72" spans="1:19" ht="18" customHeight="1" x14ac:dyDescent="0.2">
      <c r="A72" s="53"/>
      <c r="B72" s="238"/>
      <c r="C72" s="181"/>
      <c r="D72" s="233" t="s">
        <v>57</v>
      </c>
      <c r="E72" s="234"/>
      <c r="F72" s="186"/>
      <c r="G72" s="34">
        <f>SUM(G71:G71)</f>
        <v>9.1999999999999993</v>
      </c>
      <c r="H72" s="34">
        <f t="shared" ref="H72" si="29">SUM(H71:H71)</f>
        <v>10.1</v>
      </c>
      <c r="I72" s="34">
        <f t="shared" ref="I72" si="30">SUM(I71:I71)</f>
        <v>5.3</v>
      </c>
      <c r="J72" s="34">
        <f t="shared" ref="J72" si="31">SUM(J71:J71)</f>
        <v>11.1</v>
      </c>
      <c r="K72" s="34">
        <f t="shared" ref="K72" si="32">SUM(K71:K71)</f>
        <v>12.2</v>
      </c>
      <c r="L72" s="47" t="s">
        <v>58</v>
      </c>
      <c r="M72" s="35" t="s">
        <v>58</v>
      </c>
      <c r="N72" s="35" t="s">
        <v>58</v>
      </c>
      <c r="O72" s="35" t="s">
        <v>58</v>
      </c>
      <c r="P72" s="35" t="s">
        <v>58</v>
      </c>
      <c r="Q72" s="35" t="s">
        <v>58</v>
      </c>
      <c r="R72" s="35" t="s">
        <v>58</v>
      </c>
      <c r="S72" s="135">
        <f>(I72-G72)/G72</f>
        <v>-0.42391304347826086</v>
      </c>
    </row>
    <row r="73" spans="1:19" ht="39" customHeight="1" x14ac:dyDescent="0.2">
      <c r="A73" s="53"/>
      <c r="B73" s="238"/>
      <c r="C73" s="54" t="s">
        <v>62</v>
      </c>
      <c r="D73" s="189" t="s">
        <v>185</v>
      </c>
      <c r="E73" s="189"/>
      <c r="F73" s="47" t="s">
        <v>40</v>
      </c>
      <c r="G73" s="285"/>
      <c r="H73" s="250"/>
      <c r="I73" s="250"/>
      <c r="J73" s="250"/>
      <c r="K73" s="250"/>
      <c r="L73" s="31" t="s">
        <v>58</v>
      </c>
      <c r="M73" s="30" t="s">
        <v>190</v>
      </c>
      <c r="N73" s="55" t="s">
        <v>76</v>
      </c>
      <c r="O73" s="4" t="s">
        <v>19</v>
      </c>
      <c r="P73" s="27">
        <v>250</v>
      </c>
      <c r="Q73" s="27">
        <v>250</v>
      </c>
      <c r="R73" s="27">
        <v>250</v>
      </c>
      <c r="S73" s="132"/>
    </row>
    <row r="74" spans="1:19" ht="12.75" x14ac:dyDescent="0.2">
      <c r="A74" s="53"/>
      <c r="B74" s="238"/>
      <c r="C74" s="180" t="s">
        <v>72</v>
      </c>
      <c r="D74" s="31">
        <v>188714469</v>
      </c>
      <c r="E74" s="32" t="s">
        <v>23</v>
      </c>
      <c r="F74" s="31" t="s">
        <v>58</v>
      </c>
      <c r="G74" s="94">
        <v>0.6</v>
      </c>
      <c r="H74" s="94">
        <v>0.6</v>
      </c>
      <c r="I74" s="94">
        <v>0.6</v>
      </c>
      <c r="J74" s="94">
        <v>0.6</v>
      </c>
      <c r="K74" s="93">
        <v>0.6</v>
      </c>
      <c r="L74" s="31" t="s">
        <v>58</v>
      </c>
      <c r="M74" s="33"/>
      <c r="N74" s="33"/>
      <c r="O74" s="26"/>
      <c r="P74" s="77"/>
      <c r="Q74" s="77"/>
      <c r="R74" s="77"/>
      <c r="S74" s="133"/>
    </row>
    <row r="75" spans="1:19" ht="18" customHeight="1" x14ac:dyDescent="0.2">
      <c r="A75" s="53"/>
      <c r="B75" s="238"/>
      <c r="C75" s="181"/>
      <c r="D75" s="233" t="s">
        <v>57</v>
      </c>
      <c r="E75" s="234"/>
      <c r="F75" s="186"/>
      <c r="G75" s="34">
        <f>SUM(G74:G74)</f>
        <v>0.6</v>
      </c>
      <c r="H75" s="34">
        <f t="shared" ref="H75" si="33">SUM(H74:H74)</f>
        <v>0.6</v>
      </c>
      <c r="I75" s="34">
        <f t="shared" ref="I75" si="34">SUM(I74:I74)</f>
        <v>0.6</v>
      </c>
      <c r="J75" s="34">
        <f t="shared" ref="J75" si="35">SUM(J74:J74)</f>
        <v>0.6</v>
      </c>
      <c r="K75" s="34">
        <f t="shared" ref="K75" si="36">SUM(K74:K74)</f>
        <v>0.6</v>
      </c>
      <c r="L75" s="47" t="s">
        <v>58</v>
      </c>
      <c r="M75" s="35" t="s">
        <v>58</v>
      </c>
      <c r="N75" s="35" t="s">
        <v>58</v>
      </c>
      <c r="O75" s="35" t="s">
        <v>58</v>
      </c>
      <c r="P75" s="35" t="s">
        <v>58</v>
      </c>
      <c r="Q75" s="35" t="s">
        <v>58</v>
      </c>
      <c r="R75" s="35" t="s">
        <v>58</v>
      </c>
      <c r="S75" s="157">
        <f>(I75-G75)/G75</f>
        <v>0</v>
      </c>
    </row>
    <row r="76" spans="1:19" ht="13.5" x14ac:dyDescent="0.2">
      <c r="A76" s="53"/>
      <c r="B76" s="238"/>
      <c r="C76" s="54" t="s">
        <v>72</v>
      </c>
      <c r="D76" s="189" t="s">
        <v>191</v>
      </c>
      <c r="E76" s="189"/>
      <c r="F76" s="56" t="s">
        <v>40</v>
      </c>
      <c r="G76" s="286"/>
      <c r="H76" s="287"/>
      <c r="I76" s="287"/>
      <c r="J76" s="287"/>
      <c r="K76" s="287"/>
      <c r="L76" s="31" t="s">
        <v>58</v>
      </c>
      <c r="M76" s="55" t="s">
        <v>194</v>
      </c>
      <c r="N76" s="55" t="s">
        <v>192</v>
      </c>
      <c r="O76" s="4" t="s">
        <v>18</v>
      </c>
      <c r="P76" s="27">
        <v>84</v>
      </c>
      <c r="Q76" s="27">
        <v>84</v>
      </c>
      <c r="R76" s="27">
        <v>84</v>
      </c>
      <c r="S76" s="132"/>
    </row>
    <row r="77" spans="1:19" ht="12.75" x14ac:dyDescent="0.2">
      <c r="A77" s="53"/>
      <c r="B77" s="238"/>
      <c r="C77" s="180" t="s">
        <v>72</v>
      </c>
      <c r="D77" s="31">
        <v>188714469</v>
      </c>
      <c r="E77" s="32" t="s">
        <v>23</v>
      </c>
      <c r="F77" s="31" t="s">
        <v>58</v>
      </c>
      <c r="G77" s="94">
        <v>21.7</v>
      </c>
      <c r="H77" s="94">
        <v>22.8</v>
      </c>
      <c r="I77" s="94">
        <v>27</v>
      </c>
      <c r="J77" s="94">
        <v>25</v>
      </c>
      <c r="K77" s="93">
        <v>27.5</v>
      </c>
      <c r="L77" s="31" t="s">
        <v>58</v>
      </c>
      <c r="M77" s="33"/>
      <c r="N77" s="33"/>
      <c r="O77" s="26"/>
      <c r="P77" s="77"/>
      <c r="Q77" s="77"/>
      <c r="R77" s="77"/>
      <c r="S77" s="133"/>
    </row>
    <row r="78" spans="1:19" ht="18" customHeight="1" x14ac:dyDescent="0.2">
      <c r="A78" s="53"/>
      <c r="B78" s="238"/>
      <c r="C78" s="181"/>
      <c r="D78" s="233" t="s">
        <v>57</v>
      </c>
      <c r="E78" s="234"/>
      <c r="F78" s="186"/>
      <c r="G78" s="34">
        <f>SUM(G77:G77)</f>
        <v>21.7</v>
      </c>
      <c r="H78" s="34">
        <f t="shared" ref="H78" si="37">SUM(H77:H77)</f>
        <v>22.8</v>
      </c>
      <c r="I78" s="34">
        <f t="shared" ref="I78" si="38">SUM(I77:I77)</f>
        <v>27</v>
      </c>
      <c r="J78" s="34">
        <f t="shared" ref="J78" si="39">SUM(J77:J77)</f>
        <v>25</v>
      </c>
      <c r="K78" s="34">
        <f t="shared" ref="K78" si="40">SUM(K77:K77)</f>
        <v>27.5</v>
      </c>
      <c r="L78" s="47" t="s">
        <v>58</v>
      </c>
      <c r="M78" s="35" t="s">
        <v>58</v>
      </c>
      <c r="N78" s="35" t="s">
        <v>58</v>
      </c>
      <c r="O78" s="35" t="s">
        <v>58</v>
      </c>
      <c r="P78" s="35" t="s">
        <v>58</v>
      </c>
      <c r="Q78" s="35" t="s">
        <v>58</v>
      </c>
      <c r="R78" s="35" t="s">
        <v>58</v>
      </c>
      <c r="S78" s="135">
        <f>(I78-G78)/G78</f>
        <v>0.24423963133640558</v>
      </c>
    </row>
    <row r="79" spans="1:19" ht="9.75" customHeight="1" x14ac:dyDescent="0.2">
      <c r="A79" s="53"/>
      <c r="B79" s="238"/>
      <c r="C79" s="207" t="s">
        <v>73</v>
      </c>
      <c r="D79" s="189" t="s">
        <v>195</v>
      </c>
      <c r="E79" s="221"/>
      <c r="F79" s="218" t="s">
        <v>40</v>
      </c>
      <c r="G79" s="230"/>
      <c r="H79" s="273"/>
      <c r="I79" s="273"/>
      <c r="J79" s="273"/>
      <c r="K79" s="273"/>
      <c r="L79" s="283" t="s">
        <v>58</v>
      </c>
      <c r="M79" s="30" t="s">
        <v>75</v>
      </c>
      <c r="N79" s="55" t="s">
        <v>78</v>
      </c>
      <c r="O79" s="4" t="s">
        <v>19</v>
      </c>
      <c r="P79" s="27">
        <v>45</v>
      </c>
      <c r="Q79" s="27">
        <v>45</v>
      </c>
      <c r="R79" s="27">
        <v>45</v>
      </c>
      <c r="S79" s="132"/>
    </row>
    <row r="80" spans="1:19" ht="9.75" customHeight="1" x14ac:dyDescent="0.2">
      <c r="A80" s="53"/>
      <c r="B80" s="238"/>
      <c r="C80" s="208"/>
      <c r="D80" s="190"/>
      <c r="E80" s="249"/>
      <c r="F80" s="239"/>
      <c r="G80" s="231"/>
      <c r="H80" s="274"/>
      <c r="I80" s="274"/>
      <c r="J80" s="274"/>
      <c r="K80" s="274"/>
      <c r="L80" s="284"/>
      <c r="M80" s="30" t="s">
        <v>77</v>
      </c>
      <c r="N80" s="55" t="s">
        <v>79</v>
      </c>
      <c r="O80" s="4" t="s">
        <v>19</v>
      </c>
      <c r="P80" s="27">
        <v>70</v>
      </c>
      <c r="Q80" s="27">
        <v>70</v>
      </c>
      <c r="R80" s="27">
        <v>70</v>
      </c>
      <c r="S80" s="132"/>
    </row>
    <row r="81" spans="1:19" ht="9.75" customHeight="1" x14ac:dyDescent="0.2">
      <c r="A81" s="53"/>
      <c r="B81" s="238"/>
      <c r="C81" s="208"/>
      <c r="D81" s="190"/>
      <c r="E81" s="249"/>
      <c r="F81" s="239"/>
      <c r="G81" s="231"/>
      <c r="H81" s="274"/>
      <c r="I81" s="274"/>
      <c r="J81" s="274"/>
      <c r="K81" s="274"/>
      <c r="L81" s="284"/>
      <c r="M81" s="30" t="s">
        <v>203</v>
      </c>
      <c r="N81" s="36" t="s">
        <v>202</v>
      </c>
      <c r="O81" s="4" t="s">
        <v>65</v>
      </c>
      <c r="P81" s="27">
        <v>1.7</v>
      </c>
      <c r="Q81" s="27">
        <v>1.7</v>
      </c>
      <c r="R81" s="27">
        <v>1.7</v>
      </c>
      <c r="S81" s="132"/>
    </row>
    <row r="82" spans="1:19" ht="9.75" customHeight="1" x14ac:dyDescent="0.2">
      <c r="A82" s="53"/>
      <c r="B82" s="238"/>
      <c r="C82" s="209"/>
      <c r="D82" s="242"/>
      <c r="E82" s="223"/>
      <c r="F82" s="219"/>
      <c r="G82" s="232"/>
      <c r="H82" s="275"/>
      <c r="I82" s="275"/>
      <c r="J82" s="275"/>
      <c r="K82" s="275"/>
      <c r="L82" s="288"/>
      <c r="M82" s="30" t="s">
        <v>204</v>
      </c>
      <c r="N82" s="36" t="s">
        <v>205</v>
      </c>
      <c r="O82" s="4" t="s">
        <v>65</v>
      </c>
      <c r="P82" s="27">
        <v>2</v>
      </c>
      <c r="Q82" s="27">
        <v>2</v>
      </c>
      <c r="R82" s="27">
        <v>2</v>
      </c>
      <c r="S82" s="132"/>
    </row>
    <row r="83" spans="1:19" ht="12.75" x14ac:dyDescent="0.2">
      <c r="A83" s="53"/>
      <c r="B83" s="238"/>
      <c r="C83" s="182" t="s">
        <v>73</v>
      </c>
      <c r="D83" s="86">
        <v>301537230</v>
      </c>
      <c r="E83" s="88" t="s">
        <v>21</v>
      </c>
      <c r="F83" s="86" t="s">
        <v>58</v>
      </c>
      <c r="G83" s="94">
        <v>40</v>
      </c>
      <c r="H83" s="110">
        <v>40</v>
      </c>
      <c r="I83" s="108"/>
      <c r="J83" s="110">
        <v>44</v>
      </c>
      <c r="K83" s="110">
        <v>48.4</v>
      </c>
      <c r="L83" s="31" t="s">
        <v>58</v>
      </c>
      <c r="M83" s="33"/>
      <c r="N83" s="33"/>
      <c r="O83" s="26"/>
      <c r="P83" s="77"/>
      <c r="Q83" s="77"/>
      <c r="R83" s="77"/>
      <c r="S83" s="133"/>
    </row>
    <row r="84" spans="1:19" ht="12.75" x14ac:dyDescent="0.2">
      <c r="A84" s="53"/>
      <c r="B84" s="238"/>
      <c r="C84" s="276"/>
      <c r="D84" s="31">
        <v>301537230</v>
      </c>
      <c r="E84" s="32" t="s">
        <v>23</v>
      </c>
      <c r="F84" s="31" t="s">
        <v>58</v>
      </c>
      <c r="G84" s="94">
        <v>819.9</v>
      </c>
      <c r="H84" s="109">
        <v>878.4</v>
      </c>
      <c r="I84" s="109">
        <v>837.8</v>
      </c>
      <c r="J84" s="109">
        <v>966.2</v>
      </c>
      <c r="K84" s="110">
        <v>1062.8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8" customHeight="1" x14ac:dyDescent="0.2">
      <c r="A85" s="53"/>
      <c r="B85" s="238"/>
      <c r="C85" s="182"/>
      <c r="D85" s="233" t="s">
        <v>57</v>
      </c>
      <c r="E85" s="234"/>
      <c r="F85" s="186"/>
      <c r="G85" s="34">
        <f>SUM(G83:G84)</f>
        <v>859.9</v>
      </c>
      <c r="H85" s="34">
        <f t="shared" ref="H85:K85" si="41">SUM(H83:H84)</f>
        <v>918.4</v>
      </c>
      <c r="I85" s="34">
        <f t="shared" si="41"/>
        <v>837.8</v>
      </c>
      <c r="J85" s="34">
        <f t="shared" si="41"/>
        <v>1010.2</v>
      </c>
      <c r="K85" s="34">
        <f t="shared" si="41"/>
        <v>1111.2</v>
      </c>
      <c r="L85" s="47" t="s">
        <v>58</v>
      </c>
      <c r="M85" s="35" t="s">
        <v>58</v>
      </c>
      <c r="N85" s="35" t="s">
        <v>58</v>
      </c>
      <c r="O85" s="35" t="s">
        <v>58</v>
      </c>
      <c r="P85" s="35" t="s">
        <v>58</v>
      </c>
      <c r="Q85" s="35" t="s">
        <v>58</v>
      </c>
      <c r="R85" s="35" t="s">
        <v>58</v>
      </c>
      <c r="S85" s="157">
        <f>(I85-G85)/G85</f>
        <v>-2.5700662867775351E-2</v>
      </c>
    </row>
    <row r="86" spans="1:19" ht="71.25" customHeight="1" x14ac:dyDescent="0.2">
      <c r="A86" s="53"/>
      <c r="B86" s="238"/>
      <c r="C86" s="54" t="s">
        <v>74</v>
      </c>
      <c r="D86" s="189" t="s">
        <v>196</v>
      </c>
      <c r="E86" s="189"/>
      <c r="F86" s="47" t="s">
        <v>40</v>
      </c>
      <c r="G86" s="285"/>
      <c r="H86" s="250"/>
      <c r="I86" s="250"/>
      <c r="J86" s="250"/>
      <c r="K86" s="250"/>
      <c r="L86" s="31" t="s">
        <v>58</v>
      </c>
      <c r="M86" s="30" t="s">
        <v>206</v>
      </c>
      <c r="N86" s="30" t="s">
        <v>276</v>
      </c>
      <c r="O86" s="4" t="s">
        <v>18</v>
      </c>
      <c r="P86" s="27">
        <v>37.299999999999997</v>
      </c>
      <c r="Q86" s="27">
        <v>37.299999999999997</v>
      </c>
      <c r="R86" s="27">
        <v>37.299999999999997</v>
      </c>
      <c r="S86" s="132"/>
    </row>
    <row r="87" spans="1:19" ht="12.75" x14ac:dyDescent="0.2">
      <c r="A87" s="53"/>
      <c r="B87" s="238"/>
      <c r="C87" s="180" t="s">
        <v>74</v>
      </c>
      <c r="D87" s="31">
        <v>188714469</v>
      </c>
      <c r="E87" s="32" t="s">
        <v>23</v>
      </c>
      <c r="F87" s="31" t="s">
        <v>58</v>
      </c>
      <c r="G87" s="94">
        <v>5</v>
      </c>
      <c r="H87" s="94">
        <v>5</v>
      </c>
      <c r="I87" s="94">
        <v>3.6</v>
      </c>
      <c r="J87" s="94">
        <v>5.0999999999999996</v>
      </c>
      <c r="K87" s="93">
        <v>5.0999999999999996</v>
      </c>
      <c r="L87" s="31" t="s">
        <v>58</v>
      </c>
      <c r="M87" s="33"/>
      <c r="N87" s="33"/>
      <c r="O87" s="26"/>
      <c r="P87" s="77"/>
      <c r="Q87" s="77"/>
      <c r="R87" s="77"/>
      <c r="S87" s="133"/>
    </row>
    <row r="88" spans="1:19" ht="18" customHeight="1" x14ac:dyDescent="0.2">
      <c r="A88" s="53"/>
      <c r="B88" s="238"/>
      <c r="C88" s="181"/>
      <c r="D88" s="233" t="s">
        <v>57</v>
      </c>
      <c r="E88" s="234"/>
      <c r="F88" s="186"/>
      <c r="G88" s="34">
        <f>SUM(G87:G87)</f>
        <v>5</v>
      </c>
      <c r="H88" s="34">
        <f t="shared" ref="H88" si="42">SUM(H87:H87)</f>
        <v>5</v>
      </c>
      <c r="I88" s="34">
        <f t="shared" ref="I88" si="43">SUM(I87:I87)</f>
        <v>3.6</v>
      </c>
      <c r="J88" s="34">
        <f t="shared" ref="J88" si="44">SUM(J87:J87)</f>
        <v>5.0999999999999996</v>
      </c>
      <c r="K88" s="34">
        <f t="shared" ref="K88" si="45">SUM(K87:K87)</f>
        <v>5.0999999999999996</v>
      </c>
      <c r="L88" s="47" t="s">
        <v>58</v>
      </c>
      <c r="M88" s="35" t="s">
        <v>58</v>
      </c>
      <c r="N88" s="35" t="s">
        <v>58</v>
      </c>
      <c r="O88" s="35" t="s">
        <v>58</v>
      </c>
      <c r="P88" s="35" t="s">
        <v>58</v>
      </c>
      <c r="Q88" s="35" t="s">
        <v>58</v>
      </c>
      <c r="R88" s="35" t="s">
        <v>58</v>
      </c>
      <c r="S88" s="135">
        <f>(I88-G88)/G88</f>
        <v>-0.27999999999999997</v>
      </c>
    </row>
    <row r="89" spans="1:19" ht="27" customHeight="1" x14ac:dyDescent="0.2">
      <c r="A89" s="53"/>
      <c r="B89" s="238"/>
      <c r="C89" s="54" t="s">
        <v>80</v>
      </c>
      <c r="D89" s="189" t="s">
        <v>197</v>
      </c>
      <c r="E89" s="189"/>
      <c r="F89" s="47" t="s">
        <v>40</v>
      </c>
      <c r="G89" s="285"/>
      <c r="H89" s="250"/>
      <c r="I89" s="250"/>
      <c r="J89" s="250"/>
      <c r="K89" s="250"/>
      <c r="L89" s="31" t="s">
        <v>58</v>
      </c>
      <c r="M89" s="36" t="s">
        <v>207</v>
      </c>
      <c r="N89" s="36" t="s">
        <v>230</v>
      </c>
      <c r="O89" s="4" t="s">
        <v>19</v>
      </c>
      <c r="P89" s="27">
        <v>15</v>
      </c>
      <c r="Q89" s="27">
        <v>15</v>
      </c>
      <c r="R89" s="27">
        <v>15</v>
      </c>
      <c r="S89" s="132"/>
    </row>
    <row r="90" spans="1:19" ht="12.75" x14ac:dyDescent="0.2">
      <c r="A90" s="53"/>
      <c r="B90" s="238"/>
      <c r="C90" s="180" t="s">
        <v>80</v>
      </c>
      <c r="D90" s="31">
        <v>188714469</v>
      </c>
      <c r="E90" s="32" t="s">
        <v>23</v>
      </c>
      <c r="F90" s="31" t="s">
        <v>58</v>
      </c>
      <c r="G90" s="94">
        <v>176.7</v>
      </c>
      <c r="H90" s="94">
        <v>185.5</v>
      </c>
      <c r="I90" s="94">
        <v>224.2</v>
      </c>
      <c r="J90" s="94">
        <v>194.8</v>
      </c>
      <c r="K90" s="93">
        <v>204.6</v>
      </c>
      <c r="L90" s="31" t="s">
        <v>58</v>
      </c>
      <c r="M90" s="33"/>
      <c r="N90" s="33"/>
      <c r="O90" s="26"/>
      <c r="P90" s="77"/>
      <c r="Q90" s="77"/>
      <c r="R90" s="77"/>
      <c r="S90" s="133"/>
    </row>
    <row r="91" spans="1:19" ht="18" customHeight="1" x14ac:dyDescent="0.2">
      <c r="A91" s="53"/>
      <c r="B91" s="238"/>
      <c r="C91" s="181"/>
      <c r="D91" s="233" t="s">
        <v>57</v>
      </c>
      <c r="E91" s="234"/>
      <c r="F91" s="186"/>
      <c r="G91" s="34">
        <f>SUM(G90:G90)</f>
        <v>176.7</v>
      </c>
      <c r="H91" s="34">
        <f t="shared" ref="H91" si="46">SUM(H90:H90)</f>
        <v>185.5</v>
      </c>
      <c r="I91" s="34">
        <f t="shared" ref="I91" si="47">SUM(I90:I90)</f>
        <v>224.2</v>
      </c>
      <c r="J91" s="34">
        <f t="shared" ref="J91" si="48">SUM(J90:J90)</f>
        <v>194.8</v>
      </c>
      <c r="K91" s="34">
        <f t="shared" ref="K91" si="49">SUM(K90:K90)</f>
        <v>204.6</v>
      </c>
      <c r="L91" s="47" t="s">
        <v>58</v>
      </c>
      <c r="M91" s="35" t="s">
        <v>58</v>
      </c>
      <c r="N91" s="35" t="s">
        <v>58</v>
      </c>
      <c r="O91" s="35" t="s">
        <v>58</v>
      </c>
      <c r="P91" s="35" t="s">
        <v>58</v>
      </c>
      <c r="Q91" s="35" t="s">
        <v>58</v>
      </c>
      <c r="R91" s="35" t="s">
        <v>58</v>
      </c>
      <c r="S91" s="135">
        <f>(I91-G91)/G91</f>
        <v>0.26881720430107531</v>
      </c>
    </row>
    <row r="92" spans="1:19" ht="25.5" customHeight="1" x14ac:dyDescent="0.2">
      <c r="A92" s="53"/>
      <c r="B92" s="238"/>
      <c r="C92" s="207" t="s">
        <v>81</v>
      </c>
      <c r="D92" s="189" t="s">
        <v>198</v>
      </c>
      <c r="E92" s="221"/>
      <c r="F92" s="218" t="s">
        <v>40</v>
      </c>
      <c r="G92" s="230"/>
      <c r="H92" s="273"/>
      <c r="I92" s="273"/>
      <c r="J92" s="273"/>
      <c r="K92" s="273"/>
      <c r="L92" s="283" t="s">
        <v>58</v>
      </c>
      <c r="M92" s="30" t="s">
        <v>208</v>
      </c>
      <c r="N92" s="85" t="s">
        <v>210</v>
      </c>
      <c r="O92" s="4" t="s">
        <v>171</v>
      </c>
      <c r="P92" s="27">
        <v>44517.4</v>
      </c>
      <c r="Q92" s="27">
        <v>44517.4</v>
      </c>
      <c r="R92" s="27">
        <v>44517.4</v>
      </c>
      <c r="S92" s="132"/>
    </row>
    <row r="93" spans="1:19" ht="25.5" x14ac:dyDescent="0.2">
      <c r="A93" s="53"/>
      <c r="B93" s="238"/>
      <c r="C93" s="208"/>
      <c r="D93" s="190"/>
      <c r="E93" s="249"/>
      <c r="F93" s="239"/>
      <c r="G93" s="231"/>
      <c r="H93" s="274"/>
      <c r="I93" s="274"/>
      <c r="J93" s="274"/>
      <c r="K93" s="274"/>
      <c r="L93" s="284"/>
      <c r="M93" s="30" t="s">
        <v>209</v>
      </c>
      <c r="N93" s="57" t="s">
        <v>83</v>
      </c>
      <c r="O93" s="4" t="s">
        <v>19</v>
      </c>
      <c r="P93" s="27">
        <v>25</v>
      </c>
      <c r="Q93" s="27">
        <v>25</v>
      </c>
      <c r="R93" s="27">
        <v>25</v>
      </c>
      <c r="S93" s="132"/>
    </row>
    <row r="94" spans="1:19" ht="13.5" customHeight="1" x14ac:dyDescent="0.2">
      <c r="A94" s="53"/>
      <c r="B94" s="238"/>
      <c r="C94" s="209"/>
      <c r="D94" s="242"/>
      <c r="E94" s="223"/>
      <c r="F94" s="219"/>
      <c r="G94" s="232"/>
      <c r="H94" s="275"/>
      <c r="I94" s="275"/>
      <c r="J94" s="275"/>
      <c r="K94" s="275"/>
      <c r="L94" s="284"/>
      <c r="M94" s="30" t="s">
        <v>214</v>
      </c>
      <c r="N94" s="57" t="s">
        <v>84</v>
      </c>
      <c r="O94" s="4" t="s">
        <v>172</v>
      </c>
      <c r="P94" s="27">
        <v>20</v>
      </c>
      <c r="Q94" s="27">
        <v>20</v>
      </c>
      <c r="R94" s="27">
        <v>20</v>
      </c>
      <c r="S94" s="132"/>
    </row>
    <row r="95" spans="1:19" ht="12.75" x14ac:dyDescent="0.2">
      <c r="A95" s="53"/>
      <c r="B95" s="238"/>
      <c r="C95" s="182" t="s">
        <v>81</v>
      </c>
      <c r="D95" s="31">
        <v>188714469</v>
      </c>
      <c r="E95" s="32" t="s">
        <v>23</v>
      </c>
      <c r="F95" s="31" t="s">
        <v>58</v>
      </c>
      <c r="G95" s="94">
        <v>161</v>
      </c>
      <c r="H95" s="110">
        <v>160</v>
      </c>
      <c r="I95" s="110">
        <v>162</v>
      </c>
      <c r="J95" s="110">
        <v>160</v>
      </c>
      <c r="K95" s="110">
        <v>160</v>
      </c>
      <c r="L95" s="31" t="s">
        <v>58</v>
      </c>
      <c r="M95" s="33"/>
      <c r="N95" s="33"/>
      <c r="O95" s="26"/>
      <c r="P95" s="77"/>
      <c r="Q95" s="77"/>
      <c r="R95" s="77"/>
      <c r="S95" s="133"/>
    </row>
    <row r="96" spans="1:19" ht="18" customHeight="1" x14ac:dyDescent="0.2">
      <c r="A96" s="53"/>
      <c r="B96" s="238"/>
      <c r="C96" s="182"/>
      <c r="D96" s="185" t="s">
        <v>57</v>
      </c>
      <c r="E96" s="186"/>
      <c r="F96" s="186"/>
      <c r="G96" s="34">
        <f>SUM(G95:G95)</f>
        <v>161</v>
      </c>
      <c r="H96" s="34">
        <f t="shared" ref="H96" si="50">SUM(H95:H95)</f>
        <v>160</v>
      </c>
      <c r="I96" s="34">
        <f t="shared" ref="I96" si="51">SUM(I95:I95)</f>
        <v>162</v>
      </c>
      <c r="J96" s="34">
        <f t="shared" ref="J96" si="52">SUM(J95:J95)</f>
        <v>160</v>
      </c>
      <c r="K96" s="34">
        <f t="shared" ref="K96" si="53">SUM(K95:K95)</f>
        <v>160</v>
      </c>
      <c r="L96" s="47" t="s">
        <v>58</v>
      </c>
      <c r="M96" s="35" t="s">
        <v>58</v>
      </c>
      <c r="N96" s="35" t="s">
        <v>58</v>
      </c>
      <c r="O96" s="35" t="s">
        <v>58</v>
      </c>
      <c r="P96" s="35" t="s">
        <v>58</v>
      </c>
      <c r="Q96" s="35" t="s">
        <v>58</v>
      </c>
      <c r="R96" s="35" t="s">
        <v>58</v>
      </c>
      <c r="S96" s="157">
        <f>(I96-G96)/G96</f>
        <v>6.2111801242236021E-3</v>
      </c>
    </row>
    <row r="97" spans="1:19" ht="40.5" customHeight="1" x14ac:dyDescent="0.2">
      <c r="A97" s="53"/>
      <c r="B97" s="238"/>
      <c r="C97" s="54" t="s">
        <v>82</v>
      </c>
      <c r="D97" s="189" t="s">
        <v>199</v>
      </c>
      <c r="E97" s="189"/>
      <c r="F97" s="47" t="s">
        <v>40</v>
      </c>
      <c r="G97" s="285"/>
      <c r="H97" s="250"/>
      <c r="I97" s="250"/>
      <c r="J97" s="250"/>
      <c r="K97" s="250"/>
      <c r="L97" s="31" t="s">
        <v>58</v>
      </c>
      <c r="M97" s="30" t="s">
        <v>211</v>
      </c>
      <c r="N97" s="30" t="s">
        <v>70</v>
      </c>
      <c r="O97" s="4" t="s">
        <v>19</v>
      </c>
      <c r="P97" s="27">
        <v>500</v>
      </c>
      <c r="Q97" s="27">
        <v>500</v>
      </c>
      <c r="R97" s="27">
        <v>500</v>
      </c>
      <c r="S97" s="132"/>
    </row>
    <row r="98" spans="1:19" ht="12.75" x14ac:dyDescent="0.2">
      <c r="A98" s="53"/>
      <c r="B98" s="238"/>
      <c r="C98" s="180" t="s">
        <v>82</v>
      </c>
      <c r="D98" s="31">
        <v>188714469</v>
      </c>
      <c r="E98" s="32" t="s">
        <v>23</v>
      </c>
      <c r="F98" s="31" t="s">
        <v>58</v>
      </c>
      <c r="G98" s="94">
        <v>27.1</v>
      </c>
      <c r="H98" s="94">
        <v>28.5</v>
      </c>
      <c r="I98" s="94">
        <v>27.7</v>
      </c>
      <c r="J98" s="94">
        <v>29.9</v>
      </c>
      <c r="K98" s="93">
        <v>31.4</v>
      </c>
      <c r="L98" s="31" t="s">
        <v>58</v>
      </c>
      <c r="M98" s="33"/>
      <c r="N98" s="33"/>
      <c r="O98" s="26"/>
      <c r="P98" s="77"/>
      <c r="Q98" s="77"/>
      <c r="R98" s="77"/>
      <c r="S98" s="133"/>
    </row>
    <row r="99" spans="1:19" ht="12.75" x14ac:dyDescent="0.2">
      <c r="A99" s="53"/>
      <c r="B99" s="238"/>
      <c r="C99" s="181"/>
      <c r="D99" s="233" t="s">
        <v>57</v>
      </c>
      <c r="E99" s="234"/>
      <c r="F99" s="186"/>
      <c r="G99" s="34">
        <f>SUM(G98:G98)</f>
        <v>27.1</v>
      </c>
      <c r="H99" s="34">
        <f t="shared" ref="H99" si="54">SUM(H98:H98)</f>
        <v>28.5</v>
      </c>
      <c r="I99" s="34">
        <f t="shared" ref="I99" si="55">SUM(I98:I98)</f>
        <v>27.7</v>
      </c>
      <c r="J99" s="34">
        <f t="shared" ref="J99" si="56">SUM(J98:J98)</f>
        <v>29.9</v>
      </c>
      <c r="K99" s="34">
        <f t="shared" ref="K99" si="57">SUM(K98:K98)</f>
        <v>31.4</v>
      </c>
      <c r="L99" s="47" t="s">
        <v>58</v>
      </c>
      <c r="M99" s="35" t="s">
        <v>58</v>
      </c>
      <c r="N99" s="35" t="s">
        <v>58</v>
      </c>
      <c r="O99" s="35" t="s">
        <v>58</v>
      </c>
      <c r="P99" s="35" t="s">
        <v>58</v>
      </c>
      <c r="Q99" s="35" t="s">
        <v>58</v>
      </c>
      <c r="R99" s="35" t="s">
        <v>58</v>
      </c>
      <c r="S99" s="157">
        <f>(I99-G99)/G99</f>
        <v>2.2140221402213941E-2</v>
      </c>
    </row>
    <row r="100" spans="1:19" ht="18" customHeight="1" x14ac:dyDescent="0.2">
      <c r="A100" s="53"/>
      <c r="B100" s="238"/>
      <c r="C100" s="54" t="s">
        <v>85</v>
      </c>
      <c r="D100" s="189" t="s">
        <v>200</v>
      </c>
      <c r="E100" s="189"/>
      <c r="F100" s="47" t="s">
        <v>40</v>
      </c>
      <c r="G100" s="285"/>
      <c r="H100" s="250"/>
      <c r="I100" s="250"/>
      <c r="J100" s="250"/>
      <c r="K100" s="250"/>
      <c r="L100" s="31" t="s">
        <v>58</v>
      </c>
      <c r="M100" s="30" t="s">
        <v>212</v>
      </c>
      <c r="N100" s="30" t="s">
        <v>87</v>
      </c>
      <c r="O100" s="4" t="s">
        <v>19</v>
      </c>
      <c r="P100" s="27">
        <v>5</v>
      </c>
      <c r="Q100" s="27">
        <v>5</v>
      </c>
      <c r="R100" s="27">
        <v>5</v>
      </c>
      <c r="S100" s="132"/>
    </row>
    <row r="101" spans="1:19" ht="12.75" x14ac:dyDescent="0.2">
      <c r="A101" s="53"/>
      <c r="B101" s="238"/>
      <c r="C101" s="180" t="s">
        <v>85</v>
      </c>
      <c r="D101" s="31">
        <v>188714469</v>
      </c>
      <c r="E101" s="32" t="s">
        <v>23</v>
      </c>
      <c r="F101" s="31" t="s">
        <v>58</v>
      </c>
      <c r="G101" s="94">
        <v>19.899999999999999</v>
      </c>
      <c r="H101" s="94">
        <v>26.4</v>
      </c>
      <c r="I101" s="94">
        <v>22</v>
      </c>
      <c r="J101" s="94">
        <v>29.2</v>
      </c>
      <c r="K101" s="93">
        <v>33.5</v>
      </c>
      <c r="L101" s="31" t="s">
        <v>58</v>
      </c>
      <c r="M101" s="33"/>
      <c r="N101" s="33"/>
      <c r="O101" s="26"/>
      <c r="P101" s="77"/>
      <c r="Q101" s="77"/>
      <c r="R101" s="77"/>
      <c r="S101" s="133"/>
    </row>
    <row r="102" spans="1:19" ht="18" customHeight="1" x14ac:dyDescent="0.2">
      <c r="A102" s="53"/>
      <c r="B102" s="238"/>
      <c r="C102" s="181"/>
      <c r="D102" s="233" t="s">
        <v>57</v>
      </c>
      <c r="E102" s="234"/>
      <c r="F102" s="186"/>
      <c r="G102" s="34">
        <f>SUM(G101:G101)</f>
        <v>19.899999999999999</v>
      </c>
      <c r="H102" s="34">
        <f t="shared" ref="H102" si="58">SUM(H101:H101)</f>
        <v>26.4</v>
      </c>
      <c r="I102" s="34">
        <f t="shared" ref="I102" si="59">SUM(I101:I101)</f>
        <v>22</v>
      </c>
      <c r="J102" s="34">
        <f t="shared" ref="J102" si="60">SUM(J101:J101)</f>
        <v>29.2</v>
      </c>
      <c r="K102" s="34">
        <f t="shared" ref="K102" si="61">SUM(K101:K101)</f>
        <v>33.5</v>
      </c>
      <c r="L102" s="47" t="s">
        <v>58</v>
      </c>
      <c r="M102" s="35" t="s">
        <v>58</v>
      </c>
      <c r="N102" s="35" t="s">
        <v>58</v>
      </c>
      <c r="O102" s="35" t="s">
        <v>58</v>
      </c>
      <c r="P102" s="35" t="s">
        <v>58</v>
      </c>
      <c r="Q102" s="35" t="s">
        <v>58</v>
      </c>
      <c r="R102" s="35" t="s">
        <v>58</v>
      </c>
      <c r="S102" s="135">
        <f>(I102-G102)/G102</f>
        <v>0.10552763819095486</v>
      </c>
    </row>
    <row r="103" spans="1:19" ht="80.25" customHeight="1" x14ac:dyDescent="0.2">
      <c r="A103" s="53"/>
      <c r="B103" s="238"/>
      <c r="C103" s="54" t="s">
        <v>86</v>
      </c>
      <c r="D103" s="189" t="s">
        <v>201</v>
      </c>
      <c r="E103" s="189"/>
      <c r="F103" s="47" t="s">
        <v>40</v>
      </c>
      <c r="G103" s="277"/>
      <c r="H103" s="277"/>
      <c r="I103" s="277"/>
      <c r="J103" s="277"/>
      <c r="K103" s="277"/>
      <c r="L103" s="31" t="s">
        <v>58</v>
      </c>
      <c r="M103" s="30" t="s">
        <v>213</v>
      </c>
      <c r="N103" s="30" t="s">
        <v>88</v>
      </c>
      <c r="O103" s="4" t="s">
        <v>19</v>
      </c>
      <c r="P103" s="27">
        <v>5</v>
      </c>
      <c r="Q103" s="27">
        <v>5</v>
      </c>
      <c r="R103" s="27">
        <v>5</v>
      </c>
      <c r="S103" s="132"/>
    </row>
    <row r="104" spans="1:19" ht="12.75" x14ac:dyDescent="0.2">
      <c r="A104" s="53"/>
      <c r="B104" s="238"/>
      <c r="C104" s="180" t="s">
        <v>86</v>
      </c>
      <c r="D104" s="31">
        <v>188714469</v>
      </c>
      <c r="E104" s="32" t="s">
        <v>23</v>
      </c>
      <c r="F104" s="31" t="s">
        <v>58</v>
      </c>
      <c r="G104" s="94">
        <v>21.460999999999999</v>
      </c>
      <c r="H104" s="94">
        <v>23</v>
      </c>
      <c r="I104" s="94">
        <v>23.326000000000001</v>
      </c>
      <c r="J104" s="94">
        <v>25.3</v>
      </c>
      <c r="K104" s="93">
        <v>27.8</v>
      </c>
      <c r="L104" s="31" t="s">
        <v>58</v>
      </c>
      <c r="M104" s="33"/>
      <c r="N104" s="33"/>
      <c r="O104" s="26"/>
      <c r="P104" s="77"/>
      <c r="Q104" s="77"/>
      <c r="R104" s="77"/>
      <c r="S104" s="133"/>
    </row>
    <row r="105" spans="1:19" ht="18" customHeight="1" x14ac:dyDescent="0.2">
      <c r="A105" s="53"/>
      <c r="B105" s="238"/>
      <c r="C105" s="181"/>
      <c r="D105" s="233" t="s">
        <v>57</v>
      </c>
      <c r="E105" s="234"/>
      <c r="F105" s="186"/>
      <c r="G105" s="34">
        <f>SUM(G104:G104)</f>
        <v>21.460999999999999</v>
      </c>
      <c r="H105" s="34">
        <f t="shared" ref="H105" si="62">SUM(H104:H104)</f>
        <v>23</v>
      </c>
      <c r="I105" s="34">
        <f t="shared" ref="I105" si="63">SUM(I104:I104)</f>
        <v>23.326000000000001</v>
      </c>
      <c r="J105" s="34">
        <f t="shared" ref="J105" si="64">SUM(J104:J104)</f>
        <v>25.3</v>
      </c>
      <c r="K105" s="34">
        <f t="shared" ref="K105" si="65">SUM(K104:K104)</f>
        <v>27.8</v>
      </c>
      <c r="L105" s="47" t="s">
        <v>58</v>
      </c>
      <c r="M105" s="35" t="s">
        <v>58</v>
      </c>
      <c r="N105" s="35" t="s">
        <v>58</v>
      </c>
      <c r="O105" s="35" t="s">
        <v>58</v>
      </c>
      <c r="P105" s="35" t="s">
        <v>58</v>
      </c>
      <c r="Q105" s="35" t="s">
        <v>58</v>
      </c>
      <c r="R105" s="35" t="s">
        <v>58</v>
      </c>
      <c r="S105" s="135">
        <f>(I105-G105)/G105</f>
        <v>8.6901821909510374E-2</v>
      </c>
    </row>
    <row r="106" spans="1:19" ht="18" customHeight="1" x14ac:dyDescent="0.2">
      <c r="A106" s="60"/>
      <c r="B106" s="52" t="s">
        <v>17</v>
      </c>
      <c r="C106" s="172" t="s">
        <v>2</v>
      </c>
      <c r="D106" s="173"/>
      <c r="E106" s="173"/>
      <c r="F106" s="173"/>
      <c r="G106" s="61">
        <f>G105+G102+G99+G96+G91+G88+G85+G78+G75+G72+G69+G64+G61+G58</f>
        <v>1354.0610000000001</v>
      </c>
      <c r="H106" s="61">
        <f t="shared" ref="H106:K106" si="66">H105+H102+H99+H96+H91+H88+H85+H78+H75+H72+H69+H64+H61+H58</f>
        <v>1432.8999999999999</v>
      </c>
      <c r="I106" s="61">
        <f t="shared" si="66"/>
        <v>1385.2259999999999</v>
      </c>
      <c r="J106" s="61">
        <f t="shared" si="66"/>
        <v>1545.9999999999998</v>
      </c>
      <c r="K106" s="61">
        <f t="shared" si="66"/>
        <v>1671.1999999999998</v>
      </c>
      <c r="L106" s="50" t="s">
        <v>58</v>
      </c>
      <c r="M106" s="50" t="s">
        <v>58</v>
      </c>
      <c r="N106" s="50" t="s">
        <v>58</v>
      </c>
      <c r="O106" s="50" t="s">
        <v>58</v>
      </c>
      <c r="P106" s="50" t="s">
        <v>58</v>
      </c>
      <c r="Q106" s="50" t="s">
        <v>58</v>
      </c>
      <c r="R106" s="50" t="s">
        <v>58</v>
      </c>
      <c r="S106" s="132"/>
    </row>
    <row r="107" spans="1:19" ht="35.25" customHeight="1" x14ac:dyDescent="0.2">
      <c r="A107" s="51" t="s">
        <v>0</v>
      </c>
      <c r="B107" s="62" t="s">
        <v>36</v>
      </c>
      <c r="C107" s="253" t="s">
        <v>89</v>
      </c>
      <c r="D107" s="253"/>
      <c r="E107" s="253"/>
      <c r="F107" s="116" t="s">
        <v>231</v>
      </c>
      <c r="G107" s="251"/>
      <c r="H107" s="252"/>
      <c r="I107" s="252"/>
      <c r="J107" s="252"/>
      <c r="K107" s="252"/>
      <c r="L107" s="121" t="s">
        <v>58</v>
      </c>
      <c r="M107" s="29" t="s">
        <v>90</v>
      </c>
      <c r="N107" s="29" t="s">
        <v>91</v>
      </c>
      <c r="O107" s="5" t="s">
        <v>18</v>
      </c>
      <c r="P107" s="76">
        <v>100</v>
      </c>
      <c r="Q107" s="76">
        <v>100</v>
      </c>
      <c r="R107" s="76">
        <v>100</v>
      </c>
      <c r="S107" s="132"/>
    </row>
    <row r="108" spans="1:19" ht="18" customHeight="1" x14ac:dyDescent="0.2">
      <c r="A108" s="53"/>
      <c r="B108" s="237" t="s">
        <v>36</v>
      </c>
      <c r="C108" s="63" t="s">
        <v>0</v>
      </c>
      <c r="D108" s="188" t="s">
        <v>92</v>
      </c>
      <c r="E108" s="188"/>
      <c r="F108" s="64" t="s">
        <v>40</v>
      </c>
      <c r="G108" s="285"/>
      <c r="H108" s="250"/>
      <c r="I108" s="250"/>
      <c r="J108" s="250"/>
      <c r="K108" s="250"/>
      <c r="L108" s="31" t="s">
        <v>58</v>
      </c>
      <c r="M108" s="65" t="s">
        <v>95</v>
      </c>
      <c r="N108" s="66" t="s">
        <v>93</v>
      </c>
      <c r="O108" s="8" t="s">
        <v>18</v>
      </c>
      <c r="P108" s="80">
        <v>100</v>
      </c>
      <c r="Q108" s="80">
        <v>100</v>
      </c>
      <c r="R108" s="80">
        <v>100</v>
      </c>
      <c r="S108" s="132"/>
    </row>
    <row r="109" spans="1:19" ht="12.75" x14ac:dyDescent="0.2">
      <c r="A109" s="53"/>
      <c r="B109" s="238"/>
      <c r="C109" s="182" t="s">
        <v>0</v>
      </c>
      <c r="D109" s="31">
        <v>188714469</v>
      </c>
      <c r="E109" s="32" t="s">
        <v>21</v>
      </c>
      <c r="F109" s="31" t="s">
        <v>58</v>
      </c>
      <c r="G109" s="94">
        <v>1213.3</v>
      </c>
      <c r="H109" s="94">
        <v>1456.4</v>
      </c>
      <c r="I109" s="94">
        <v>1456.4</v>
      </c>
      <c r="J109" s="94">
        <v>1750</v>
      </c>
      <c r="K109" s="93">
        <v>1470</v>
      </c>
      <c r="L109" s="31" t="s">
        <v>58</v>
      </c>
      <c r="M109" s="33"/>
      <c r="N109" s="33"/>
      <c r="O109" s="26"/>
      <c r="P109" s="77"/>
      <c r="Q109" s="77"/>
      <c r="R109" s="77"/>
      <c r="S109" s="133"/>
    </row>
    <row r="110" spans="1:19" ht="18" customHeight="1" x14ac:dyDescent="0.2">
      <c r="A110" s="53"/>
      <c r="B110" s="238"/>
      <c r="C110" s="182"/>
      <c r="D110" s="185" t="s">
        <v>57</v>
      </c>
      <c r="E110" s="186"/>
      <c r="F110" s="186"/>
      <c r="G110" s="34">
        <f t="shared" ref="G110:K110" si="67">SUM(G109:G109)</f>
        <v>1213.3</v>
      </c>
      <c r="H110" s="34">
        <f t="shared" si="67"/>
        <v>1456.4</v>
      </c>
      <c r="I110" s="34">
        <f t="shared" si="67"/>
        <v>1456.4</v>
      </c>
      <c r="J110" s="34">
        <f t="shared" si="67"/>
        <v>1750</v>
      </c>
      <c r="K110" s="34">
        <f t="shared" si="67"/>
        <v>1470</v>
      </c>
      <c r="L110" s="47" t="s">
        <v>58</v>
      </c>
      <c r="M110" s="35" t="s">
        <v>58</v>
      </c>
      <c r="N110" s="35" t="s">
        <v>58</v>
      </c>
      <c r="O110" s="35" t="s">
        <v>58</v>
      </c>
      <c r="P110" s="35" t="s">
        <v>58</v>
      </c>
      <c r="Q110" s="35" t="s">
        <v>58</v>
      </c>
      <c r="R110" s="35" t="s">
        <v>58</v>
      </c>
      <c r="S110" s="135">
        <f>(I110-G110)/G110</f>
        <v>0.2003626473254761</v>
      </c>
    </row>
    <row r="111" spans="1:19" ht="18" customHeight="1" x14ac:dyDescent="0.2">
      <c r="A111" s="53"/>
      <c r="B111" s="238"/>
      <c r="C111" s="54" t="s">
        <v>17</v>
      </c>
      <c r="D111" s="188" t="s">
        <v>98</v>
      </c>
      <c r="E111" s="188"/>
      <c r="F111" s="47" t="s">
        <v>40</v>
      </c>
      <c r="G111" s="285"/>
      <c r="H111" s="250"/>
      <c r="I111" s="250"/>
      <c r="J111" s="250"/>
      <c r="K111" s="250"/>
      <c r="L111" s="31" t="s">
        <v>58</v>
      </c>
      <c r="M111" s="65" t="s">
        <v>96</v>
      </c>
      <c r="N111" s="55" t="s">
        <v>94</v>
      </c>
      <c r="O111" s="4" t="s">
        <v>18</v>
      </c>
      <c r="P111" s="80">
        <v>100</v>
      </c>
      <c r="Q111" s="80">
        <v>100</v>
      </c>
      <c r="R111" s="80">
        <v>100</v>
      </c>
      <c r="S111" s="132"/>
    </row>
    <row r="112" spans="1:19" ht="12.75" x14ac:dyDescent="0.2">
      <c r="A112" s="53"/>
      <c r="B112" s="238"/>
      <c r="C112" s="180" t="s">
        <v>17</v>
      </c>
      <c r="D112" s="31">
        <v>188714469</v>
      </c>
      <c r="E112" s="32" t="s">
        <v>21</v>
      </c>
      <c r="F112" s="31" t="s">
        <v>58</v>
      </c>
      <c r="G112" s="94">
        <v>88.3</v>
      </c>
      <c r="H112" s="94">
        <v>367</v>
      </c>
      <c r="I112" s="94">
        <v>367</v>
      </c>
      <c r="J112" s="94">
        <v>250</v>
      </c>
      <c r="K112" s="93">
        <v>200</v>
      </c>
      <c r="L112" s="31" t="s">
        <v>58</v>
      </c>
      <c r="M112" s="33"/>
      <c r="N112" s="33"/>
      <c r="O112" s="26"/>
      <c r="P112" s="77"/>
      <c r="Q112" s="77"/>
      <c r="R112" s="77"/>
      <c r="S112" s="133"/>
    </row>
    <row r="113" spans="1:19" ht="18" customHeight="1" x14ac:dyDescent="0.2">
      <c r="A113" s="53"/>
      <c r="B113" s="238"/>
      <c r="C113" s="181"/>
      <c r="D113" s="233" t="s">
        <v>57</v>
      </c>
      <c r="E113" s="234"/>
      <c r="F113" s="186"/>
      <c r="G113" s="34">
        <f t="shared" ref="G113:K113" si="68">SUM(G112:G112)</f>
        <v>88.3</v>
      </c>
      <c r="H113" s="34">
        <f t="shared" si="68"/>
        <v>367</v>
      </c>
      <c r="I113" s="34">
        <f t="shared" si="68"/>
        <v>367</v>
      </c>
      <c r="J113" s="34">
        <f t="shared" si="68"/>
        <v>250</v>
      </c>
      <c r="K113" s="34">
        <f t="shared" si="68"/>
        <v>200</v>
      </c>
      <c r="L113" s="47" t="s">
        <v>58</v>
      </c>
      <c r="M113" s="35" t="s">
        <v>58</v>
      </c>
      <c r="N113" s="35" t="s">
        <v>58</v>
      </c>
      <c r="O113" s="35" t="s">
        <v>58</v>
      </c>
      <c r="P113" s="35" t="s">
        <v>58</v>
      </c>
      <c r="Q113" s="35" t="s">
        <v>58</v>
      </c>
      <c r="R113" s="35" t="s">
        <v>58</v>
      </c>
      <c r="S113" s="135">
        <f>(I113-G113)/G113</f>
        <v>3.1562853907134767</v>
      </c>
    </row>
    <row r="114" spans="1:19" ht="18" customHeight="1" x14ac:dyDescent="0.2">
      <c r="A114" s="53"/>
      <c r="B114" s="238"/>
      <c r="C114" s="54" t="s">
        <v>36</v>
      </c>
      <c r="D114" s="188" t="s">
        <v>99</v>
      </c>
      <c r="E114" s="188"/>
      <c r="F114" s="25" t="s">
        <v>40</v>
      </c>
      <c r="G114" s="305"/>
      <c r="H114" s="306"/>
      <c r="I114" s="306"/>
      <c r="J114" s="306"/>
      <c r="K114" s="306"/>
      <c r="L114" s="31" t="s">
        <v>58</v>
      </c>
      <c r="M114" s="65" t="s">
        <v>97</v>
      </c>
      <c r="N114" s="55" t="s">
        <v>155</v>
      </c>
      <c r="O114" s="4" t="s">
        <v>18</v>
      </c>
      <c r="P114" s="80">
        <v>100</v>
      </c>
      <c r="Q114" s="80">
        <v>100</v>
      </c>
      <c r="R114" s="80">
        <v>100</v>
      </c>
      <c r="S114" s="132"/>
    </row>
    <row r="115" spans="1:19" ht="12.75" x14ac:dyDescent="0.2">
      <c r="A115" s="53"/>
      <c r="B115" s="238"/>
      <c r="C115" s="180" t="s">
        <v>36</v>
      </c>
      <c r="D115" s="31">
        <v>188714469</v>
      </c>
      <c r="E115" s="32" t="s">
        <v>21</v>
      </c>
      <c r="F115" s="31" t="s">
        <v>58</v>
      </c>
      <c r="G115" s="94">
        <v>37</v>
      </c>
      <c r="H115" s="94">
        <v>26.9</v>
      </c>
      <c r="I115" s="94">
        <v>89</v>
      </c>
      <c r="J115" s="94">
        <v>26.9</v>
      </c>
      <c r="K115" s="93">
        <v>27.6</v>
      </c>
      <c r="L115" s="31" t="s">
        <v>58</v>
      </c>
      <c r="M115" s="33"/>
      <c r="N115" s="33"/>
      <c r="O115" s="26"/>
      <c r="P115" s="77"/>
      <c r="Q115" s="77"/>
      <c r="R115" s="77"/>
      <c r="S115" s="133"/>
    </row>
    <row r="116" spans="1:19" ht="18" customHeight="1" x14ac:dyDescent="0.2">
      <c r="A116" s="53"/>
      <c r="B116" s="238"/>
      <c r="C116" s="181"/>
      <c r="D116" s="185" t="s">
        <v>57</v>
      </c>
      <c r="E116" s="186"/>
      <c r="F116" s="186"/>
      <c r="G116" s="34">
        <f t="shared" ref="G116:K116" si="69">SUM(G115:G115)</f>
        <v>37</v>
      </c>
      <c r="H116" s="34">
        <f t="shared" si="69"/>
        <v>26.9</v>
      </c>
      <c r="I116" s="34">
        <f t="shared" si="69"/>
        <v>89</v>
      </c>
      <c r="J116" s="34">
        <f t="shared" si="69"/>
        <v>26.9</v>
      </c>
      <c r="K116" s="34">
        <f t="shared" si="69"/>
        <v>27.6</v>
      </c>
      <c r="L116" s="47" t="s">
        <v>58</v>
      </c>
      <c r="M116" s="35" t="s">
        <v>58</v>
      </c>
      <c r="N116" s="35" t="s">
        <v>58</v>
      </c>
      <c r="O116" s="35" t="s">
        <v>58</v>
      </c>
      <c r="P116" s="35" t="s">
        <v>58</v>
      </c>
      <c r="Q116" s="35" t="s">
        <v>58</v>
      </c>
      <c r="R116" s="35" t="s">
        <v>58</v>
      </c>
      <c r="S116" s="135">
        <f>(I116-G116)/G116</f>
        <v>1.4054054054054055</v>
      </c>
    </row>
    <row r="117" spans="1:19" ht="18" customHeight="1" x14ac:dyDescent="0.2">
      <c r="A117" s="60"/>
      <c r="B117" s="48" t="s">
        <v>36</v>
      </c>
      <c r="C117" s="184" t="s">
        <v>2</v>
      </c>
      <c r="D117" s="184"/>
      <c r="E117" s="184"/>
      <c r="F117" s="173"/>
      <c r="G117" s="67">
        <f>G110+G113+G116</f>
        <v>1338.6</v>
      </c>
      <c r="H117" s="67">
        <f t="shared" ref="H117:K117" si="70">H110+H113+H116</f>
        <v>1850.3000000000002</v>
      </c>
      <c r="I117" s="67">
        <f t="shared" si="70"/>
        <v>1912.4</v>
      </c>
      <c r="J117" s="67">
        <f t="shared" si="70"/>
        <v>2026.9</v>
      </c>
      <c r="K117" s="67">
        <f t="shared" si="70"/>
        <v>1697.6</v>
      </c>
      <c r="L117" s="50" t="s">
        <v>58</v>
      </c>
      <c r="M117" s="50" t="s">
        <v>58</v>
      </c>
      <c r="N117" s="50" t="s">
        <v>58</v>
      </c>
      <c r="O117" s="50" t="s">
        <v>58</v>
      </c>
      <c r="P117" s="50" t="s">
        <v>58</v>
      </c>
      <c r="Q117" s="50" t="s">
        <v>58</v>
      </c>
      <c r="R117" s="50" t="s">
        <v>58</v>
      </c>
      <c r="S117" s="132"/>
    </row>
    <row r="118" spans="1:19" ht="12.75" customHeight="1" x14ac:dyDescent="0.2">
      <c r="A118" s="51" t="s">
        <v>0</v>
      </c>
      <c r="B118" s="62" t="s">
        <v>52</v>
      </c>
      <c r="C118" s="254" t="s">
        <v>100</v>
      </c>
      <c r="D118" s="254"/>
      <c r="E118" s="254"/>
      <c r="F118" s="116" t="s">
        <v>231</v>
      </c>
      <c r="G118" s="289"/>
      <c r="H118" s="290"/>
      <c r="I118" s="290"/>
      <c r="J118" s="290"/>
      <c r="K118" s="290"/>
      <c r="L118" s="121" t="s">
        <v>58</v>
      </c>
      <c r="M118" s="29" t="s">
        <v>103</v>
      </c>
      <c r="N118" s="29" t="s">
        <v>105</v>
      </c>
      <c r="O118" s="5" t="s">
        <v>19</v>
      </c>
      <c r="P118" s="76">
        <v>20</v>
      </c>
      <c r="Q118" s="76">
        <v>20</v>
      </c>
      <c r="R118" s="76">
        <v>20</v>
      </c>
      <c r="S118" s="132"/>
    </row>
    <row r="119" spans="1:19" ht="10.5" customHeight="1" x14ac:dyDescent="0.2">
      <c r="A119" s="53"/>
      <c r="B119" s="237" t="s">
        <v>52</v>
      </c>
      <c r="C119" s="207" t="s">
        <v>0</v>
      </c>
      <c r="D119" s="189" t="s">
        <v>216</v>
      </c>
      <c r="E119" s="189"/>
      <c r="F119" s="277" t="s">
        <v>40</v>
      </c>
      <c r="G119" s="230"/>
      <c r="H119" s="273"/>
      <c r="I119" s="273"/>
      <c r="J119" s="273"/>
      <c r="K119" s="273"/>
      <c r="L119" s="283" t="s">
        <v>58</v>
      </c>
      <c r="M119" s="65" t="s">
        <v>104</v>
      </c>
      <c r="N119" s="66" t="s">
        <v>108</v>
      </c>
      <c r="O119" s="8" t="s">
        <v>19</v>
      </c>
      <c r="P119" s="80">
        <v>5</v>
      </c>
      <c r="Q119" s="80">
        <v>5</v>
      </c>
      <c r="R119" s="80">
        <v>5</v>
      </c>
      <c r="S119" s="132"/>
    </row>
    <row r="120" spans="1:19" ht="10.5" customHeight="1" x14ac:dyDescent="0.2">
      <c r="A120" s="53"/>
      <c r="B120" s="238"/>
      <c r="C120" s="208"/>
      <c r="D120" s="190"/>
      <c r="E120" s="190"/>
      <c r="F120" s="277"/>
      <c r="G120" s="232"/>
      <c r="H120" s="275"/>
      <c r="I120" s="275"/>
      <c r="J120" s="275"/>
      <c r="K120" s="275"/>
      <c r="L120" s="288"/>
      <c r="M120" s="65" t="s">
        <v>106</v>
      </c>
      <c r="N120" s="66" t="s">
        <v>107</v>
      </c>
      <c r="O120" s="8" t="s">
        <v>19</v>
      </c>
      <c r="P120" s="80">
        <v>20</v>
      </c>
      <c r="Q120" s="80">
        <v>20</v>
      </c>
      <c r="R120" s="80">
        <v>20</v>
      </c>
      <c r="S120" s="132"/>
    </row>
    <row r="121" spans="1:19" ht="12.75" x14ac:dyDescent="0.2">
      <c r="A121" s="53"/>
      <c r="B121" s="238"/>
      <c r="C121" s="182" t="s">
        <v>0</v>
      </c>
      <c r="D121" s="31">
        <v>188714469</v>
      </c>
      <c r="E121" s="32" t="s">
        <v>21</v>
      </c>
      <c r="F121" s="31" t="s">
        <v>58</v>
      </c>
      <c r="G121" s="94">
        <v>20</v>
      </c>
      <c r="H121" s="94">
        <v>30</v>
      </c>
      <c r="I121" s="94">
        <v>30</v>
      </c>
      <c r="J121" s="94">
        <v>30</v>
      </c>
      <c r="K121" s="93">
        <v>30</v>
      </c>
      <c r="L121" s="31" t="s">
        <v>58</v>
      </c>
      <c r="M121" s="33"/>
      <c r="N121" s="33"/>
      <c r="O121" s="26"/>
      <c r="P121" s="77"/>
      <c r="Q121" s="77"/>
      <c r="R121" s="77"/>
      <c r="S121" s="133"/>
    </row>
    <row r="122" spans="1:19" ht="18" customHeight="1" x14ac:dyDescent="0.2">
      <c r="A122" s="53"/>
      <c r="B122" s="238"/>
      <c r="C122" s="182"/>
      <c r="D122" s="185" t="s">
        <v>57</v>
      </c>
      <c r="E122" s="186"/>
      <c r="F122" s="186"/>
      <c r="G122" s="34">
        <f t="shared" ref="G122:K122" si="71">SUM(G121:G121)</f>
        <v>20</v>
      </c>
      <c r="H122" s="34">
        <f t="shared" si="71"/>
        <v>30</v>
      </c>
      <c r="I122" s="34">
        <f t="shared" si="71"/>
        <v>30</v>
      </c>
      <c r="J122" s="34">
        <f t="shared" si="71"/>
        <v>30</v>
      </c>
      <c r="K122" s="34">
        <f t="shared" si="71"/>
        <v>30</v>
      </c>
      <c r="L122" s="47" t="s">
        <v>58</v>
      </c>
      <c r="M122" s="35" t="s">
        <v>58</v>
      </c>
      <c r="N122" s="35" t="s">
        <v>58</v>
      </c>
      <c r="O122" s="35" t="s">
        <v>58</v>
      </c>
      <c r="P122" s="35" t="s">
        <v>58</v>
      </c>
      <c r="Q122" s="35" t="s">
        <v>58</v>
      </c>
      <c r="R122" s="35" t="s">
        <v>58</v>
      </c>
      <c r="S122" s="135">
        <f>(I122-G122)/G122</f>
        <v>0.5</v>
      </c>
    </row>
    <row r="123" spans="1:19" ht="18" customHeight="1" x14ac:dyDescent="0.2">
      <c r="A123" s="60"/>
      <c r="B123" s="48" t="s">
        <v>52</v>
      </c>
      <c r="C123" s="184" t="s">
        <v>2</v>
      </c>
      <c r="D123" s="184"/>
      <c r="E123" s="184"/>
      <c r="F123" s="173"/>
      <c r="G123" s="67">
        <f t="shared" ref="G123:K123" si="72">G122</f>
        <v>20</v>
      </c>
      <c r="H123" s="67">
        <f t="shared" si="72"/>
        <v>30</v>
      </c>
      <c r="I123" s="67">
        <f t="shared" si="72"/>
        <v>30</v>
      </c>
      <c r="J123" s="67">
        <f t="shared" si="72"/>
        <v>30</v>
      </c>
      <c r="K123" s="67">
        <f t="shared" si="72"/>
        <v>30</v>
      </c>
      <c r="L123" s="50" t="s">
        <v>58</v>
      </c>
      <c r="M123" s="50" t="s">
        <v>58</v>
      </c>
      <c r="N123" s="50" t="s">
        <v>58</v>
      </c>
      <c r="O123" s="50" t="s">
        <v>58</v>
      </c>
      <c r="P123" s="50" t="s">
        <v>58</v>
      </c>
      <c r="Q123" s="50" t="s">
        <v>58</v>
      </c>
      <c r="R123" s="50" t="s">
        <v>58</v>
      </c>
      <c r="S123" s="132"/>
    </row>
    <row r="124" spans="1:19" ht="35.25" customHeight="1" x14ac:dyDescent="0.2">
      <c r="A124" s="51" t="s">
        <v>0</v>
      </c>
      <c r="B124" s="258" t="s">
        <v>61</v>
      </c>
      <c r="C124" s="260" t="s">
        <v>101</v>
      </c>
      <c r="D124" s="260"/>
      <c r="E124" s="260"/>
      <c r="F124" s="255" t="s">
        <v>26</v>
      </c>
      <c r="G124" s="279"/>
      <c r="H124" s="280"/>
      <c r="I124" s="280"/>
      <c r="J124" s="280"/>
      <c r="K124" s="280"/>
      <c r="L124" s="303" t="s">
        <v>261</v>
      </c>
      <c r="M124" s="29" t="s">
        <v>110</v>
      </c>
      <c r="N124" s="29" t="s">
        <v>109</v>
      </c>
      <c r="O124" s="5" t="s">
        <v>18</v>
      </c>
      <c r="P124" s="76">
        <v>5</v>
      </c>
      <c r="Q124" s="76">
        <v>5</v>
      </c>
      <c r="R124" s="76">
        <v>1</v>
      </c>
      <c r="S124" s="132"/>
    </row>
    <row r="125" spans="1:19" ht="35.25" customHeight="1" x14ac:dyDescent="0.2">
      <c r="A125" s="53"/>
      <c r="B125" s="259"/>
      <c r="C125" s="201"/>
      <c r="D125" s="201"/>
      <c r="E125" s="201"/>
      <c r="F125" s="255"/>
      <c r="G125" s="281"/>
      <c r="H125" s="282"/>
      <c r="I125" s="282"/>
      <c r="J125" s="282"/>
      <c r="K125" s="282"/>
      <c r="L125" s="304"/>
      <c r="M125" s="29" t="s">
        <v>215</v>
      </c>
      <c r="N125" s="89" t="s">
        <v>111</v>
      </c>
      <c r="O125" s="90" t="s">
        <v>19</v>
      </c>
      <c r="P125" s="81">
        <v>7</v>
      </c>
      <c r="Q125" s="81">
        <v>5</v>
      </c>
      <c r="R125" s="81">
        <v>5</v>
      </c>
      <c r="S125" s="133"/>
    </row>
    <row r="126" spans="1:19" ht="9.75" customHeight="1" x14ac:dyDescent="0.2">
      <c r="A126" s="53"/>
      <c r="B126" s="237" t="s">
        <v>61</v>
      </c>
      <c r="C126" s="207" t="s">
        <v>0</v>
      </c>
      <c r="D126" s="189" t="s">
        <v>102</v>
      </c>
      <c r="E126" s="221"/>
      <c r="F126" s="218" t="s">
        <v>259</v>
      </c>
      <c r="G126" s="291"/>
      <c r="H126" s="292"/>
      <c r="I126" s="292"/>
      <c r="J126" s="292"/>
      <c r="K126" s="293"/>
      <c r="L126" s="300" t="s">
        <v>261</v>
      </c>
      <c r="M126" s="66" t="s">
        <v>267</v>
      </c>
      <c r="N126" s="66" t="s">
        <v>113</v>
      </c>
      <c r="O126" s="8" t="s">
        <v>19</v>
      </c>
      <c r="P126" s="80">
        <v>20</v>
      </c>
      <c r="Q126" s="80">
        <v>20</v>
      </c>
      <c r="R126" s="80">
        <v>20</v>
      </c>
      <c r="S126" s="132"/>
    </row>
    <row r="127" spans="1:19" ht="9.75" customHeight="1" x14ac:dyDescent="0.2">
      <c r="A127" s="53"/>
      <c r="B127" s="238"/>
      <c r="C127" s="208"/>
      <c r="D127" s="278"/>
      <c r="E127" s="249"/>
      <c r="F127" s="239"/>
      <c r="G127" s="294"/>
      <c r="H127" s="295"/>
      <c r="I127" s="295"/>
      <c r="J127" s="295"/>
      <c r="K127" s="296"/>
      <c r="L127" s="301"/>
      <c r="M127" s="66" t="s">
        <v>268</v>
      </c>
      <c r="N127" s="66" t="s">
        <v>114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">
      <c r="A128" s="53"/>
      <c r="B128" s="238"/>
      <c r="C128" s="208"/>
      <c r="D128" s="278"/>
      <c r="E128" s="249"/>
      <c r="F128" s="239"/>
      <c r="G128" s="294"/>
      <c r="H128" s="295"/>
      <c r="I128" s="295"/>
      <c r="J128" s="295"/>
      <c r="K128" s="296"/>
      <c r="L128" s="301"/>
      <c r="M128" s="66" t="s">
        <v>269</v>
      </c>
      <c r="N128" s="66" t="s">
        <v>166</v>
      </c>
      <c r="O128" s="8" t="s">
        <v>19</v>
      </c>
      <c r="P128" s="80">
        <v>7</v>
      </c>
      <c r="Q128" s="80">
        <v>5</v>
      </c>
      <c r="R128" s="80">
        <v>5</v>
      </c>
      <c r="S128" s="132"/>
    </row>
    <row r="129" spans="1:19" ht="9.75" customHeight="1" x14ac:dyDescent="0.2">
      <c r="A129" s="53"/>
      <c r="B129" s="238"/>
      <c r="C129" s="208"/>
      <c r="D129" s="278"/>
      <c r="E129" s="249"/>
      <c r="F129" s="239"/>
      <c r="G129" s="294"/>
      <c r="H129" s="295"/>
      <c r="I129" s="295"/>
      <c r="J129" s="295"/>
      <c r="K129" s="296"/>
      <c r="L129" s="301"/>
      <c r="M129" s="66" t="s">
        <v>270</v>
      </c>
      <c r="N129" s="66" t="s">
        <v>112</v>
      </c>
      <c r="O129" s="8" t="s">
        <v>19</v>
      </c>
      <c r="P129" s="80">
        <v>10</v>
      </c>
      <c r="Q129" s="80">
        <v>10</v>
      </c>
      <c r="R129" s="80">
        <v>10</v>
      </c>
      <c r="S129" s="132"/>
    </row>
    <row r="130" spans="1:19" ht="9.75" customHeight="1" x14ac:dyDescent="0.2">
      <c r="A130" s="53"/>
      <c r="B130" s="238"/>
      <c r="C130" s="209"/>
      <c r="D130" s="242"/>
      <c r="E130" s="223"/>
      <c r="F130" s="219"/>
      <c r="G130" s="297"/>
      <c r="H130" s="298"/>
      <c r="I130" s="298"/>
      <c r="J130" s="298"/>
      <c r="K130" s="299"/>
      <c r="L130" s="302"/>
      <c r="M130" s="66" t="s">
        <v>271</v>
      </c>
      <c r="N130" s="66" t="s">
        <v>260</v>
      </c>
      <c r="O130" s="8" t="s">
        <v>19</v>
      </c>
      <c r="P130" s="80">
        <v>1</v>
      </c>
      <c r="Q130" s="80">
        <v>0</v>
      </c>
      <c r="R130" s="80">
        <v>0</v>
      </c>
      <c r="S130" s="132"/>
    </row>
    <row r="131" spans="1:19" ht="12.75" x14ac:dyDescent="0.2">
      <c r="A131" s="53"/>
      <c r="B131" s="238"/>
      <c r="C131" s="182" t="s">
        <v>0</v>
      </c>
      <c r="D131" s="31">
        <v>188714469</v>
      </c>
      <c r="E131" s="32" t="s">
        <v>21</v>
      </c>
      <c r="F131" s="31" t="s">
        <v>58</v>
      </c>
      <c r="G131" s="94">
        <v>22.6</v>
      </c>
      <c r="H131" s="94">
        <v>15.5</v>
      </c>
      <c r="I131" s="94">
        <v>65</v>
      </c>
      <c r="J131" s="94">
        <v>17</v>
      </c>
      <c r="K131" s="93">
        <v>18.7</v>
      </c>
      <c r="L131" s="31" t="s">
        <v>58</v>
      </c>
      <c r="M131" s="33"/>
      <c r="N131" s="33"/>
      <c r="O131" s="26"/>
      <c r="P131" s="77"/>
      <c r="Q131" s="77"/>
      <c r="R131" s="77"/>
      <c r="S131" s="133"/>
    </row>
    <row r="132" spans="1:19" ht="18" customHeight="1" x14ac:dyDescent="0.2">
      <c r="A132" s="53"/>
      <c r="B132" s="238"/>
      <c r="C132" s="182"/>
      <c r="D132" s="185" t="s">
        <v>57</v>
      </c>
      <c r="E132" s="186"/>
      <c r="F132" s="186"/>
      <c r="G132" s="34">
        <f t="shared" ref="G132:K132" si="73">SUM(G131:G131)</f>
        <v>22.6</v>
      </c>
      <c r="H132" s="34">
        <f t="shared" si="73"/>
        <v>15.5</v>
      </c>
      <c r="I132" s="34">
        <f t="shared" si="73"/>
        <v>65</v>
      </c>
      <c r="J132" s="34">
        <f t="shared" si="73"/>
        <v>17</v>
      </c>
      <c r="K132" s="34">
        <f t="shared" si="73"/>
        <v>18.7</v>
      </c>
      <c r="L132" s="47" t="s">
        <v>58</v>
      </c>
      <c r="M132" s="35" t="s">
        <v>58</v>
      </c>
      <c r="N132" s="35" t="s">
        <v>58</v>
      </c>
      <c r="O132" s="35" t="s">
        <v>58</v>
      </c>
      <c r="P132" s="35" t="s">
        <v>58</v>
      </c>
      <c r="Q132" s="35" t="s">
        <v>58</v>
      </c>
      <c r="R132" s="35" t="s">
        <v>58</v>
      </c>
      <c r="S132" s="135">
        <f>(I132-G132)/G132</f>
        <v>1.8761061946902653</v>
      </c>
    </row>
    <row r="133" spans="1:19" ht="18" customHeight="1" x14ac:dyDescent="0.2">
      <c r="A133" s="60"/>
      <c r="B133" s="48" t="s">
        <v>61</v>
      </c>
      <c r="C133" s="184" t="s">
        <v>2</v>
      </c>
      <c r="D133" s="184"/>
      <c r="E133" s="184"/>
      <c r="F133" s="184"/>
      <c r="G133" s="67">
        <f t="shared" ref="G133" si="74">G132</f>
        <v>22.6</v>
      </c>
      <c r="H133" s="67">
        <f t="shared" ref="H133:K133" si="75">H132</f>
        <v>15.5</v>
      </c>
      <c r="I133" s="67">
        <f t="shared" si="75"/>
        <v>65</v>
      </c>
      <c r="J133" s="67">
        <f t="shared" si="75"/>
        <v>17</v>
      </c>
      <c r="K133" s="67">
        <f t="shared" si="75"/>
        <v>18.7</v>
      </c>
      <c r="L133" s="50" t="s">
        <v>58</v>
      </c>
      <c r="M133" s="50" t="s">
        <v>58</v>
      </c>
      <c r="N133" s="50" t="s">
        <v>58</v>
      </c>
      <c r="O133" s="50" t="s">
        <v>58</v>
      </c>
      <c r="P133" s="50" t="s">
        <v>58</v>
      </c>
      <c r="Q133" s="50" t="s">
        <v>58</v>
      </c>
      <c r="R133" s="50" t="s">
        <v>58</v>
      </c>
      <c r="S133" s="132"/>
    </row>
    <row r="134" spans="1:19" ht="18" customHeight="1" x14ac:dyDescent="0.2">
      <c r="A134" s="68" t="s">
        <v>0</v>
      </c>
      <c r="B134" s="194" t="s">
        <v>11</v>
      </c>
      <c r="C134" s="179"/>
      <c r="D134" s="179"/>
      <c r="E134" s="179"/>
      <c r="F134" s="179"/>
      <c r="G134" s="69">
        <f t="shared" ref="G134:K134" si="76">G54+G106+G117+G133+G123</f>
        <v>9739.0040000000008</v>
      </c>
      <c r="H134" s="69">
        <f t="shared" si="76"/>
        <v>12310.099999999999</v>
      </c>
      <c r="I134" s="69">
        <f t="shared" si="76"/>
        <v>11312.726000000001</v>
      </c>
      <c r="J134" s="69">
        <f t="shared" si="76"/>
        <v>13473.599999999999</v>
      </c>
      <c r="K134" s="69">
        <f t="shared" si="76"/>
        <v>14245.4</v>
      </c>
      <c r="L134" s="117" t="s">
        <v>58</v>
      </c>
      <c r="M134" s="117" t="s">
        <v>58</v>
      </c>
      <c r="N134" s="117" t="s">
        <v>58</v>
      </c>
      <c r="O134" s="117" t="s">
        <v>58</v>
      </c>
      <c r="P134" s="117" t="s">
        <v>58</v>
      </c>
      <c r="Q134" s="117" t="s">
        <v>58</v>
      </c>
      <c r="R134" s="117" t="s">
        <v>58</v>
      </c>
      <c r="S134" s="132"/>
    </row>
    <row r="135" spans="1:19" ht="18.75" customHeight="1" x14ac:dyDescent="0.2">
      <c r="A135" s="28" t="s">
        <v>17</v>
      </c>
      <c r="B135" s="262" t="s">
        <v>219</v>
      </c>
      <c r="C135" s="262"/>
      <c r="D135" s="262"/>
      <c r="E135" s="262"/>
      <c r="F135" s="262"/>
      <c r="G135" s="262"/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3"/>
      <c r="S135" s="132"/>
    </row>
    <row r="136" spans="1:19" ht="29.45" customHeight="1" x14ac:dyDescent="0.2">
      <c r="A136" s="51" t="s">
        <v>17</v>
      </c>
      <c r="B136" s="70" t="s">
        <v>0</v>
      </c>
      <c r="C136" s="253" t="s">
        <v>245</v>
      </c>
      <c r="D136" s="253"/>
      <c r="E136" s="253"/>
      <c r="F136" s="116" t="s">
        <v>231</v>
      </c>
      <c r="G136" s="251"/>
      <c r="H136" s="252"/>
      <c r="I136" s="252"/>
      <c r="J136" s="252"/>
      <c r="K136" s="252"/>
      <c r="L136" s="121" t="s">
        <v>58</v>
      </c>
      <c r="M136" s="29" t="s">
        <v>115</v>
      </c>
      <c r="N136" s="29" t="s">
        <v>242</v>
      </c>
      <c r="O136" s="5" t="s">
        <v>18</v>
      </c>
      <c r="P136" s="76">
        <v>90</v>
      </c>
      <c r="Q136" s="76">
        <v>90</v>
      </c>
      <c r="R136" s="76">
        <v>90</v>
      </c>
      <c r="S136" s="132"/>
    </row>
    <row r="137" spans="1:19" ht="26.25" customHeight="1" x14ac:dyDescent="0.2">
      <c r="A137" s="204" t="s">
        <v>17</v>
      </c>
      <c r="B137" s="235" t="s">
        <v>0</v>
      </c>
      <c r="C137" s="125" t="s">
        <v>0</v>
      </c>
      <c r="D137" s="189" t="s">
        <v>243</v>
      </c>
      <c r="E137" s="221"/>
      <c r="F137" s="64" t="s">
        <v>240</v>
      </c>
      <c r="G137" s="264"/>
      <c r="H137" s="265"/>
      <c r="I137" s="265"/>
      <c r="J137" s="265"/>
      <c r="K137" s="265"/>
      <c r="L137" s="31" t="s">
        <v>58</v>
      </c>
      <c r="M137" s="30" t="s">
        <v>116</v>
      </c>
      <c r="N137" s="85" t="s">
        <v>244</v>
      </c>
      <c r="O137" s="4" t="s">
        <v>19</v>
      </c>
      <c r="P137" s="27">
        <v>2</v>
      </c>
      <c r="Q137" s="27">
        <v>2</v>
      </c>
      <c r="R137" s="27">
        <v>2</v>
      </c>
      <c r="S137" s="132"/>
    </row>
    <row r="138" spans="1:19" ht="12.75" x14ac:dyDescent="0.2">
      <c r="A138" s="205"/>
      <c r="B138" s="236"/>
      <c r="C138" s="182" t="s">
        <v>0</v>
      </c>
      <c r="D138" s="31" t="s">
        <v>20</v>
      </c>
      <c r="E138" s="32" t="s">
        <v>21</v>
      </c>
      <c r="F138" s="31" t="s">
        <v>58</v>
      </c>
      <c r="G138" s="94"/>
      <c r="H138" s="94"/>
      <c r="I138" s="94"/>
      <c r="J138" s="94"/>
      <c r="K138" s="93"/>
      <c r="L138" s="31" t="s">
        <v>58</v>
      </c>
      <c r="M138" s="33"/>
      <c r="N138" s="33"/>
      <c r="O138" s="26"/>
      <c r="P138" s="77"/>
      <c r="Q138" s="77"/>
      <c r="R138" s="77"/>
      <c r="S138" s="133"/>
    </row>
    <row r="139" spans="1:19" ht="18" customHeight="1" x14ac:dyDescent="0.2">
      <c r="A139" s="205"/>
      <c r="B139" s="236"/>
      <c r="C139" s="182"/>
      <c r="D139" s="233" t="s">
        <v>57</v>
      </c>
      <c r="E139" s="234"/>
      <c r="F139" s="186"/>
      <c r="G139" s="34">
        <f t="shared" ref="G139:K139" si="77">SUM(G138:G138)</f>
        <v>0</v>
      </c>
      <c r="H139" s="34">
        <f t="shared" si="77"/>
        <v>0</v>
      </c>
      <c r="I139" s="34">
        <f t="shared" si="77"/>
        <v>0</v>
      </c>
      <c r="J139" s="34">
        <f t="shared" si="77"/>
        <v>0</v>
      </c>
      <c r="K139" s="34">
        <f t="shared" si="77"/>
        <v>0</v>
      </c>
      <c r="L139" s="47" t="s">
        <v>58</v>
      </c>
      <c r="M139" s="35" t="s">
        <v>58</v>
      </c>
      <c r="N139" s="35" t="s">
        <v>58</v>
      </c>
      <c r="O139" s="35" t="s">
        <v>58</v>
      </c>
      <c r="P139" s="35" t="s">
        <v>58</v>
      </c>
      <c r="Q139" s="35" t="s">
        <v>58</v>
      </c>
      <c r="R139" s="35" t="s">
        <v>58</v>
      </c>
      <c r="S139" s="134" t="s">
        <v>241</v>
      </c>
    </row>
    <row r="140" spans="1:19" ht="43.5" customHeight="1" x14ac:dyDescent="0.2">
      <c r="A140" s="205"/>
      <c r="B140" s="236"/>
      <c r="C140" s="54" t="s">
        <v>17</v>
      </c>
      <c r="D140" s="256" t="s">
        <v>220</v>
      </c>
      <c r="E140" s="257"/>
      <c r="F140" s="123" t="s">
        <v>240</v>
      </c>
      <c r="G140" s="264"/>
      <c r="H140" s="265"/>
      <c r="I140" s="265"/>
      <c r="J140" s="265"/>
      <c r="K140" s="265"/>
      <c r="L140" s="31" t="s">
        <v>58</v>
      </c>
      <c r="M140" s="30" t="s">
        <v>117</v>
      </c>
      <c r="N140" s="36" t="s">
        <v>165</v>
      </c>
      <c r="O140" s="4" t="s">
        <v>19</v>
      </c>
      <c r="P140" s="114">
        <v>1</v>
      </c>
      <c r="Q140" s="114">
        <v>1</v>
      </c>
      <c r="R140" s="82">
        <v>1</v>
      </c>
      <c r="S140" s="132"/>
    </row>
    <row r="141" spans="1:19" ht="12.75" x14ac:dyDescent="0.2">
      <c r="A141" s="205"/>
      <c r="B141" s="236"/>
      <c r="C141" s="180" t="s">
        <v>17</v>
      </c>
      <c r="D141" s="58">
        <v>188714469</v>
      </c>
      <c r="E141" s="122" t="s">
        <v>21</v>
      </c>
      <c r="F141" s="31" t="s">
        <v>58</v>
      </c>
      <c r="G141" s="94"/>
      <c r="H141" s="94"/>
      <c r="I141" s="94"/>
      <c r="J141" s="94"/>
      <c r="K141" s="93"/>
      <c r="L141" s="31" t="s">
        <v>58</v>
      </c>
      <c r="M141" s="33"/>
      <c r="N141" s="33"/>
      <c r="O141" s="26"/>
      <c r="P141" s="77"/>
      <c r="Q141" s="77"/>
      <c r="R141" s="77"/>
      <c r="S141" s="133"/>
    </row>
    <row r="142" spans="1:19" ht="18" customHeight="1" x14ac:dyDescent="0.2">
      <c r="A142" s="205"/>
      <c r="B142" s="236"/>
      <c r="C142" s="181"/>
      <c r="D142" s="185" t="s">
        <v>57</v>
      </c>
      <c r="E142" s="186"/>
      <c r="F142" s="187"/>
      <c r="G142" s="34">
        <f t="shared" ref="G142:K142" si="78">SUM(G141:G141)</f>
        <v>0</v>
      </c>
      <c r="H142" s="34">
        <f t="shared" si="78"/>
        <v>0</v>
      </c>
      <c r="I142" s="34">
        <f t="shared" si="78"/>
        <v>0</v>
      </c>
      <c r="J142" s="34">
        <f t="shared" si="78"/>
        <v>0</v>
      </c>
      <c r="K142" s="34">
        <f t="shared" si="78"/>
        <v>0</v>
      </c>
      <c r="L142" s="47" t="s">
        <v>58</v>
      </c>
      <c r="M142" s="35" t="s">
        <v>58</v>
      </c>
      <c r="N142" s="35" t="s">
        <v>58</v>
      </c>
      <c r="O142" s="35" t="s">
        <v>58</v>
      </c>
      <c r="P142" s="35" t="s">
        <v>58</v>
      </c>
      <c r="Q142" s="35" t="s">
        <v>58</v>
      </c>
      <c r="R142" s="35" t="s">
        <v>58</v>
      </c>
      <c r="S142" s="134" t="s">
        <v>241</v>
      </c>
    </row>
    <row r="143" spans="1:19" ht="12" customHeight="1" x14ac:dyDescent="0.2">
      <c r="A143" s="205"/>
      <c r="B143" s="236"/>
      <c r="C143" s="267" t="s">
        <v>36</v>
      </c>
      <c r="D143" s="189" t="s">
        <v>227</v>
      </c>
      <c r="E143" s="221"/>
      <c r="F143" s="218" t="s">
        <v>40</v>
      </c>
      <c r="G143" s="230"/>
      <c r="H143" s="273"/>
      <c r="I143" s="273"/>
      <c r="J143" s="273"/>
      <c r="K143" s="273"/>
      <c r="L143" s="283" t="s">
        <v>58</v>
      </c>
      <c r="M143" s="30" t="s">
        <v>221</v>
      </c>
      <c r="N143" s="55" t="s">
        <v>232</v>
      </c>
      <c r="O143" s="4" t="s">
        <v>19</v>
      </c>
      <c r="P143" s="27">
        <v>3</v>
      </c>
      <c r="Q143" s="27">
        <v>3</v>
      </c>
      <c r="R143" s="27">
        <v>3</v>
      </c>
      <c r="S143" s="132"/>
    </row>
    <row r="144" spans="1:19" ht="12" customHeight="1" x14ac:dyDescent="0.2">
      <c r="A144" s="205"/>
      <c r="B144" s="236"/>
      <c r="C144" s="268"/>
      <c r="D144" s="190"/>
      <c r="E144" s="249"/>
      <c r="F144" s="239"/>
      <c r="G144" s="231"/>
      <c r="H144" s="274"/>
      <c r="I144" s="274"/>
      <c r="J144" s="274"/>
      <c r="K144" s="274"/>
      <c r="L144" s="284"/>
      <c r="M144" s="30" t="s">
        <v>228</v>
      </c>
      <c r="N144" s="55" t="s">
        <v>233</v>
      </c>
      <c r="O144" s="4" t="s">
        <v>19</v>
      </c>
      <c r="P144" s="27">
        <v>2</v>
      </c>
      <c r="Q144" s="27">
        <v>2</v>
      </c>
      <c r="R144" s="27">
        <v>2</v>
      </c>
      <c r="S144" s="132"/>
    </row>
    <row r="145" spans="1:19" ht="12" customHeight="1" x14ac:dyDescent="0.2">
      <c r="A145" s="205"/>
      <c r="B145" s="236"/>
      <c r="C145" s="269"/>
      <c r="D145" s="242"/>
      <c r="E145" s="223"/>
      <c r="F145" s="219"/>
      <c r="G145" s="232"/>
      <c r="H145" s="275"/>
      <c r="I145" s="275"/>
      <c r="J145" s="275"/>
      <c r="K145" s="275"/>
      <c r="L145" s="288"/>
      <c r="M145" s="30" t="s">
        <v>229</v>
      </c>
      <c r="N145" s="55" t="s">
        <v>234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2.75" x14ac:dyDescent="0.2">
      <c r="A146" s="205"/>
      <c r="B146" s="236"/>
      <c r="C146" s="266" t="s">
        <v>36</v>
      </c>
      <c r="D146" s="58">
        <v>188714469</v>
      </c>
      <c r="E146" s="59" t="s">
        <v>21</v>
      </c>
      <c r="F146" s="47" t="s">
        <v>58</v>
      </c>
      <c r="G146" s="94">
        <v>0</v>
      </c>
      <c r="H146" s="94">
        <v>1</v>
      </c>
      <c r="I146" s="94">
        <v>1</v>
      </c>
      <c r="J146" s="94">
        <v>1.1000000000000001</v>
      </c>
      <c r="K146" s="93">
        <v>1.2</v>
      </c>
      <c r="L146" s="31" t="s">
        <v>58</v>
      </c>
      <c r="M146" s="33"/>
      <c r="N146" s="33"/>
      <c r="O146" s="26"/>
      <c r="P146" s="77"/>
      <c r="Q146" s="77"/>
      <c r="R146" s="77"/>
      <c r="S146" s="133"/>
    </row>
    <row r="147" spans="1:19" ht="18" customHeight="1" x14ac:dyDescent="0.2">
      <c r="A147" s="205"/>
      <c r="B147" s="261"/>
      <c r="C147" s="266"/>
      <c r="D147" s="185" t="s">
        <v>57</v>
      </c>
      <c r="E147" s="186"/>
      <c r="F147" s="186"/>
      <c r="G147" s="34">
        <f t="shared" ref="G147:K147" si="79">SUM(G146:G146)</f>
        <v>0</v>
      </c>
      <c r="H147" s="34">
        <f t="shared" si="79"/>
        <v>1</v>
      </c>
      <c r="I147" s="34">
        <f t="shared" si="79"/>
        <v>1</v>
      </c>
      <c r="J147" s="34">
        <f t="shared" si="79"/>
        <v>1.1000000000000001</v>
      </c>
      <c r="K147" s="34">
        <f t="shared" si="79"/>
        <v>1.2</v>
      </c>
      <c r="L147" s="47" t="s">
        <v>58</v>
      </c>
      <c r="M147" s="35" t="s">
        <v>58</v>
      </c>
      <c r="N147" s="35" t="s">
        <v>58</v>
      </c>
      <c r="O147" s="35" t="s">
        <v>58</v>
      </c>
      <c r="P147" s="35" t="s">
        <v>58</v>
      </c>
      <c r="Q147" s="35" t="s">
        <v>58</v>
      </c>
      <c r="R147" s="35" t="s">
        <v>58</v>
      </c>
      <c r="S147" s="134" t="s">
        <v>241</v>
      </c>
    </row>
    <row r="148" spans="1:19" ht="18" customHeight="1" x14ac:dyDescent="0.2">
      <c r="A148" s="206"/>
      <c r="B148" s="71" t="s">
        <v>0</v>
      </c>
      <c r="C148" s="183" t="s">
        <v>2</v>
      </c>
      <c r="D148" s="184"/>
      <c r="E148" s="184"/>
      <c r="F148" s="184"/>
      <c r="G148" s="67">
        <f>G139+G142+G147</f>
        <v>0</v>
      </c>
      <c r="H148" s="67">
        <f t="shared" ref="H148:K148" si="80">H139+H142+H147</f>
        <v>1</v>
      </c>
      <c r="I148" s="67">
        <f t="shared" si="80"/>
        <v>1</v>
      </c>
      <c r="J148" s="67">
        <f t="shared" si="80"/>
        <v>1.1000000000000001</v>
      </c>
      <c r="K148" s="67">
        <f t="shared" si="80"/>
        <v>1.2</v>
      </c>
      <c r="L148" s="50" t="s">
        <v>58</v>
      </c>
      <c r="M148" s="50" t="s">
        <v>58</v>
      </c>
      <c r="N148" s="50" t="s">
        <v>58</v>
      </c>
      <c r="O148" s="50" t="s">
        <v>58</v>
      </c>
      <c r="P148" s="50" t="s">
        <v>58</v>
      </c>
      <c r="Q148" s="50" t="s">
        <v>58</v>
      </c>
      <c r="R148" s="50" t="s">
        <v>58</v>
      </c>
      <c r="S148" s="132"/>
    </row>
    <row r="149" spans="1:19" ht="18" customHeight="1" x14ac:dyDescent="0.2">
      <c r="A149" s="68" t="s">
        <v>17</v>
      </c>
      <c r="B149" s="178" t="s">
        <v>11</v>
      </c>
      <c r="C149" s="179"/>
      <c r="D149" s="179"/>
      <c r="E149" s="179"/>
      <c r="F149" s="179"/>
      <c r="G149" s="69">
        <f>G148</f>
        <v>0</v>
      </c>
      <c r="H149" s="69">
        <f t="shared" ref="H149:K149" si="81">H148</f>
        <v>1</v>
      </c>
      <c r="I149" s="69">
        <f t="shared" si="81"/>
        <v>1</v>
      </c>
      <c r="J149" s="69">
        <f t="shared" si="81"/>
        <v>1.1000000000000001</v>
      </c>
      <c r="K149" s="69">
        <f t="shared" si="81"/>
        <v>1.2</v>
      </c>
      <c r="L149" s="117" t="s">
        <v>58</v>
      </c>
      <c r="M149" s="117" t="s">
        <v>58</v>
      </c>
      <c r="N149" s="117" t="s">
        <v>58</v>
      </c>
      <c r="O149" s="117" t="s">
        <v>58</v>
      </c>
      <c r="P149" s="117" t="s">
        <v>58</v>
      </c>
      <c r="Q149" s="117" t="s">
        <v>58</v>
      </c>
      <c r="R149" s="117" t="s">
        <v>58</v>
      </c>
      <c r="S149" s="132"/>
    </row>
    <row r="150" spans="1:19" ht="18" customHeight="1" x14ac:dyDescent="0.2">
      <c r="A150" s="192" t="s">
        <v>3</v>
      </c>
      <c r="B150" s="193"/>
      <c r="C150" s="193"/>
      <c r="D150" s="193"/>
      <c r="E150" s="193"/>
      <c r="F150" s="193"/>
      <c r="G150" s="72">
        <f t="shared" ref="G150:K150" si="82">G134+G149</f>
        <v>9739.0040000000008</v>
      </c>
      <c r="H150" s="72">
        <f t="shared" si="82"/>
        <v>12311.099999999999</v>
      </c>
      <c r="I150" s="72">
        <f t="shared" si="82"/>
        <v>11313.726000000001</v>
      </c>
      <c r="J150" s="72">
        <f t="shared" si="82"/>
        <v>13474.699999999999</v>
      </c>
      <c r="K150" s="72">
        <f t="shared" si="82"/>
        <v>14246.6</v>
      </c>
      <c r="L150" s="118" t="s">
        <v>58</v>
      </c>
      <c r="M150" s="118" t="s">
        <v>58</v>
      </c>
      <c r="N150" s="118" t="s">
        <v>58</v>
      </c>
      <c r="O150" s="118" t="s">
        <v>58</v>
      </c>
      <c r="P150" s="118" t="s">
        <v>58</v>
      </c>
      <c r="Q150" s="118" t="s">
        <v>58</v>
      </c>
      <c r="R150" s="118" t="s">
        <v>58</v>
      </c>
      <c r="S150" s="132"/>
    </row>
    <row r="151" spans="1:19" ht="18" customHeight="1" x14ac:dyDescent="0.2">
      <c r="A151" s="73" t="s">
        <v>153</v>
      </c>
    </row>
    <row r="153" spans="1:19" ht="18" hidden="1" customHeight="1" thickBot="1" x14ac:dyDescent="0.25">
      <c r="A153" s="191" t="s">
        <v>5</v>
      </c>
      <c r="B153" s="191"/>
      <c r="C153" s="191"/>
      <c r="D153" s="191"/>
      <c r="E153" s="191"/>
      <c r="F153" s="191"/>
      <c r="G153" s="191"/>
      <c r="H153" s="191"/>
      <c r="I153" s="191"/>
      <c r="J153" s="191"/>
      <c r="K153" s="191"/>
      <c r="S153" s="131"/>
    </row>
    <row r="154" spans="1:19" ht="25.5" hidden="1" x14ac:dyDescent="0.2">
      <c r="A154" s="174" t="s">
        <v>6</v>
      </c>
      <c r="B154" s="175"/>
      <c r="C154" s="175"/>
      <c r="D154" s="74" t="s">
        <v>28</v>
      </c>
      <c r="E154" s="74" t="s">
        <v>21</v>
      </c>
      <c r="F154" s="91"/>
      <c r="G154" s="98">
        <f>G18+G23+G31+G39+G44+G49+G83+G109+G112+G115+G121+G131+G138+G142+G146</f>
        <v>8164.7000000000007</v>
      </c>
      <c r="H154" s="98">
        <f t="shared" ref="H154" si="83">H18+H23+H31+H39+H44+H49+H83+H109+H112+H115+H121+H131+H138+H142+H146</f>
        <v>10691.199999999999</v>
      </c>
      <c r="I154" s="98">
        <f>I18+I23+I31+I39+I44+I49+I83+I109+I112+I115+I121+I131+I138+I142+I146+I52</f>
        <v>9689.4999999999982</v>
      </c>
      <c r="J154" s="98">
        <f>J18+J23+J31+J39+J44+J49+J83+J109+J112+J115+J121+J131+J138+J142+J146+J52</f>
        <v>11722.7</v>
      </c>
      <c r="K154" s="126">
        <f>K18+K23+K31+K39+K44+K49+K83+K109+K112+K115+K121+K131+K138+K142+K146+K52</f>
        <v>12348.800000000001</v>
      </c>
    </row>
    <row r="155" spans="1:19" ht="63.75" hidden="1" x14ac:dyDescent="0.2">
      <c r="A155" s="176"/>
      <c r="B155" s="177"/>
      <c r="C155" s="177"/>
      <c r="D155" s="75" t="s">
        <v>223</v>
      </c>
      <c r="E155" s="75" t="s">
        <v>22</v>
      </c>
      <c r="F155" s="124"/>
      <c r="G155" s="158"/>
      <c r="H155" s="158"/>
      <c r="I155" s="158"/>
      <c r="J155" s="158"/>
      <c r="K155" s="127"/>
    </row>
    <row r="156" spans="1:19" ht="38.25" hidden="1" x14ac:dyDescent="0.2">
      <c r="A156" s="176"/>
      <c r="B156" s="177"/>
      <c r="C156" s="177"/>
      <c r="D156" s="75" t="s">
        <v>222</v>
      </c>
      <c r="E156" s="75" t="s">
        <v>23</v>
      </c>
      <c r="F156" s="124"/>
      <c r="G156" s="34">
        <f>G25+G46+G57+G60+G63+G68+G71+G74+G77+G84+G87+G90+G95+G98+G101+G104</f>
        <v>1343.704</v>
      </c>
      <c r="H156" s="34">
        <f t="shared" ref="H156:K156" si="84">H25+H46+H57+H60+H63+H68+H71+H74+H77+H84+H87+H90+H95+H98+H101+H104</f>
        <v>1418.2</v>
      </c>
      <c r="I156" s="34">
        <f t="shared" si="84"/>
        <v>1415.0260000000001</v>
      </c>
      <c r="J156" s="34">
        <f t="shared" si="84"/>
        <v>1529.8</v>
      </c>
      <c r="K156" s="128">
        <f t="shared" si="84"/>
        <v>1653.3999999999999</v>
      </c>
    </row>
    <row r="157" spans="1:19" ht="38.25" hidden="1" x14ac:dyDescent="0.2">
      <c r="A157" s="176"/>
      <c r="B157" s="177"/>
      <c r="C157" s="177"/>
      <c r="D157" s="75" t="s">
        <v>31</v>
      </c>
      <c r="E157" s="75" t="s">
        <v>24</v>
      </c>
      <c r="F157" s="124"/>
      <c r="G157" s="34">
        <f t="shared" ref="G157:K157" si="85">G24+G40+G45</f>
        <v>230.6</v>
      </c>
      <c r="H157" s="34">
        <f t="shared" si="85"/>
        <v>201.70000000000002</v>
      </c>
      <c r="I157" s="34">
        <f t="shared" si="85"/>
        <v>209.20000000000002</v>
      </c>
      <c r="J157" s="34">
        <f t="shared" si="85"/>
        <v>222.20000000000002</v>
      </c>
      <c r="K157" s="128">
        <f t="shared" si="85"/>
        <v>244.4</v>
      </c>
    </row>
    <row r="158" spans="1:19" ht="76.5" hidden="1" x14ac:dyDescent="0.2">
      <c r="A158" s="176"/>
      <c r="B158" s="177"/>
      <c r="C158" s="177"/>
      <c r="D158" s="75" t="s">
        <v>32</v>
      </c>
      <c r="E158" s="75" t="s">
        <v>25</v>
      </c>
      <c r="F158" s="124"/>
      <c r="G158" s="158"/>
      <c r="H158" s="158"/>
      <c r="I158" s="158"/>
      <c r="J158" s="158"/>
      <c r="K158" s="127"/>
    </row>
    <row r="159" spans="1:19" ht="12.75" hidden="1" x14ac:dyDescent="0.2">
      <c r="A159" s="176"/>
      <c r="B159" s="177"/>
      <c r="C159" s="177"/>
      <c r="D159" s="75" t="s">
        <v>33</v>
      </c>
      <c r="E159" s="75" t="s">
        <v>26</v>
      </c>
      <c r="F159" s="124"/>
      <c r="G159" s="158"/>
      <c r="H159" s="158"/>
      <c r="I159" s="158"/>
      <c r="J159" s="158"/>
      <c r="K159" s="127"/>
    </row>
    <row r="160" spans="1:19" ht="38.25" hidden="1" x14ac:dyDescent="0.2">
      <c r="A160" s="176"/>
      <c r="B160" s="177"/>
      <c r="C160" s="177"/>
      <c r="D160" s="75" t="s">
        <v>34</v>
      </c>
      <c r="E160" s="75" t="s">
        <v>29</v>
      </c>
      <c r="F160" s="124"/>
      <c r="G160" s="158"/>
      <c r="H160" s="158"/>
      <c r="I160" s="158"/>
      <c r="J160" s="158"/>
      <c r="K160" s="127"/>
    </row>
    <row r="161" spans="1:11" ht="63.75" hidden="1" x14ac:dyDescent="0.2">
      <c r="A161" s="176"/>
      <c r="B161" s="177"/>
      <c r="C161" s="177"/>
      <c r="D161" s="75" t="s">
        <v>224</v>
      </c>
      <c r="E161" s="75" t="s">
        <v>27</v>
      </c>
      <c r="F161" s="124"/>
      <c r="G161" s="158"/>
      <c r="H161" s="158"/>
      <c r="I161" s="158"/>
      <c r="J161" s="158"/>
      <c r="K161" s="127"/>
    </row>
    <row r="162" spans="1:11" ht="12.75" hidden="1" x14ac:dyDescent="0.2">
      <c r="A162" s="176"/>
      <c r="B162" s="177"/>
      <c r="C162" s="177"/>
      <c r="D162" s="75" t="s">
        <v>35</v>
      </c>
      <c r="E162" s="75" t="s">
        <v>30</v>
      </c>
      <c r="F162" s="124"/>
      <c r="G162" s="158"/>
      <c r="H162" s="158"/>
      <c r="I162" s="158"/>
      <c r="J162" s="158"/>
      <c r="K162" s="127"/>
    </row>
    <row r="163" spans="1:11" ht="18" hidden="1" customHeight="1" thickBot="1" x14ac:dyDescent="0.25">
      <c r="A163" s="170" t="s">
        <v>3</v>
      </c>
      <c r="B163" s="171"/>
      <c r="C163" s="171"/>
      <c r="D163" s="171"/>
      <c r="E163" s="171"/>
      <c r="F163" s="171"/>
      <c r="G163" s="99">
        <f>SUM(G154:G162)</f>
        <v>9739.0040000000008</v>
      </c>
      <c r="H163" s="99">
        <f t="shared" ref="H163:K163" si="86">SUM(H154:H162)</f>
        <v>12311.1</v>
      </c>
      <c r="I163" s="99">
        <f t="shared" si="86"/>
        <v>11313.725999999999</v>
      </c>
      <c r="J163" s="99">
        <f t="shared" si="86"/>
        <v>13474.7</v>
      </c>
      <c r="K163" s="129">
        <f t="shared" si="86"/>
        <v>14246.6</v>
      </c>
    </row>
    <row r="164" spans="1:11" ht="18" hidden="1" customHeight="1" x14ac:dyDescent="0.2">
      <c r="A164" s="168" t="s">
        <v>9</v>
      </c>
      <c r="B164" s="169"/>
      <c r="C164" s="169"/>
      <c r="D164" s="169"/>
      <c r="E164" s="169"/>
      <c r="F164" s="169"/>
      <c r="G164" s="100"/>
      <c r="H164" s="100"/>
      <c r="I164" s="100"/>
      <c r="J164" s="100"/>
      <c r="K164" s="101"/>
    </row>
    <row r="165" spans="1:11" ht="18" hidden="1" customHeight="1" x14ac:dyDescent="0.2">
      <c r="A165" s="166" t="s">
        <v>7</v>
      </c>
      <c r="B165" s="167"/>
      <c r="C165" s="167"/>
      <c r="D165" s="167"/>
      <c r="E165" s="167"/>
      <c r="F165" s="167"/>
      <c r="G165" s="92">
        <f>G132</f>
        <v>22.6</v>
      </c>
      <c r="H165" s="92">
        <f t="shared" ref="H165:K165" si="87">H132</f>
        <v>15.5</v>
      </c>
      <c r="I165" s="92">
        <f t="shared" si="87"/>
        <v>65</v>
      </c>
      <c r="J165" s="92">
        <f t="shared" si="87"/>
        <v>17</v>
      </c>
      <c r="K165" s="95">
        <f t="shared" si="87"/>
        <v>18.7</v>
      </c>
    </row>
    <row r="166" spans="1:11" ht="18" hidden="1" customHeight="1" thickBot="1" x14ac:dyDescent="0.25">
      <c r="A166" s="164" t="s">
        <v>8</v>
      </c>
      <c r="B166" s="165"/>
      <c r="C166" s="165"/>
      <c r="D166" s="165"/>
      <c r="E166" s="165"/>
      <c r="F166" s="165"/>
      <c r="G166" s="96">
        <f>G163-G165</f>
        <v>9716.4040000000005</v>
      </c>
      <c r="H166" s="96">
        <f t="shared" ref="H166:K166" si="88">H163-H165</f>
        <v>12295.6</v>
      </c>
      <c r="I166" s="96">
        <f t="shared" si="88"/>
        <v>11248.725999999999</v>
      </c>
      <c r="J166" s="96">
        <f t="shared" si="88"/>
        <v>13457.7</v>
      </c>
      <c r="K166" s="97">
        <f t="shared" si="88"/>
        <v>14227.9</v>
      </c>
    </row>
    <row r="167" spans="1:11" ht="18" hidden="1" customHeight="1" x14ac:dyDescent="0.2"/>
    <row r="168" spans="1:11" ht="18" hidden="1" customHeight="1" x14ac:dyDescent="0.2">
      <c r="G168" s="113"/>
      <c r="H168" s="113"/>
      <c r="I168" s="113"/>
      <c r="J168" s="113"/>
      <c r="K168" s="113"/>
    </row>
  </sheetData>
  <mergeCells count="208">
    <mergeCell ref="L16:L17"/>
    <mergeCell ref="L20:L22"/>
    <mergeCell ref="L27:L30"/>
    <mergeCell ref="L33:L38"/>
    <mergeCell ref="L42:L43"/>
    <mergeCell ref="L65:L67"/>
    <mergeCell ref="L79:L82"/>
    <mergeCell ref="G16:K17"/>
    <mergeCell ref="G48:K48"/>
    <mergeCell ref="G20:K22"/>
    <mergeCell ref="G42:K43"/>
    <mergeCell ref="G27:K30"/>
    <mergeCell ref="G33:K38"/>
    <mergeCell ref="G55:K55"/>
    <mergeCell ref="G56:K56"/>
    <mergeCell ref="L92:L94"/>
    <mergeCell ref="G100:K100"/>
    <mergeCell ref="G97:K97"/>
    <mergeCell ref="G62:K62"/>
    <mergeCell ref="G76:K76"/>
    <mergeCell ref="G89:K89"/>
    <mergeCell ref="G59:K59"/>
    <mergeCell ref="L143:L145"/>
    <mergeCell ref="G70:K70"/>
    <mergeCell ref="G86:K86"/>
    <mergeCell ref="G79:K82"/>
    <mergeCell ref="G143:K145"/>
    <mergeCell ref="G103:K103"/>
    <mergeCell ref="G107:K107"/>
    <mergeCell ref="G118:K118"/>
    <mergeCell ref="G126:K130"/>
    <mergeCell ref="L126:L130"/>
    <mergeCell ref="G65:K67"/>
    <mergeCell ref="L119:L120"/>
    <mergeCell ref="L124:L125"/>
    <mergeCell ref="G73:K73"/>
    <mergeCell ref="G114:K114"/>
    <mergeCell ref="G111:K111"/>
    <mergeCell ref="G108:K108"/>
    <mergeCell ref="B126:B132"/>
    <mergeCell ref="D122:F122"/>
    <mergeCell ref="G119:K120"/>
    <mergeCell ref="C121:C122"/>
    <mergeCell ref="F119:F120"/>
    <mergeCell ref="C126:C130"/>
    <mergeCell ref="D126:E130"/>
    <mergeCell ref="F126:F130"/>
    <mergeCell ref="G124:K125"/>
    <mergeCell ref="A9:R9"/>
    <mergeCell ref="H10:H11"/>
    <mergeCell ref="I10:I11"/>
    <mergeCell ref="J10:J11"/>
    <mergeCell ref="K10:K11"/>
    <mergeCell ref="A10:A11"/>
    <mergeCell ref="L10:L11"/>
    <mergeCell ref="S10:S11"/>
    <mergeCell ref="F92:F94"/>
    <mergeCell ref="D92:E94"/>
    <mergeCell ref="C92:C94"/>
    <mergeCell ref="G92:K94"/>
    <mergeCell ref="C71:C72"/>
    <mergeCell ref="C74:C75"/>
    <mergeCell ref="C77:C78"/>
    <mergeCell ref="C87:C88"/>
    <mergeCell ref="C83:C85"/>
    <mergeCell ref="C90:C91"/>
    <mergeCell ref="D72:F72"/>
    <mergeCell ref="D78:F78"/>
    <mergeCell ref="D85:F85"/>
    <mergeCell ref="D88:F88"/>
    <mergeCell ref="D76:E76"/>
    <mergeCell ref="C55:E55"/>
    <mergeCell ref="C138:C139"/>
    <mergeCell ref="C123:F123"/>
    <mergeCell ref="D69:F69"/>
    <mergeCell ref="C60:C61"/>
    <mergeCell ref="C101:C102"/>
    <mergeCell ref="D105:F105"/>
    <mergeCell ref="D99:F99"/>
    <mergeCell ref="D86:E86"/>
    <mergeCell ref="D89:E89"/>
    <mergeCell ref="C65:C67"/>
    <mergeCell ref="D65:E67"/>
    <mergeCell ref="F65:F67"/>
    <mergeCell ref="F79:F82"/>
    <mergeCell ref="D102:F102"/>
    <mergeCell ref="D91:F91"/>
    <mergeCell ref="C98:C99"/>
    <mergeCell ref="D62:E62"/>
    <mergeCell ref="D140:E140"/>
    <mergeCell ref="B124:B125"/>
    <mergeCell ref="C124:E125"/>
    <mergeCell ref="D79:E82"/>
    <mergeCell ref="C79:C82"/>
    <mergeCell ref="B108:B116"/>
    <mergeCell ref="B119:B122"/>
    <mergeCell ref="B137:B147"/>
    <mergeCell ref="B135:R135"/>
    <mergeCell ref="C133:F133"/>
    <mergeCell ref="C131:C132"/>
    <mergeCell ref="D132:F132"/>
    <mergeCell ref="D139:F139"/>
    <mergeCell ref="G140:K140"/>
    <mergeCell ref="D137:E137"/>
    <mergeCell ref="G137:K137"/>
    <mergeCell ref="C146:C147"/>
    <mergeCell ref="C141:C142"/>
    <mergeCell ref="C143:C145"/>
    <mergeCell ref="D143:E145"/>
    <mergeCell ref="F143:F145"/>
    <mergeCell ref="C95:C96"/>
    <mergeCell ref="D96:F96"/>
    <mergeCell ref="D108:E108"/>
    <mergeCell ref="C68:C69"/>
    <mergeCell ref="G136:K136"/>
    <mergeCell ref="D75:F75"/>
    <mergeCell ref="D116:F116"/>
    <mergeCell ref="C119:C120"/>
    <mergeCell ref="C107:E107"/>
    <mergeCell ref="C118:E118"/>
    <mergeCell ref="D110:F110"/>
    <mergeCell ref="D113:F113"/>
    <mergeCell ref="F124:F125"/>
    <mergeCell ref="C136:E136"/>
    <mergeCell ref="P10:R10"/>
    <mergeCell ref="F16:F17"/>
    <mergeCell ref="D16:E17"/>
    <mergeCell ref="C63:C64"/>
    <mergeCell ref="D26:F26"/>
    <mergeCell ref="D61:F61"/>
    <mergeCell ref="F42:F43"/>
    <mergeCell ref="D42:E43"/>
    <mergeCell ref="A137:A148"/>
    <mergeCell ref="B13:R13"/>
    <mergeCell ref="A14:A15"/>
    <mergeCell ref="B14:B15"/>
    <mergeCell ref="D47:F47"/>
    <mergeCell ref="D50:F50"/>
    <mergeCell ref="C16:C19"/>
    <mergeCell ref="C20:C26"/>
    <mergeCell ref="D64:F64"/>
    <mergeCell ref="D97:E97"/>
    <mergeCell ref="D100:E100"/>
    <mergeCell ref="D59:E59"/>
    <mergeCell ref="B16:B50"/>
    <mergeCell ref="D70:E70"/>
    <mergeCell ref="D73:E73"/>
    <mergeCell ref="B56:B105"/>
    <mergeCell ref="A16:A54"/>
    <mergeCell ref="C117:F117"/>
    <mergeCell ref="C42:C47"/>
    <mergeCell ref="C48:C50"/>
    <mergeCell ref="D103:E103"/>
    <mergeCell ref="D19:F19"/>
    <mergeCell ref="C57:C58"/>
    <mergeCell ref="C27:C32"/>
    <mergeCell ref="D32:F32"/>
    <mergeCell ref="D41:F41"/>
    <mergeCell ref="C33:C41"/>
    <mergeCell ref="F27:F30"/>
    <mergeCell ref="F33:F38"/>
    <mergeCell ref="C54:F54"/>
    <mergeCell ref="D33:E38"/>
    <mergeCell ref="D27:E30"/>
    <mergeCell ref="D48:E48"/>
    <mergeCell ref="D20:E22"/>
    <mergeCell ref="F20:F22"/>
    <mergeCell ref="D56:E56"/>
    <mergeCell ref="D51:E51"/>
    <mergeCell ref="C51:C53"/>
    <mergeCell ref="D53:F53"/>
    <mergeCell ref="D58:F58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J1:L1"/>
    <mergeCell ref="J2:L2"/>
    <mergeCell ref="J3:L3"/>
    <mergeCell ref="J4:L4"/>
    <mergeCell ref="A166:F166"/>
    <mergeCell ref="A165:F165"/>
    <mergeCell ref="A164:F164"/>
    <mergeCell ref="A163:F163"/>
    <mergeCell ref="C106:F106"/>
    <mergeCell ref="A154:C162"/>
    <mergeCell ref="B149:F149"/>
    <mergeCell ref="C104:C105"/>
    <mergeCell ref="C112:C113"/>
    <mergeCell ref="C115:C116"/>
    <mergeCell ref="C109:C110"/>
    <mergeCell ref="C148:F148"/>
    <mergeCell ref="D142:F142"/>
    <mergeCell ref="D147:F147"/>
    <mergeCell ref="D111:E111"/>
    <mergeCell ref="D114:E114"/>
    <mergeCell ref="D119:E120"/>
    <mergeCell ref="A153:K153"/>
    <mergeCell ref="A150:F150"/>
    <mergeCell ref="B134:F134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0" max="14" man="1"/>
    <brk id="70" max="14" man="1"/>
    <brk id="99" max="14" man="1"/>
    <brk id="131" max="14" man="1"/>
    <brk id="1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I9" sqref="I9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59"/>
      <c r="C1" s="159"/>
      <c r="D1" s="159"/>
      <c r="E1" s="159"/>
      <c r="F1" s="163" t="s">
        <v>275</v>
      </c>
      <c r="G1" s="163"/>
    </row>
    <row r="2" spans="1:17" x14ac:dyDescent="0.2">
      <c r="B2" s="159"/>
      <c r="C2" s="159"/>
      <c r="D2" s="159"/>
      <c r="E2" s="159"/>
      <c r="F2" s="163" t="s">
        <v>272</v>
      </c>
      <c r="G2" s="163"/>
    </row>
    <row r="3" spans="1:17" x14ac:dyDescent="0.2">
      <c r="B3" s="159"/>
      <c r="C3" s="159"/>
      <c r="D3" s="159"/>
      <c r="E3" s="159"/>
      <c r="F3" s="163" t="s">
        <v>280</v>
      </c>
      <c r="G3" s="163"/>
    </row>
    <row r="4" spans="1:17" x14ac:dyDescent="0.2">
      <c r="B4" s="159"/>
      <c r="C4" s="159"/>
      <c r="D4" s="159"/>
      <c r="E4" s="159"/>
      <c r="F4" s="163" t="s">
        <v>282</v>
      </c>
      <c r="G4" s="163"/>
    </row>
    <row r="5" spans="1:17" ht="12.75" customHeight="1" x14ac:dyDescent="0.2">
      <c r="B5" s="115"/>
      <c r="C5" s="115"/>
      <c r="D5" s="115"/>
      <c r="E5" s="115"/>
      <c r="F5" s="314" t="s">
        <v>12</v>
      </c>
      <c r="G5" s="314"/>
    </row>
    <row r="6" spans="1:17" x14ac:dyDescent="0.2">
      <c r="A6" s="2"/>
      <c r="B6" s="2"/>
      <c r="C6" s="160"/>
      <c r="D6" s="160"/>
      <c r="E6" s="160"/>
      <c r="F6" s="315" t="s">
        <v>13</v>
      </c>
      <c r="G6" s="315"/>
    </row>
    <row r="7" spans="1:17" x14ac:dyDescent="0.2">
      <c r="A7" s="2"/>
      <c r="B7" s="2"/>
      <c r="C7" s="115"/>
      <c r="D7" s="115"/>
      <c r="E7" s="115"/>
      <c r="F7" s="316" t="s">
        <v>277</v>
      </c>
      <c r="G7" s="316"/>
    </row>
    <row r="8" spans="1:17" x14ac:dyDescent="0.2">
      <c r="A8" s="2"/>
      <c r="B8" s="2"/>
      <c r="C8" s="145"/>
      <c r="D8" s="145"/>
      <c r="E8" s="145"/>
      <c r="F8" s="146"/>
    </row>
    <row r="9" spans="1:17" ht="34.5" customHeight="1" x14ac:dyDescent="0.2">
      <c r="A9" s="270" t="s">
        <v>265</v>
      </c>
      <c r="B9" s="270"/>
      <c r="C9" s="270"/>
      <c r="D9" s="270"/>
      <c r="E9" s="270"/>
      <c r="F9" s="270"/>
      <c r="G9" s="270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318" t="s">
        <v>10</v>
      </c>
      <c r="B10" s="318" t="s">
        <v>253</v>
      </c>
      <c r="C10" s="318"/>
      <c r="D10" s="318" t="s">
        <v>254</v>
      </c>
      <c r="E10" s="318"/>
      <c r="F10" s="318"/>
      <c r="G10" s="318" t="s">
        <v>255</v>
      </c>
    </row>
    <row r="11" spans="1:17" ht="30" x14ac:dyDescent="0.2">
      <c r="A11" s="318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18"/>
    </row>
    <row r="12" spans="1:17" ht="15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5" x14ac:dyDescent="0.2">
      <c r="A13" s="10" t="s">
        <v>239</v>
      </c>
      <c r="B13" s="321" t="str">
        <f>'007 pr. asignavimai'!C14</f>
        <v>Sudaryti sąlygas kokybiškai įgyvendinti Savivaldybės funkcijas</v>
      </c>
      <c r="C13" s="322"/>
      <c r="D13" s="322"/>
      <c r="E13" s="322"/>
      <c r="F13" s="322"/>
      <c r="G13" s="327" t="s">
        <v>256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28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29"/>
    </row>
    <row r="16" spans="1:17" ht="15" customHeight="1" x14ac:dyDescent="0.2">
      <c r="A16" s="13" t="s">
        <v>118</v>
      </c>
      <c r="B16" s="319" t="str">
        <f>'007 pr. asignavimai'!D16</f>
        <v>Savivaldybės tarybos veikla</v>
      </c>
      <c r="C16" s="320"/>
      <c r="D16" s="320"/>
      <c r="E16" s="320"/>
      <c r="F16" s="320"/>
      <c r="G16" s="330" t="s">
        <v>256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31"/>
    </row>
    <row r="18" spans="1:7" ht="15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32"/>
    </row>
    <row r="19" spans="1:7" ht="17.25" customHeight="1" x14ac:dyDescent="0.2">
      <c r="A19" s="13" t="s">
        <v>119</v>
      </c>
      <c r="B19" s="319" t="str">
        <f>'007 pr. asignavimai'!D20</f>
        <v>Savivaldybės administracijos veikla</v>
      </c>
      <c r="C19" s="320"/>
      <c r="D19" s="320"/>
      <c r="E19" s="320"/>
      <c r="F19" s="320"/>
      <c r="G19" s="330" t="s">
        <v>256</v>
      </c>
    </row>
    <row r="20" spans="1:7" ht="15" x14ac:dyDescent="0.2">
      <c r="A20" s="14" t="str">
        <f>'007 pr. asignavimai'!M20</f>
        <v>V-007-01-01-02-01</v>
      </c>
      <c r="B20" s="9" t="str">
        <f>'007 pr. asignavimai'!N20</f>
        <v>Kvalifikaciją kėlusių darbuotojų skaičius</v>
      </c>
      <c r="C20" s="14" t="str">
        <f>'007 pr. asignavimai'!O20</f>
        <v>asm.</v>
      </c>
      <c r="D20" s="14">
        <f>'007 pr. asignavimai'!P20</f>
        <v>95</v>
      </c>
      <c r="E20" s="14">
        <f>'007 pr. asignavimai'!Q20</f>
        <v>100</v>
      </c>
      <c r="F20" s="148">
        <f>'007 pr. asignavimai'!R20</f>
        <v>105</v>
      </c>
      <c r="G20" s="331"/>
    </row>
    <row r="21" spans="1:7" ht="15" x14ac:dyDescent="0.2">
      <c r="A21" s="14" t="str">
        <f>'007 pr. asignavimai'!M21</f>
        <v>V-007-01-01-02-02</v>
      </c>
      <c r="B21" s="9" t="str">
        <f>'007 pr. asignavimai'!N21</f>
        <v>Karjeros tarnautojų skaičius</v>
      </c>
      <c r="C21" s="14" t="str">
        <f>'007 pr. asignavimai'!O21</f>
        <v>asm.</v>
      </c>
      <c r="D21" s="14">
        <f>'007 pr. asignavimai'!P21</f>
        <v>102</v>
      </c>
      <c r="E21" s="14">
        <f>'007 pr. asignavimai'!Q21</f>
        <v>103</v>
      </c>
      <c r="F21" s="148">
        <f>'007 pr. asignavimai'!R21</f>
        <v>104</v>
      </c>
      <c r="G21" s="331"/>
    </row>
    <row r="22" spans="1:7" ht="15" x14ac:dyDescent="0.2">
      <c r="A22" s="14" t="str">
        <f>'007 pr. asignavimai'!M22</f>
        <v>V-007-01-01-02-03</v>
      </c>
      <c r="B22" s="9" t="str">
        <f>'007 pr. asignavimai'!N22</f>
        <v>Darbuotojų, dirbančių pagal darbo sutartis, skaičius</v>
      </c>
      <c r="C22" s="14" t="str">
        <f>'007 pr. asignavimai'!O22</f>
        <v>asm.</v>
      </c>
      <c r="D22" s="14">
        <f>'007 pr. asignavimai'!P22</f>
        <v>143</v>
      </c>
      <c r="E22" s="14">
        <f>'007 pr. asignavimai'!Q22</f>
        <v>143</v>
      </c>
      <c r="F22" s="148">
        <f>'007 pr. asignavimai'!R22</f>
        <v>145</v>
      </c>
      <c r="G22" s="332"/>
    </row>
    <row r="23" spans="1:7" ht="15.75" customHeight="1" x14ac:dyDescent="0.2">
      <c r="A23" s="13" t="s">
        <v>120</v>
      </c>
      <c r="B23" s="319" t="str">
        <f>'007 pr. asignavimai'!D27</f>
        <v>Savivaldybės kontrolės ir audito tarnybos darbo užtikrinimas</v>
      </c>
      <c r="C23" s="320"/>
      <c r="D23" s="320"/>
      <c r="E23" s="320"/>
      <c r="F23" s="320"/>
      <c r="G23" s="330" t="s">
        <v>256</v>
      </c>
    </row>
    <row r="24" spans="1:7" ht="15" x14ac:dyDescent="0.2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8">
        <f>'007 pr. asignavimai'!R27</f>
        <v>1</v>
      </c>
      <c r="G24" s="331"/>
    </row>
    <row r="25" spans="1:7" ht="15" x14ac:dyDescent="0.2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8">
        <f>'007 pr. asignavimai'!R28</f>
        <v>1</v>
      </c>
      <c r="G25" s="331"/>
    </row>
    <row r="26" spans="1:7" ht="15" x14ac:dyDescent="0.2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8">
        <f>'007 pr. asignavimai'!R29</f>
        <v>1</v>
      </c>
      <c r="G26" s="331"/>
    </row>
    <row r="27" spans="1:7" ht="15" x14ac:dyDescent="0.2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8">
        <f>'007 pr. asignavimai'!R30</f>
        <v>1</v>
      </c>
      <c r="G27" s="332"/>
    </row>
    <row r="28" spans="1:7" ht="15" customHeight="1" x14ac:dyDescent="0.2">
      <c r="A28" s="13" t="s">
        <v>121</v>
      </c>
      <c r="B28" s="319" t="str">
        <f>'007 pr. asignavimai'!D33</f>
        <v>Plungės rajono seniūnijų veikla</v>
      </c>
      <c r="C28" s="320"/>
      <c r="D28" s="320"/>
      <c r="E28" s="320"/>
      <c r="F28" s="320"/>
      <c r="G28" s="330" t="s">
        <v>256</v>
      </c>
    </row>
    <row r="29" spans="1:7" ht="15" x14ac:dyDescent="0.2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2784</v>
      </c>
      <c r="E29" s="14">
        <f>'007 pr. asignavimai'!Q33</f>
        <v>2830</v>
      </c>
      <c r="F29" s="148">
        <f>'007 pr. asignavimai'!R33</f>
        <v>2865</v>
      </c>
      <c r="G29" s="331"/>
    </row>
    <row r="30" spans="1:7" ht="15" x14ac:dyDescent="0.2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2700</v>
      </c>
      <c r="E30" s="14">
        <f>'007 pr. asignavimai'!Q34</f>
        <v>2723</v>
      </c>
      <c r="F30" s="148">
        <f>'007 pr. asignavimai'!R34</f>
        <v>2722</v>
      </c>
      <c r="G30" s="331"/>
    </row>
    <row r="31" spans="1:7" ht="15" x14ac:dyDescent="0.2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3461</v>
      </c>
      <c r="E31" s="14">
        <f>'007 pr. asignavimai'!Q35</f>
        <v>3560</v>
      </c>
      <c r="F31" s="148">
        <f>'007 pr. asignavimai'!R35</f>
        <v>3700</v>
      </c>
      <c r="G31" s="331"/>
    </row>
    <row r="32" spans="1:7" ht="15" x14ac:dyDescent="0.2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38.799999999999997</v>
      </c>
      <c r="E32" s="14">
        <f>'007 pr. asignavimai'!Q36</f>
        <v>38.799999999999997</v>
      </c>
      <c r="F32" s="148">
        <f>'007 pr. asignavimai'!R36</f>
        <v>38.799999999999997</v>
      </c>
      <c r="G32" s="331"/>
    </row>
    <row r="33" spans="1:7" ht="15" x14ac:dyDescent="0.2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1511.57</v>
      </c>
      <c r="E33" s="14">
        <f>'007 pr. asignavimai'!Q37</f>
        <v>1522.47</v>
      </c>
      <c r="F33" s="148">
        <f>'007 pr. asignavimai'!R37</f>
        <v>1536.8</v>
      </c>
      <c r="G33" s="331"/>
    </row>
    <row r="34" spans="1:7" ht="15" x14ac:dyDescent="0.2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277.20999999999998</v>
      </c>
      <c r="E34" s="14">
        <f>'007 pr. asignavimai'!Q38</f>
        <v>279.31</v>
      </c>
      <c r="F34" s="148">
        <f>'007 pr. asignavimai'!R38</f>
        <v>280.51</v>
      </c>
      <c r="G34" s="332"/>
    </row>
    <row r="35" spans="1:7" ht="16.5" customHeight="1" x14ac:dyDescent="0.2">
      <c r="A35" s="13" t="s">
        <v>122</v>
      </c>
      <c r="B35" s="319" t="str">
        <f>'007 pr. asignavimai'!D42</f>
        <v>Plungės paslaugų ir švietimo pagalbos centro veikla</v>
      </c>
      <c r="C35" s="320"/>
      <c r="D35" s="320"/>
      <c r="E35" s="320"/>
      <c r="F35" s="320"/>
      <c r="G35" s="330" t="s">
        <v>256</v>
      </c>
    </row>
    <row r="36" spans="1:7" ht="15" x14ac:dyDescent="0.2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40</v>
      </c>
      <c r="E36" s="14">
        <f>'007 pr. asignavimai'!Q42</f>
        <v>40</v>
      </c>
      <c r="F36" s="148">
        <f>'007 pr. asignavimai'!R42</f>
        <v>40</v>
      </c>
      <c r="G36" s="331"/>
    </row>
    <row r="37" spans="1:7" ht="15" x14ac:dyDescent="0.2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8">
        <f>'007 pr. asignavimai'!R43</f>
        <v>1.25</v>
      </c>
      <c r="G37" s="332"/>
    </row>
    <row r="38" spans="1:7" ht="15.75" customHeight="1" x14ac:dyDescent="0.2">
      <c r="A38" s="13" t="s">
        <v>123</v>
      </c>
      <c r="B38" s="319" t="str">
        <f>'007 pr. asignavimai'!D48</f>
        <v>Savivaldybės administracijos direktoriaus rezervas</v>
      </c>
      <c r="C38" s="320"/>
      <c r="D38" s="320"/>
      <c r="E38" s="320"/>
      <c r="F38" s="320"/>
      <c r="G38" s="330" t="s">
        <v>256</v>
      </c>
    </row>
    <row r="39" spans="1:7" ht="15" x14ac:dyDescent="0.2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8">
        <f>'007 pr. asignavimai'!R48</f>
        <v>2</v>
      </c>
      <c r="G39" s="332"/>
    </row>
    <row r="40" spans="1:7" ht="15" customHeight="1" x14ac:dyDescent="0.2">
      <c r="A40" s="10" t="s">
        <v>238</v>
      </c>
      <c r="B40" s="321" t="str">
        <f>'007 pr. asignavimai'!C55</f>
        <v>Vykdyti valstybines (valstybės perduotas savivaldybei) funkcijas</v>
      </c>
      <c r="C40" s="322"/>
      <c r="D40" s="322"/>
      <c r="E40" s="322"/>
      <c r="F40" s="322"/>
      <c r="G40" s="327" t="s">
        <v>256</v>
      </c>
    </row>
    <row r="41" spans="1:7" ht="15" x14ac:dyDescent="0.2">
      <c r="A41" s="11" t="str">
        <f>'007 pr. asignavimai'!M55</f>
        <v>R-007-01-02-01</v>
      </c>
      <c r="B41" s="12" t="str">
        <f>'007 pr. asignavimai'!N55</f>
        <v>Valstybinių funkcijų įgyvendinimui skirtų lėšų įsisavinimas</v>
      </c>
      <c r="C41" s="11" t="str">
        <f>'007 pr. asignavimai'!O55</f>
        <v>proc.</v>
      </c>
      <c r="D41" s="11">
        <f>'007 pr. asignavimai'!P55</f>
        <v>100</v>
      </c>
      <c r="E41" s="11">
        <f>'007 pr. asignavimai'!Q55</f>
        <v>100</v>
      </c>
      <c r="F41" s="147">
        <f>'007 pr. asignavimai'!R55</f>
        <v>100</v>
      </c>
      <c r="G41" s="329"/>
    </row>
    <row r="42" spans="1:7" ht="15" customHeight="1" x14ac:dyDescent="0.2">
      <c r="A42" s="15" t="s">
        <v>134</v>
      </c>
      <c r="B42" s="317" t="str">
        <f>'007 pr. asignavimai'!D56</f>
        <v>Duomenims į suteiktos valstybės  pagalbos  ir nereikšmingos  pagalbos registrą teikti</v>
      </c>
      <c r="C42" s="317"/>
      <c r="D42" s="317"/>
      <c r="E42" s="317"/>
      <c r="F42" s="317"/>
      <c r="G42" s="330" t="s">
        <v>256</v>
      </c>
    </row>
    <row r="43" spans="1:7" ht="15" x14ac:dyDescent="0.2">
      <c r="A43" s="16" t="str">
        <f>'007 pr. asignavimai'!M56</f>
        <v>V-007-01-02-01-01 (VB)</v>
      </c>
      <c r="B43" s="17" t="str">
        <f>'007 pr. asignavimai'!N56</f>
        <v xml:space="preserve">Suteiktos valstybės pagalbos registrui pateiktų registro objektų skaičius </v>
      </c>
      <c r="C43" s="16" t="str">
        <f>'007 pr. asignavimai'!O56</f>
        <v>vnt.</v>
      </c>
      <c r="D43" s="16">
        <f>'007 pr. asignavimai'!P56</f>
        <v>30</v>
      </c>
      <c r="E43" s="16">
        <f>'007 pr. asignavimai'!Q56</f>
        <v>30</v>
      </c>
      <c r="F43" s="149">
        <f>'007 pr. asignavimai'!R56</f>
        <v>30</v>
      </c>
      <c r="G43" s="332"/>
    </row>
    <row r="44" spans="1:7" ht="17.25" customHeight="1" x14ac:dyDescent="0.2">
      <c r="A44" s="15" t="s">
        <v>135</v>
      </c>
      <c r="B44" s="317" t="str">
        <f>'007 pr. asignavimai'!D59</f>
        <v>Dalyvauti rengiant ir vykdant mobilizaciją, demobilizaciją, priimančiosios  šalies paramą</v>
      </c>
      <c r="C44" s="317"/>
      <c r="D44" s="317"/>
      <c r="E44" s="317"/>
      <c r="F44" s="317"/>
      <c r="G44" s="330" t="s">
        <v>256</v>
      </c>
    </row>
    <row r="45" spans="1:7" ht="15" x14ac:dyDescent="0.2">
      <c r="A45" s="18" t="str">
        <f>'007 pr. asignavimai'!M59</f>
        <v>V-007-01-02-02-01 (VB)</v>
      </c>
      <c r="B45" s="19" t="str">
        <f>'007 pr. asignavimai'!N59</f>
        <v>Savivaldybės mobilizacijos plano parengimas, atnaujinimas ir priežiūra</v>
      </c>
      <c r="C45" s="18" t="str">
        <f>'007 pr. asignavimai'!O59</f>
        <v>vnt.</v>
      </c>
      <c r="D45" s="18">
        <f>'007 pr. asignavimai'!P59</f>
        <v>1</v>
      </c>
      <c r="E45" s="18">
        <f>'007 pr. asignavimai'!Q59</f>
        <v>1</v>
      </c>
      <c r="F45" s="150">
        <f>'007 pr. asignavimai'!R59</f>
        <v>1</v>
      </c>
      <c r="G45" s="332"/>
    </row>
    <row r="46" spans="1:7" ht="15" customHeight="1" x14ac:dyDescent="0.2">
      <c r="A46" s="15" t="s">
        <v>136</v>
      </c>
      <c r="B46" s="317" t="str">
        <f>'007 pr. asignavimai'!D62</f>
        <v>Valstybinės kalbos vartojimo ir taisyklingumo kontrolei</v>
      </c>
      <c r="C46" s="317"/>
      <c r="D46" s="317"/>
      <c r="E46" s="317"/>
      <c r="F46" s="317"/>
      <c r="G46" s="330" t="s">
        <v>256</v>
      </c>
    </row>
    <row r="47" spans="1:7" ht="15" x14ac:dyDescent="0.2">
      <c r="A47" s="18" t="str">
        <f>'007 pr. asignavimai'!M62</f>
        <v>V-007-01-02-03-01 (VB)</v>
      </c>
      <c r="B47" s="19" t="str">
        <f>'007 pr. asignavimai'!N62</f>
        <v xml:space="preserve">Darbuotojų, atliekančių valstybinės kalbos vartojimo taisyklingumo kontrolę, skaičius </v>
      </c>
      <c r="C47" s="18" t="str">
        <f>'007 pr. asignavimai'!O62</f>
        <v>vnt.</v>
      </c>
      <c r="D47" s="18">
        <f>'007 pr. asignavimai'!P62</f>
        <v>1</v>
      </c>
      <c r="E47" s="18">
        <f>'007 pr. asignavimai'!Q62</f>
        <v>1</v>
      </c>
      <c r="F47" s="150">
        <f>'007 pr. asignavimai'!R62</f>
        <v>1</v>
      </c>
      <c r="G47" s="332"/>
    </row>
    <row r="48" spans="1:7" ht="15" customHeight="1" x14ac:dyDescent="0.2">
      <c r="A48" s="15" t="s">
        <v>137</v>
      </c>
      <c r="B48" s="317" t="str">
        <f>'007 pr. asignavimai'!D65</f>
        <v>Civilinės būklės aktams registruoti</v>
      </c>
      <c r="C48" s="317"/>
      <c r="D48" s="317"/>
      <c r="E48" s="317"/>
      <c r="F48" s="317"/>
      <c r="G48" s="330" t="s">
        <v>256</v>
      </c>
    </row>
    <row r="49" spans="1:7" ht="30" x14ac:dyDescent="0.2">
      <c r="A49" s="16" t="str">
        <f>'007 pr. asignavimai'!M65</f>
        <v>V-007-01-02-04-01 (VB)</v>
      </c>
      <c r="B49" s="17" t="str">
        <f>'007 pr. asignavimai'!N65</f>
        <v>Valstybinės (valstybės perduotos savivaldybėms) užregistruoti civilinės būklės aktų skaičius</v>
      </c>
      <c r="C49" s="16" t="str">
        <f>'007 pr. asignavimai'!O65</f>
        <v>vnt.</v>
      </c>
      <c r="D49" s="16">
        <f>'007 pr. asignavimai'!P65</f>
        <v>1900</v>
      </c>
      <c r="E49" s="16">
        <f>'007 pr. asignavimai'!Q65</f>
        <v>1900</v>
      </c>
      <c r="F49" s="149">
        <f>'007 pr. asignavimai'!R65</f>
        <v>1900</v>
      </c>
      <c r="G49" s="331"/>
    </row>
    <row r="50" spans="1:7" ht="15" x14ac:dyDescent="0.2">
      <c r="A50" s="16" t="str">
        <f>'007 pr. asignavimai'!M66</f>
        <v>V-007-01-02-04-02 (VB)</v>
      </c>
      <c r="B50" s="17" t="str">
        <f>'007 pr. asignavimai'!N66</f>
        <v>Išduotų archyvinių pažymų skaičius</v>
      </c>
      <c r="C50" s="16" t="str">
        <f>'007 pr. asignavimai'!O66</f>
        <v>vnt.</v>
      </c>
      <c r="D50" s="16">
        <f>'007 pr. asignavimai'!P66</f>
        <v>120</v>
      </c>
      <c r="E50" s="16">
        <f>'007 pr. asignavimai'!Q66</f>
        <v>120</v>
      </c>
      <c r="F50" s="149">
        <f>'007 pr. asignavimai'!R66</f>
        <v>120</v>
      </c>
      <c r="G50" s="331"/>
    </row>
    <row r="51" spans="1:7" ht="15" x14ac:dyDescent="0.2">
      <c r="A51" s="16" t="str">
        <f>'007 pr. asignavimai'!M67</f>
        <v>V-007-01-02-04-03 (VB)</v>
      </c>
      <c r="B51" s="17" t="str">
        <f>'007 pr. asignavimai'!N67</f>
        <v>Civilinių aktų įrašų/ išrašų išdavimas</v>
      </c>
      <c r="C51" s="16" t="str">
        <f>'007 pr. asignavimai'!O67</f>
        <v>vnt.</v>
      </c>
      <c r="D51" s="16">
        <f>'007 pr. asignavimai'!P67</f>
        <v>1950</v>
      </c>
      <c r="E51" s="16">
        <f>'007 pr. asignavimai'!Q67</f>
        <v>1950</v>
      </c>
      <c r="F51" s="149">
        <f>'007 pr. asignavimai'!R67</f>
        <v>1950</v>
      </c>
      <c r="G51" s="332"/>
    </row>
    <row r="52" spans="1:7" ht="15" customHeight="1" x14ac:dyDescent="0.2">
      <c r="A52" s="15" t="s">
        <v>138</v>
      </c>
      <c r="B52" s="317" t="str">
        <f>'007 pr. asignavimai'!D70</f>
        <v>Valstybės garantuojamai pirminei teisinei pagalbai teikti</v>
      </c>
      <c r="C52" s="317"/>
      <c r="D52" s="317"/>
      <c r="E52" s="317"/>
      <c r="F52" s="317"/>
      <c r="G52" s="330" t="s">
        <v>256</v>
      </c>
    </row>
    <row r="53" spans="1:7" ht="15" x14ac:dyDescent="0.2">
      <c r="A53" s="16" t="str">
        <f>'007 pr. asignavimai'!M70</f>
        <v>V-007-01-02-05-01 (VB)</v>
      </c>
      <c r="B53" s="17" t="str">
        <f>'007 pr. asignavimai'!N70</f>
        <v xml:space="preserve">Suteiktų teisinių konsultacijų skaičius </v>
      </c>
      <c r="C53" s="16" t="str">
        <f>'007 pr. asignavimai'!O70</f>
        <v>vnt.</v>
      </c>
      <c r="D53" s="16">
        <f>'007 pr. asignavimai'!P70</f>
        <v>280</v>
      </c>
      <c r="E53" s="16">
        <f>'007 pr. asignavimai'!Q70</f>
        <v>280</v>
      </c>
      <c r="F53" s="149">
        <f>'007 pr. asignavimai'!R70</f>
        <v>300</v>
      </c>
      <c r="G53" s="332"/>
    </row>
    <row r="54" spans="1:7" ht="15" customHeight="1" x14ac:dyDescent="0.2">
      <c r="A54" s="15" t="s">
        <v>139</v>
      </c>
      <c r="B54" s="317" t="str">
        <f>'007 pr. asignavimai'!D73</f>
        <v>Gyventojų registrui tvarkyti ir duomenims valstybės registrui  teikti</v>
      </c>
      <c r="C54" s="317"/>
      <c r="D54" s="317"/>
      <c r="E54" s="317"/>
      <c r="F54" s="317"/>
      <c r="G54" s="330" t="s">
        <v>256</v>
      </c>
    </row>
    <row r="55" spans="1:7" ht="15" x14ac:dyDescent="0.2">
      <c r="A55" s="16" t="str">
        <f>'007 pr. asignavimai'!M73</f>
        <v>V-007-01-02-06-01 (VB)</v>
      </c>
      <c r="B55" s="17" t="str">
        <f>'007 pr. asignavimai'!N73</f>
        <v>Atliktų asmenų archyvinių įrašų skaičius</v>
      </c>
      <c r="C55" s="16" t="str">
        <f>'007 pr. asignavimai'!O73</f>
        <v>vnt.</v>
      </c>
      <c r="D55" s="16">
        <f>'007 pr. asignavimai'!P73</f>
        <v>250</v>
      </c>
      <c r="E55" s="16">
        <f>'007 pr. asignavimai'!Q73</f>
        <v>250</v>
      </c>
      <c r="F55" s="149">
        <f>'007 pr. asignavimai'!R73</f>
        <v>250</v>
      </c>
      <c r="G55" s="332"/>
    </row>
    <row r="56" spans="1:7" ht="15.75" customHeight="1" x14ac:dyDescent="0.2">
      <c r="A56" s="15" t="s">
        <v>141</v>
      </c>
      <c r="B56" s="317" t="str">
        <f>'007 pr. asignavimai'!D76</f>
        <v>Civilinei saugai</v>
      </c>
      <c r="C56" s="317"/>
      <c r="D56" s="317"/>
      <c r="E56" s="317"/>
      <c r="F56" s="317"/>
      <c r="G56" s="330" t="s">
        <v>256</v>
      </c>
    </row>
    <row r="57" spans="1:7" ht="15" x14ac:dyDescent="0.2">
      <c r="A57" s="16" t="str">
        <f>'007 pr. asignavimai'!M76</f>
        <v>V-007-01-02-07-01 (VB)</v>
      </c>
      <c r="B57" s="17" t="str">
        <f>'007 pr. asignavimai'!N76</f>
        <v>Savivaldybės pasirengimo reaguoti į ekstremalias situacijas lygis</v>
      </c>
      <c r="C57" s="16" t="str">
        <f>'007 pr. asignavimai'!O76</f>
        <v>proc.</v>
      </c>
      <c r="D57" s="16">
        <f>'007 pr. asignavimai'!P76</f>
        <v>84</v>
      </c>
      <c r="E57" s="16">
        <f>'007 pr. asignavimai'!Q76</f>
        <v>84</v>
      </c>
      <c r="F57" s="149">
        <f>'007 pr. asignavimai'!R76</f>
        <v>84</v>
      </c>
      <c r="G57" s="332"/>
    </row>
    <row r="58" spans="1:7" ht="17.25" customHeight="1" x14ac:dyDescent="0.2">
      <c r="A58" s="20" t="s">
        <v>142</v>
      </c>
      <c r="B58" s="325" t="str">
        <f>'007 pr. asignavimai'!D79</f>
        <v>Priešgaisrinei saugai</v>
      </c>
      <c r="C58" s="325"/>
      <c r="D58" s="325"/>
      <c r="E58" s="325"/>
      <c r="F58" s="325"/>
      <c r="G58" s="330" t="s">
        <v>256</v>
      </c>
    </row>
    <row r="59" spans="1:7" ht="15" x14ac:dyDescent="0.2">
      <c r="A59" s="21" t="str">
        <f>'007 pr. asignavimai'!M79</f>
        <v>V-007-01-02-08-01</v>
      </c>
      <c r="B59" s="22" t="str">
        <f>'007 pr. asignavimai'!N79</f>
        <v>Išvykimų į kitus darbus skaičius</v>
      </c>
      <c r="C59" s="21" t="str">
        <f>'007 pr. asignavimai'!O79</f>
        <v>vnt.</v>
      </c>
      <c r="D59" s="21">
        <f>'007 pr. asignavimai'!P79</f>
        <v>45</v>
      </c>
      <c r="E59" s="21">
        <f>'007 pr. asignavimai'!Q79</f>
        <v>45</v>
      </c>
      <c r="F59" s="151">
        <f>'007 pr. asignavimai'!R79</f>
        <v>45</v>
      </c>
      <c r="G59" s="331"/>
    </row>
    <row r="60" spans="1:7" ht="15" x14ac:dyDescent="0.2">
      <c r="A60" s="21" t="str">
        <f>'007 pr. asignavimai'!M80</f>
        <v>V-007-01-02-08-02</v>
      </c>
      <c r="B60" s="22" t="str">
        <f>'007 pr. asignavimai'!N80</f>
        <v>Užgesintų gaisrų skaičius</v>
      </c>
      <c r="C60" s="21" t="str">
        <f>'007 pr. asignavimai'!O80</f>
        <v>vnt.</v>
      </c>
      <c r="D60" s="21">
        <f>'007 pr. asignavimai'!P80</f>
        <v>70</v>
      </c>
      <c r="E60" s="21">
        <f>'007 pr. asignavimai'!Q80</f>
        <v>70</v>
      </c>
      <c r="F60" s="151">
        <f>'007 pr. asignavimai'!R80</f>
        <v>70</v>
      </c>
      <c r="G60" s="331"/>
    </row>
    <row r="61" spans="1:7" ht="30" x14ac:dyDescent="0.2">
      <c r="A61" s="21" t="str">
        <f>'007 pr. asignavimai'!M81</f>
        <v>V-007-01-02-08-03 (VB)</v>
      </c>
      <c r="B61" s="22" t="str">
        <f>'007 pr. asignavimai'!N81</f>
        <v>Savivaldybės kaimo vietovėse kilusių gaisrų (išskyrus gaisrus atvirose teritorijose ir transporto priemonėse) skaičius, tenkantis 1000 gyventojų</v>
      </c>
      <c r="C61" s="21" t="str">
        <f>'007 pr. asignavimai'!O81</f>
        <v>asm.</v>
      </c>
      <c r="D61" s="21">
        <f>'007 pr. asignavimai'!P81</f>
        <v>1.7</v>
      </c>
      <c r="E61" s="21">
        <f>'007 pr. asignavimai'!Q81</f>
        <v>1.7</v>
      </c>
      <c r="F61" s="151">
        <f>'007 pr. asignavimai'!R81</f>
        <v>1.7</v>
      </c>
      <c r="G61" s="331"/>
    </row>
    <row r="62" spans="1:7" ht="30" x14ac:dyDescent="0.2">
      <c r="A62" s="21" t="str">
        <f>'007 pr. asignavimai'!M82</f>
        <v>V-007-01-02-08-04 (VB)</v>
      </c>
      <c r="B62" s="22" t="str">
        <f>'007 pr. asignavimai'!N82</f>
        <v>Savivaldybės kaimo vietovėse kilusiuose gaisruose žuvusių žmonių skaičius, tenkantis 1000 gyventojų</v>
      </c>
      <c r="C62" s="21" t="str">
        <f>'007 pr. asignavimai'!O82</f>
        <v>asm.</v>
      </c>
      <c r="D62" s="21">
        <v>2</v>
      </c>
      <c r="E62" s="21">
        <v>2</v>
      </c>
      <c r="F62" s="151">
        <v>2</v>
      </c>
      <c r="G62" s="332"/>
    </row>
    <row r="63" spans="1:7" ht="16.5" customHeight="1" x14ac:dyDescent="0.2">
      <c r="A63" s="23" t="s">
        <v>143</v>
      </c>
      <c r="B63" s="326" t="str">
        <f>'007 pr. asignavimai'!D86</f>
        <v>Gyvenamosios vietos deklaravimo duomenų ir gyvenamosios vietos neturinčių asmenų apskaitos duomenims tvarkyti</v>
      </c>
      <c r="C63" s="326"/>
      <c r="D63" s="326"/>
      <c r="E63" s="326"/>
      <c r="F63" s="326"/>
      <c r="G63" s="330" t="s">
        <v>256</v>
      </c>
    </row>
    <row r="64" spans="1:7" ht="30" x14ac:dyDescent="0.2">
      <c r="A64" s="16" t="str">
        <f>'007 pr. asignavimai'!M86</f>
        <v>V-007-01-02-09-01 (VB)</v>
      </c>
      <c r="B64" s="17" t="str">
        <f>'007 pr. asignavimai'!N86</f>
        <v>Gyvenamosios vietos deklaracijų, asmenų pateiktų elektroniniu būdu, dalies didėjimas per metus ne mažiau kaip 1,5 proc.</v>
      </c>
      <c r="C64" s="16" t="str">
        <f>'007 pr. asignavimai'!O86</f>
        <v>proc.</v>
      </c>
      <c r="D64" s="16">
        <f>'007 pr. asignavimai'!P86</f>
        <v>37.299999999999997</v>
      </c>
      <c r="E64" s="16">
        <f>'007 pr. asignavimai'!Q86</f>
        <v>37.299999999999997</v>
      </c>
      <c r="F64" s="149">
        <f>'007 pr. asignavimai'!R86</f>
        <v>37.299999999999997</v>
      </c>
      <c r="G64" s="332"/>
    </row>
    <row r="65" spans="1:7" ht="16.5" customHeight="1" x14ac:dyDescent="0.2">
      <c r="A65" s="15" t="s">
        <v>144</v>
      </c>
      <c r="B65" s="317" t="str">
        <f>'007 pr. asignavimai'!D89</f>
        <v>Žemės ūkio funkcijoms atlikti</v>
      </c>
      <c r="C65" s="317"/>
      <c r="D65" s="317"/>
      <c r="E65" s="317"/>
      <c r="F65" s="317"/>
      <c r="G65" s="330" t="s">
        <v>256</v>
      </c>
    </row>
    <row r="66" spans="1:7" ht="30" x14ac:dyDescent="0.2">
      <c r="A66" s="16" t="str">
        <f>'007 pr. asignavimai'!M89</f>
        <v>V-007-01-01-10-01 (VB)</v>
      </c>
      <c r="B66" s="17" t="str">
        <f>'007 pr. asignavimai'!N89</f>
        <v xml:space="preserve">Darbuotojų, atliekančių valstybines (valstybės perduotas savivaldybėms) funkcijas, skaičius </v>
      </c>
      <c r="C66" s="16" t="str">
        <f>'007 pr. asignavimai'!O89</f>
        <v>vnt.</v>
      </c>
      <c r="D66" s="16">
        <f>'007 pr. asignavimai'!P89</f>
        <v>15</v>
      </c>
      <c r="E66" s="16">
        <f>'007 pr. asignavimai'!Q89</f>
        <v>15</v>
      </c>
      <c r="F66" s="149">
        <f>'007 pr. asignavimai'!R89</f>
        <v>15</v>
      </c>
      <c r="G66" s="332"/>
    </row>
    <row r="67" spans="1:7" ht="16.5" customHeight="1" x14ac:dyDescent="0.2">
      <c r="A67" s="15" t="s">
        <v>145</v>
      </c>
      <c r="B67" s="317" t="str">
        <f>'007 pr. asignavimai'!D92</f>
        <v>Valstybei nuosavybės teise priklausančių melioracijos ir hidrotechnikos statinių valdymui ir naudojimui patikėjimo teise užtikrinti</v>
      </c>
      <c r="C67" s="317"/>
      <c r="D67" s="317"/>
      <c r="E67" s="317"/>
      <c r="F67" s="317"/>
      <c r="G67" s="330" t="s">
        <v>256</v>
      </c>
    </row>
    <row r="68" spans="1:7" ht="30" x14ac:dyDescent="0.2">
      <c r="A68" s="21" t="str">
        <f>'007 pr. asignavimai'!M92</f>
        <v>V-007-01-02-11-01 (VB)</v>
      </c>
      <c r="B68" s="22" t="str">
        <f>'007 pr. asignavimai'!N92</f>
        <v>Apskaitomas melioruotas, priklausantis savivaldybei, patikėjimo teise valdomas (prižiūrimas) žemės plotas</v>
      </c>
      <c r="C68" s="21" t="str">
        <f>'007 pr. asignavimai'!O92</f>
        <v>ha</v>
      </c>
      <c r="D68" s="21">
        <f>'007 pr. asignavimai'!P92</f>
        <v>44517.4</v>
      </c>
      <c r="E68" s="21">
        <f>'007 pr. asignavimai'!Q92</f>
        <v>44517.4</v>
      </c>
      <c r="F68" s="151">
        <f>'007 pr. asignavimai'!R92</f>
        <v>44517.4</v>
      </c>
      <c r="G68" s="331"/>
    </row>
    <row r="69" spans="1:7" ht="30" x14ac:dyDescent="0.2">
      <c r="A69" s="21" t="str">
        <f>'007 pr. asignavimai'!M93</f>
        <v>V-007-01-02-11-02 (VB)</v>
      </c>
      <c r="B69" s="22" t="str">
        <f>'007 pr. asignavimai'!N93</f>
        <v>Įgyvendintų melioracijos ir hidrotechninių statinių  remonto (avarinio remonto), priežiūros darbų skaičius</v>
      </c>
      <c r="C69" s="21" t="str">
        <f>'007 pr. asignavimai'!O93</f>
        <v>vnt.</v>
      </c>
      <c r="D69" s="21">
        <f>'007 pr. asignavimai'!P93</f>
        <v>25</v>
      </c>
      <c r="E69" s="21">
        <f>'007 pr. asignavimai'!Q93</f>
        <v>25</v>
      </c>
      <c r="F69" s="151">
        <f>'007 pr. asignavimai'!R93</f>
        <v>25</v>
      </c>
      <c r="G69" s="331"/>
    </row>
    <row r="70" spans="1:7" ht="15" x14ac:dyDescent="0.2">
      <c r="A70" s="21" t="str">
        <f>'007 pr. asignavimai'!M94</f>
        <v>V-007-01-02-11-03 (VB)</v>
      </c>
      <c r="B70" s="22" t="str">
        <f>'007 pr. asignavimai'!N94</f>
        <v>Prižiūrėtų melioracijos griovių ilgis</v>
      </c>
      <c r="C70" s="21" t="str">
        <f>'007 pr. asignavimai'!O94</f>
        <v>km</v>
      </c>
      <c r="D70" s="21">
        <f>'007 pr. asignavimai'!P94</f>
        <v>20</v>
      </c>
      <c r="E70" s="21">
        <f>'007 pr. asignavimai'!Q94</f>
        <v>20</v>
      </c>
      <c r="F70" s="151">
        <f>'007 pr. asignavimai'!R94</f>
        <v>20</v>
      </c>
      <c r="G70" s="332"/>
    </row>
    <row r="71" spans="1:7" ht="16.5" customHeight="1" x14ac:dyDescent="0.2">
      <c r="A71" s="15" t="s">
        <v>146</v>
      </c>
      <c r="B71" s="317" t="str">
        <f>'007 pr. asignavimai'!D97</f>
        <v>Savivaldybei priskirtiems archyviniams dokumentams tvarkyti</v>
      </c>
      <c r="C71" s="317"/>
      <c r="D71" s="317"/>
      <c r="E71" s="317"/>
      <c r="F71" s="317"/>
      <c r="G71" s="330" t="s">
        <v>256</v>
      </c>
    </row>
    <row r="72" spans="1:7" ht="15" x14ac:dyDescent="0.2">
      <c r="A72" s="16" t="str">
        <f>'007 pr. asignavimai'!M97</f>
        <v>V-007-01-02-12-01 (VB)</v>
      </c>
      <c r="B72" s="17" t="str">
        <f>'007 pr. asignavimai'!N97</f>
        <v>Išduotų archyvinių pažymų skaičius</v>
      </c>
      <c r="C72" s="16" t="str">
        <f>'007 pr. asignavimai'!O97</f>
        <v>vnt.</v>
      </c>
      <c r="D72" s="16">
        <f>'007 pr. asignavimai'!P97</f>
        <v>500</v>
      </c>
      <c r="E72" s="16">
        <f>'007 pr. asignavimai'!Q97</f>
        <v>500</v>
      </c>
      <c r="F72" s="149">
        <f>'007 pr. asignavimai'!R97</f>
        <v>500</v>
      </c>
      <c r="G72" s="332"/>
    </row>
    <row r="73" spans="1:7" ht="16.5" customHeight="1" x14ac:dyDescent="0.2">
      <c r="A73" s="15" t="s">
        <v>147</v>
      </c>
      <c r="B73" s="317" t="str">
        <f>'007 pr. asignavimai'!D100</f>
        <v>Jaunimo teisių apsaugai</v>
      </c>
      <c r="C73" s="317"/>
      <c r="D73" s="317"/>
      <c r="E73" s="317"/>
      <c r="F73" s="317"/>
      <c r="G73" s="330" t="s">
        <v>256</v>
      </c>
    </row>
    <row r="74" spans="1:7" ht="15" x14ac:dyDescent="0.2">
      <c r="A74" s="16" t="str">
        <f>'007 pr. asignavimai'!M100</f>
        <v>V-007-01-02-13-01 (VB)</v>
      </c>
      <c r="B74" s="17" t="str">
        <f>'007 pr. asignavimai'!N100</f>
        <v xml:space="preserve">Pateiktų ir įgyvendintų projektų skaičius </v>
      </c>
      <c r="C74" s="16" t="str">
        <f>'007 pr. asignavimai'!O100</f>
        <v>vnt.</v>
      </c>
      <c r="D74" s="16">
        <f>'007 pr. asignavimai'!P100</f>
        <v>5</v>
      </c>
      <c r="E74" s="16">
        <f>'007 pr. asignavimai'!Q100</f>
        <v>5</v>
      </c>
      <c r="F74" s="149">
        <f>'007 pr. asignavimai'!R100</f>
        <v>5</v>
      </c>
      <c r="G74" s="332"/>
    </row>
    <row r="75" spans="1:7" ht="38.25" customHeight="1" x14ac:dyDescent="0.2">
      <c r="A75" s="15" t="s">
        <v>148</v>
      </c>
      <c r="B75" s="317" t="str">
        <f>'007 pr. asignavimai'!D103</f>
        <v>Koordinuotai teikiamų paslaugų vaikams nuo gimimo iki 18 metų (turintiems didelių ir labai didelių specialiųjų ugdymosi poreikių – iki 21 metų) ir vaiko atstovams koordinavimui finansuoti</v>
      </c>
      <c r="C75" s="317"/>
      <c r="D75" s="317"/>
      <c r="E75" s="317"/>
      <c r="F75" s="317"/>
      <c r="G75" s="330" t="s">
        <v>256</v>
      </c>
    </row>
    <row r="76" spans="1:7" ht="45" x14ac:dyDescent="0.2">
      <c r="A76" s="16" t="str">
        <f>'007 pr. asignavimai'!M103</f>
        <v>V-007-01-02-14-01 (VB)</v>
      </c>
      <c r="B76" s="17" t="str">
        <f>'007 pr. asignavimai'!N103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asignavimai'!O103</f>
        <v>vnt.</v>
      </c>
      <c r="D76" s="16">
        <f>'007 pr. asignavimai'!P103</f>
        <v>5</v>
      </c>
      <c r="E76" s="16">
        <f>'007 pr. asignavimai'!Q103</f>
        <v>5</v>
      </c>
      <c r="F76" s="149">
        <f>'007 pr. asignavimai'!R103</f>
        <v>5</v>
      </c>
      <c r="G76" s="332"/>
    </row>
    <row r="77" spans="1:7" ht="15" customHeight="1" x14ac:dyDescent="0.2">
      <c r="A77" s="10" t="s">
        <v>237</v>
      </c>
      <c r="B77" s="323" t="str">
        <f>'007 pr. asignavimai'!C107</f>
        <v>Užtikrinti paskolų ir kitų  grąžintinų lėšų grąžinimą ir palūkanų mokėjimą</v>
      </c>
      <c r="C77" s="324"/>
      <c r="D77" s="324"/>
      <c r="E77" s="324"/>
      <c r="F77" s="324"/>
      <c r="G77" s="327" t="s">
        <v>256</v>
      </c>
    </row>
    <row r="78" spans="1:7" ht="19.5" customHeight="1" x14ac:dyDescent="0.2">
      <c r="A78" s="11" t="str">
        <f>'007 pr. asignavimai'!M107</f>
        <v>R-007-01-03-01</v>
      </c>
      <c r="B78" s="12" t="str">
        <f>'007 pr. asignavimai'!N107</f>
        <v>Finansinių įsipareigojimų vykdymo lygis</v>
      </c>
      <c r="C78" s="11" t="str">
        <f>'007 pr. asignavimai'!O107</f>
        <v>proc.</v>
      </c>
      <c r="D78" s="11">
        <f>'007 pr. asignavimai'!P107</f>
        <v>100</v>
      </c>
      <c r="E78" s="11">
        <f>'007 pr. asignavimai'!Q107</f>
        <v>100</v>
      </c>
      <c r="F78" s="147">
        <f>'007 pr. asignavimai'!R107</f>
        <v>100</v>
      </c>
      <c r="G78" s="329"/>
    </row>
    <row r="79" spans="1:7" ht="15" customHeight="1" x14ac:dyDescent="0.2">
      <c r="A79" s="15" t="s">
        <v>150</v>
      </c>
      <c r="B79" s="317" t="str">
        <f>'007 pr. asignavimai'!D108</f>
        <v>Paskolų grąžinimas</v>
      </c>
      <c r="C79" s="317"/>
      <c r="D79" s="317"/>
      <c r="E79" s="317"/>
      <c r="F79" s="317"/>
      <c r="G79" s="330" t="s">
        <v>256</v>
      </c>
    </row>
    <row r="80" spans="1:7" ht="15" x14ac:dyDescent="0.2">
      <c r="A80" s="16" t="str">
        <f>'007 pr. asignavimai'!M108</f>
        <v>V-007-01-03-01-01</v>
      </c>
      <c r="B80" s="17" t="str">
        <f>'007 pr. asignavimai'!N108</f>
        <v>Grąžintų paskolų dalis</v>
      </c>
      <c r="C80" s="16" t="str">
        <f>'007 pr. asignavimai'!O108</f>
        <v>proc.</v>
      </c>
      <c r="D80" s="16">
        <f>'007 pr. asignavimai'!P108</f>
        <v>100</v>
      </c>
      <c r="E80" s="16">
        <f>'007 pr. asignavimai'!Q108</f>
        <v>100</v>
      </c>
      <c r="F80" s="149">
        <f>'007 pr. asignavimai'!R108</f>
        <v>100</v>
      </c>
      <c r="G80" s="332"/>
    </row>
    <row r="81" spans="1:7" ht="17.25" customHeight="1" x14ac:dyDescent="0.2">
      <c r="A81" s="15" t="s">
        <v>149</v>
      </c>
      <c r="B81" s="317" t="str">
        <f>'007 pr. asignavimai'!D111</f>
        <v>Palūkanų mokėjimas</v>
      </c>
      <c r="C81" s="317"/>
      <c r="D81" s="317"/>
      <c r="E81" s="317"/>
      <c r="F81" s="317"/>
      <c r="G81" s="330" t="s">
        <v>256</v>
      </c>
    </row>
    <row r="82" spans="1:7" ht="15" x14ac:dyDescent="0.2">
      <c r="A82" s="16" t="str">
        <f>'007 pr. asignavimai'!M111</f>
        <v>V-007-01-03-02-01</v>
      </c>
      <c r="B82" s="17" t="str">
        <f>'007 pr. asignavimai'!N111</f>
        <v>Sumokėtų palūkanų dalis</v>
      </c>
      <c r="C82" s="16" t="str">
        <f>'007 pr. asignavimai'!O111</f>
        <v>proc.</v>
      </c>
      <c r="D82" s="16">
        <f>'007 pr. asignavimai'!P111</f>
        <v>100</v>
      </c>
      <c r="E82" s="16">
        <f>'007 pr. asignavimai'!Q111</f>
        <v>100</v>
      </c>
      <c r="F82" s="149">
        <f>'007 pr. asignavimai'!R111</f>
        <v>100</v>
      </c>
      <c r="G82" s="332"/>
    </row>
    <row r="83" spans="1:7" ht="17.25" customHeight="1" x14ac:dyDescent="0.2">
      <c r="A83" s="15" t="s">
        <v>151</v>
      </c>
      <c r="B83" s="317" t="str">
        <f>'007 pr. asignavimai'!D114</f>
        <v>VIPA dotacijos grąžinimas</v>
      </c>
      <c r="C83" s="317"/>
      <c r="D83" s="317"/>
      <c r="E83" s="317"/>
      <c r="F83" s="317"/>
      <c r="G83" s="330" t="s">
        <v>256</v>
      </c>
    </row>
    <row r="84" spans="1:7" ht="15" x14ac:dyDescent="0.2">
      <c r="A84" s="16" t="str">
        <f>'007 pr. asignavimai'!M114</f>
        <v>V-007-01-03-03-01</v>
      </c>
      <c r="B84" s="17" t="str">
        <f>'007 pr. asignavimai'!N114</f>
        <v>Grąžintų VIPA dotacijų dalis</v>
      </c>
      <c r="C84" s="16" t="str">
        <f>'007 pr. asignavimai'!O114</f>
        <v>proc.</v>
      </c>
      <c r="D84" s="16">
        <f>'007 pr. asignavimai'!P114</f>
        <v>100</v>
      </c>
      <c r="E84" s="16">
        <f>'007 pr. asignavimai'!Q114</f>
        <v>100</v>
      </c>
      <c r="F84" s="149">
        <f>'007 pr. asignavimai'!R114</f>
        <v>100</v>
      </c>
      <c r="G84" s="332"/>
    </row>
    <row r="85" spans="1:7" ht="15" x14ac:dyDescent="0.2">
      <c r="A85" s="10" t="s">
        <v>236</v>
      </c>
      <c r="B85" s="323" t="str">
        <f>'007 pr. asignavimai'!C118</f>
        <v>Didinti žemės ūkio šakos patrauklumą</v>
      </c>
      <c r="C85" s="324"/>
      <c r="D85" s="324"/>
      <c r="E85" s="324"/>
      <c r="F85" s="324"/>
      <c r="G85" s="327" t="s">
        <v>256</v>
      </c>
    </row>
    <row r="86" spans="1:7" ht="15" x14ac:dyDescent="0.2">
      <c r="A86" s="11" t="str">
        <f>'007 pr. asignavimai'!M118</f>
        <v>R-007-01-04-01</v>
      </c>
      <c r="B86" s="12" t="str">
        <f>'007 pr. asignavimai'!N118</f>
        <v>Pateiktų paraiškų finansuoti programos lėšomis, skaičius</v>
      </c>
      <c r="C86" s="11" t="str">
        <f>'007 pr. asignavimai'!O118</f>
        <v>vnt.</v>
      </c>
      <c r="D86" s="11">
        <f>'007 pr. asignavimai'!P118</f>
        <v>20</v>
      </c>
      <c r="E86" s="11">
        <f>'007 pr. asignavimai'!Q118</f>
        <v>20</v>
      </c>
      <c r="F86" s="147">
        <f>'007 pr. asignavimai'!R118</f>
        <v>20</v>
      </c>
      <c r="G86" s="329"/>
    </row>
    <row r="87" spans="1:7" ht="15" customHeight="1" x14ac:dyDescent="0.2">
      <c r="A87" s="15" t="s">
        <v>152</v>
      </c>
      <c r="B87" s="317" t="str">
        <f>'007 pr. asignavimai'!D119</f>
        <v>Kaimo rėmimui</v>
      </c>
      <c r="C87" s="317"/>
      <c r="D87" s="317"/>
      <c r="E87" s="317"/>
      <c r="F87" s="317"/>
      <c r="G87" s="330" t="s">
        <v>256</v>
      </c>
    </row>
    <row r="88" spans="1:7" ht="15" x14ac:dyDescent="0.2">
      <c r="A88" s="16" t="str">
        <f>'007 pr. asignavimai'!M119</f>
        <v>V-007-01-04-01-01</v>
      </c>
      <c r="B88" s="17" t="str">
        <f>'007 pr. asignavimai'!N119</f>
        <v>Suorganizuotų renginių skaičius</v>
      </c>
      <c r="C88" s="16" t="str">
        <f>'007 pr. asignavimai'!O119</f>
        <v>vnt.</v>
      </c>
      <c r="D88" s="16">
        <f>'007 pr. asignavimai'!P119</f>
        <v>5</v>
      </c>
      <c r="E88" s="16">
        <f>'007 pr. asignavimai'!Q119</f>
        <v>5</v>
      </c>
      <c r="F88" s="149">
        <f>'007 pr. asignavimai'!R119</f>
        <v>5</v>
      </c>
      <c r="G88" s="331"/>
    </row>
    <row r="89" spans="1:7" ht="15" x14ac:dyDescent="0.2">
      <c r="A89" s="16" t="str">
        <f>'007 pr. asignavimai'!M120</f>
        <v>V-007-01-04-01-02</v>
      </c>
      <c r="B89" s="17" t="str">
        <f>'007 pr. asignavimai'!N120</f>
        <v>Paskatintų sodybų ir ūkininkų skaičius</v>
      </c>
      <c r="C89" s="16" t="str">
        <f>'007 pr. asignavimai'!O120</f>
        <v>vnt.</v>
      </c>
      <c r="D89" s="16">
        <f>'007 pr. asignavimai'!P120</f>
        <v>20</v>
      </c>
      <c r="E89" s="16">
        <f>'007 pr. asignavimai'!Q120</f>
        <v>20</v>
      </c>
      <c r="F89" s="149">
        <f>'007 pr. asignavimai'!R120</f>
        <v>20</v>
      </c>
      <c r="G89" s="332"/>
    </row>
    <row r="90" spans="1:7" ht="19.5" customHeight="1" x14ac:dyDescent="0.2">
      <c r="A90" s="10" t="s">
        <v>262</v>
      </c>
      <c r="B90" s="323" t="str">
        <f>'007 pr. asignavimai'!C124</f>
        <v>Efektyviai valdyti savivaldybės turtą</v>
      </c>
      <c r="C90" s="324"/>
      <c r="D90" s="324"/>
      <c r="E90" s="324"/>
      <c r="F90" s="324"/>
      <c r="G90" s="333" t="s">
        <v>264</v>
      </c>
    </row>
    <row r="91" spans="1:7" ht="51.75" customHeight="1" x14ac:dyDescent="0.2">
      <c r="A91" s="11" t="str">
        <f>'007 pr. asignavimai'!M124</f>
        <v>R-007-01-05-01</v>
      </c>
      <c r="B91" s="12" t="str">
        <f>'007 pr. asignavimai'!N124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asignavimai'!O124</f>
        <v>proc.</v>
      </c>
      <c r="D91" s="11">
        <f>'007 pr. asignavimai'!P124</f>
        <v>5</v>
      </c>
      <c r="E91" s="11">
        <f>'007 pr. asignavimai'!Q124</f>
        <v>5</v>
      </c>
      <c r="F91" s="147">
        <f>'007 pr. asignavimai'!R124</f>
        <v>1</v>
      </c>
      <c r="G91" s="328"/>
    </row>
    <row r="92" spans="1:7" ht="15" x14ac:dyDescent="0.2">
      <c r="A92" s="11" t="str">
        <f>'007 pr. asignavimai'!M125</f>
        <v>R-007-01-05-02</v>
      </c>
      <c r="B92" s="12" t="str">
        <f>'007 pr. asignavimai'!N125</f>
        <v>Parduotų objektų skaičius</v>
      </c>
      <c r="C92" s="11" t="str">
        <f>'007 pr. asignavimai'!O125</f>
        <v>vnt.</v>
      </c>
      <c r="D92" s="11">
        <f>'007 pr. asignavimai'!P125</f>
        <v>7</v>
      </c>
      <c r="E92" s="11">
        <f>'007 pr. asignavimai'!Q125</f>
        <v>5</v>
      </c>
      <c r="F92" s="147">
        <f>'007 pr. asignavimai'!R125</f>
        <v>5</v>
      </c>
      <c r="G92" s="329"/>
    </row>
    <row r="93" spans="1:7" ht="15" customHeight="1" x14ac:dyDescent="0.2">
      <c r="A93" s="15" t="s">
        <v>263</v>
      </c>
      <c r="B93" s="317" t="str">
        <f>'007 pr. asignavimai'!D126</f>
        <v>Savivaldybės turto valdymas</v>
      </c>
      <c r="C93" s="317"/>
      <c r="D93" s="317"/>
      <c r="E93" s="317"/>
      <c r="F93" s="317"/>
      <c r="G93" s="334" t="s">
        <v>264</v>
      </c>
    </row>
    <row r="94" spans="1:7" ht="15" x14ac:dyDescent="0.2">
      <c r="A94" s="16" t="str">
        <f>'007 pr. asignavimai'!M126</f>
        <v>P-007-01-05-01-01</v>
      </c>
      <c r="B94" s="17" t="str">
        <f>'007 pr. asignavimai'!N126</f>
        <v>Atliktų kadastrinių matavimų bylų skaičius</v>
      </c>
      <c r="C94" s="16" t="str">
        <f>'007 pr. asignavimai'!O126</f>
        <v>vnt.</v>
      </c>
      <c r="D94" s="16">
        <f>'007 pr. asignavimai'!P126</f>
        <v>20</v>
      </c>
      <c r="E94" s="16">
        <f>'007 pr. asignavimai'!Q126</f>
        <v>20</v>
      </c>
      <c r="F94" s="149">
        <f>'007 pr. asignavimai'!R126</f>
        <v>20</v>
      </c>
      <c r="G94" s="335"/>
    </row>
    <row r="95" spans="1:7" ht="15" x14ac:dyDescent="0.2">
      <c r="A95" s="16" t="str">
        <f>'007 pr. asignavimai'!M127</f>
        <v>P-007-01-05-01-02</v>
      </c>
      <c r="B95" s="17" t="str">
        <f>'007 pr. asignavimai'!N127</f>
        <v>Įregistruotų nekilnojamojo turto registre bylų skaičius</v>
      </c>
      <c r="C95" s="16" t="str">
        <f>'007 pr. asignavimai'!O127</f>
        <v>vnt.</v>
      </c>
      <c r="D95" s="16">
        <f>'007 pr. asignavimai'!P127</f>
        <v>20</v>
      </c>
      <c r="E95" s="16">
        <f>'007 pr. asignavimai'!Q127</f>
        <v>20</v>
      </c>
      <c r="F95" s="149">
        <f>'007 pr. asignavimai'!R127</f>
        <v>20</v>
      </c>
      <c r="G95" s="335"/>
    </row>
    <row r="96" spans="1:7" ht="15" x14ac:dyDescent="0.2">
      <c r="A96" s="16" t="str">
        <f>'007 pr. asignavimai'!M128</f>
        <v>P-007-01-05-01-03</v>
      </c>
      <c r="B96" s="17" t="str">
        <f>'007 pr. asignavimai'!N128</f>
        <v xml:space="preserve">Atliktų nekilnojamojo turto vertinimų skaičius </v>
      </c>
      <c r="C96" s="16" t="str">
        <f>'007 pr. asignavimai'!O128</f>
        <v>vnt.</v>
      </c>
      <c r="D96" s="16">
        <f>'007 pr. asignavimai'!P128</f>
        <v>7</v>
      </c>
      <c r="E96" s="16">
        <f>'007 pr. asignavimai'!Q128</f>
        <v>5</v>
      </c>
      <c r="F96" s="149">
        <f>'007 pr. asignavimai'!R128</f>
        <v>5</v>
      </c>
      <c r="G96" s="335"/>
    </row>
    <row r="97" spans="1:7" ht="15" x14ac:dyDescent="0.2">
      <c r="A97" s="16" t="str">
        <f>'007 pr. asignavimai'!M129</f>
        <v>P-007-01-05-01-04</v>
      </c>
      <c r="B97" s="17" t="str">
        <f>'007 pr. asignavimai'!N129</f>
        <v>Energetinio naudingumo sertifikatų skaičius</v>
      </c>
      <c r="C97" s="16" t="str">
        <f>'007 pr. asignavimai'!O129</f>
        <v>vnt.</v>
      </c>
      <c r="D97" s="16">
        <f>'007 pr. asignavimai'!P129</f>
        <v>10</v>
      </c>
      <c r="E97" s="16">
        <f>'007 pr. asignavimai'!Q129</f>
        <v>10</v>
      </c>
      <c r="F97" s="149">
        <f>'007 pr. asignavimai'!R129</f>
        <v>10</v>
      </c>
      <c r="G97" s="335"/>
    </row>
    <row r="98" spans="1:7" ht="15" x14ac:dyDescent="0.2">
      <c r="A98" s="16" t="str">
        <f>'007 pr. asignavimai'!M130</f>
        <v>P-007-01-05-01-05</v>
      </c>
      <c r="B98" s="17" t="str">
        <f>'007 pr. asignavimai'!N130</f>
        <v>Įsigytų priemonių, įrangos, įrenginių skaičius (vnt.)</v>
      </c>
      <c r="C98" s="16" t="str">
        <f>'007 pr. asignavimai'!O130</f>
        <v>vnt.</v>
      </c>
      <c r="D98" s="16">
        <f>'007 pr. asignavimai'!P130</f>
        <v>1</v>
      </c>
      <c r="E98" s="16">
        <f>'007 pr. asignavimai'!Q130</f>
        <v>0</v>
      </c>
      <c r="F98" s="149">
        <f>'007 pr. asignavimai'!R130</f>
        <v>0</v>
      </c>
      <c r="G98" s="336"/>
    </row>
    <row r="99" spans="1:7" ht="17.25" customHeight="1" x14ac:dyDescent="0.2">
      <c r="A99" s="10" t="s">
        <v>235</v>
      </c>
      <c r="B99" s="323" t="str">
        <f>'007 pr. asignavimai'!C136</f>
        <v>Užtikrinti lyčių lygybės, lygių galimybių ir korupcijos prevencijos stiprinimo vykdymą</v>
      </c>
      <c r="C99" s="324"/>
      <c r="D99" s="324"/>
      <c r="E99" s="324"/>
      <c r="F99" s="324"/>
      <c r="G99" s="327" t="s">
        <v>256</v>
      </c>
    </row>
    <row r="100" spans="1:7" ht="35.25" customHeight="1" x14ac:dyDescent="0.2">
      <c r="A100" s="11" t="str">
        <f>'007 pr. asignavimai'!M136</f>
        <v>R-007-02-01-01</v>
      </c>
      <c r="B100" s="12" t="str">
        <f>'007 pr. asignavimai'!N136</f>
        <v>Savivaldybės lygių galimybių ir korupcijos prevencijos stiprinimo vykdymo plano įgyvendinimo lygis</v>
      </c>
      <c r="C100" s="11" t="str">
        <f>'007 pr. asignavimai'!O136</f>
        <v>proc.</v>
      </c>
      <c r="D100" s="11">
        <f>'007 pr. asignavimai'!P136</f>
        <v>90</v>
      </c>
      <c r="E100" s="11">
        <f>'007 pr. asignavimai'!Q136</f>
        <v>90</v>
      </c>
      <c r="F100" s="147">
        <f>'007 pr. asignavimai'!R136</f>
        <v>90</v>
      </c>
      <c r="G100" s="329"/>
    </row>
    <row r="101" spans="1:7" ht="18.75" customHeight="1" x14ac:dyDescent="0.2">
      <c r="A101" s="15" t="s">
        <v>246</v>
      </c>
      <c r="B101" s="317" t="str">
        <f>'007 pr. asignavimai'!D137</f>
        <v>Lyčių lygybės užtikrinimas</v>
      </c>
      <c r="C101" s="317"/>
      <c r="D101" s="317"/>
      <c r="E101" s="317"/>
      <c r="F101" s="317"/>
      <c r="G101" s="330" t="s">
        <v>256</v>
      </c>
    </row>
    <row r="102" spans="1:7" ht="15" x14ac:dyDescent="0.2">
      <c r="A102" s="16" t="str">
        <f>'007 pr. asignavimai'!M137</f>
        <v>V-007-02-01-01-01</v>
      </c>
      <c r="B102" s="17" t="str">
        <f>'007 pr. asignavimai'!N137</f>
        <v>Suorganizuotų mokymų skaičius lyčių lygybės tema</v>
      </c>
      <c r="C102" s="16" t="str">
        <f>'007 pr. asignavimai'!O137</f>
        <v>vnt.</v>
      </c>
      <c r="D102" s="16">
        <f>'007 pr. asignavimai'!P137</f>
        <v>2</v>
      </c>
      <c r="E102" s="16">
        <f>'007 pr. asignavimai'!Q137</f>
        <v>2</v>
      </c>
      <c r="F102" s="149">
        <f>'007 pr. asignavimai'!R137</f>
        <v>2</v>
      </c>
      <c r="G102" s="332"/>
    </row>
    <row r="103" spans="1:7" ht="15.75" customHeight="1" x14ac:dyDescent="0.2">
      <c r="A103" s="15" t="s">
        <v>247</v>
      </c>
      <c r="B103" s="317" t="str">
        <f>'007 pr. asignavimai'!D140</f>
        <v>Savivaldybės lygių galimybių užtikrinimo priemonių vykdymo planas</v>
      </c>
      <c r="C103" s="317"/>
      <c r="D103" s="317"/>
      <c r="E103" s="317"/>
      <c r="F103" s="317"/>
      <c r="G103" s="330" t="s">
        <v>256</v>
      </c>
    </row>
    <row r="104" spans="1:7" ht="15" x14ac:dyDescent="0.2">
      <c r="A104" s="16" t="str">
        <f>'007 pr. asignavimai'!M140</f>
        <v>V-007-02-01-02-01</v>
      </c>
      <c r="B104" s="17" t="str">
        <f>'007 pr. asignavimai'!N140</f>
        <v>Įgyvendinamų priemonių skaičius</v>
      </c>
      <c r="C104" s="16" t="str">
        <f>'007 pr. asignavimai'!O140</f>
        <v>vnt.</v>
      </c>
      <c r="D104" s="16">
        <f>'007 pr. asignavimai'!P140</f>
        <v>1</v>
      </c>
      <c r="E104" s="16">
        <f>'007 pr. asignavimai'!Q140</f>
        <v>1</v>
      </c>
      <c r="F104" s="149">
        <f>'007 pr. asignavimai'!R140</f>
        <v>1</v>
      </c>
      <c r="G104" s="332"/>
    </row>
    <row r="105" spans="1:7" ht="17.25" customHeight="1" x14ac:dyDescent="0.2">
      <c r="A105" s="15" t="s">
        <v>225</v>
      </c>
      <c r="B105" s="317" t="str">
        <f>'007 pr. asignavimai'!D143</f>
        <v>Antikorupcinio sąmoningumo didinimas</v>
      </c>
      <c r="C105" s="317"/>
      <c r="D105" s="317"/>
      <c r="E105" s="317"/>
      <c r="F105" s="317"/>
      <c r="G105" s="330" t="s">
        <v>256</v>
      </c>
    </row>
    <row r="106" spans="1:7" ht="17.25" customHeight="1" x14ac:dyDescent="0.2">
      <c r="A106" s="16" t="str">
        <f>'007 pr. asignavimai'!M143</f>
        <v>V-007-02-01-03-01</v>
      </c>
      <c r="B106" s="17" t="str">
        <f>'007 pr. asignavimai'!N143</f>
        <v>Pravestų mokymų skaičius</v>
      </c>
      <c r="C106" s="16" t="str">
        <f>'007 pr. asignavimai'!O143</f>
        <v>vnt.</v>
      </c>
      <c r="D106" s="16">
        <f>'007 pr. asignavimai'!P143</f>
        <v>3</v>
      </c>
      <c r="E106" s="16">
        <f>'007 pr. asignavimai'!Q143</f>
        <v>3</v>
      </c>
      <c r="F106" s="149">
        <f>'007 pr. asignavimai'!R143</f>
        <v>3</v>
      </c>
      <c r="G106" s="331"/>
    </row>
    <row r="107" spans="1:7" ht="15" x14ac:dyDescent="0.2">
      <c r="A107" s="16" t="str">
        <f>'007 pr. asignavimai'!M144</f>
        <v>V-007-02-01-03-02</v>
      </c>
      <c r="B107" s="17" t="str">
        <f>'007 pr. asignavimai'!N144</f>
        <v>Surengtų konkursų skaičius</v>
      </c>
      <c r="C107" s="16" t="str">
        <f>'007 pr. asignavimai'!O144</f>
        <v>vnt.</v>
      </c>
      <c r="D107" s="16">
        <f>'007 pr. asignavimai'!P144</f>
        <v>2</v>
      </c>
      <c r="E107" s="16">
        <f>'007 pr. asignavimai'!Q144</f>
        <v>2</v>
      </c>
      <c r="F107" s="149">
        <f>'007 pr. asignavimai'!R144</f>
        <v>2</v>
      </c>
      <c r="G107" s="331"/>
    </row>
    <row r="108" spans="1:7" ht="15" x14ac:dyDescent="0.2">
      <c r="A108" s="16" t="str">
        <f>'007 pr. asignavimai'!M145</f>
        <v>V-007-02-01-03-03</v>
      </c>
      <c r="B108" s="17" t="str">
        <f>'007 pr. asignavimai'!N145</f>
        <v>Išleistų leidinių, pagaminta lipdukų  (rūšių) skaičius</v>
      </c>
      <c r="C108" s="16" t="str">
        <f>'007 pr. asignavimai'!O145</f>
        <v>vnt.</v>
      </c>
      <c r="D108" s="16">
        <f>'007 pr. asignavimai'!P145</f>
        <v>2</v>
      </c>
      <c r="E108" s="16">
        <f>'007 pr. asignavimai'!Q145</f>
        <v>2</v>
      </c>
      <c r="F108" s="149">
        <f>'007 pr. asignavimai'!R145</f>
        <v>2</v>
      </c>
      <c r="G108" s="332"/>
    </row>
  </sheetData>
  <mergeCells count="80">
    <mergeCell ref="G105:G108"/>
    <mergeCell ref="G90:G92"/>
    <mergeCell ref="G99:G100"/>
    <mergeCell ref="G93:G98"/>
    <mergeCell ref="G101:G102"/>
    <mergeCell ref="G103:G104"/>
    <mergeCell ref="G81:G82"/>
    <mergeCell ref="G83:G84"/>
    <mergeCell ref="G77:G78"/>
    <mergeCell ref="G85:G86"/>
    <mergeCell ref="G87:G89"/>
    <mergeCell ref="G67:G70"/>
    <mergeCell ref="G71:G72"/>
    <mergeCell ref="G73:G74"/>
    <mergeCell ref="G75:G76"/>
    <mergeCell ref="G79:G80"/>
    <mergeCell ref="G56:G57"/>
    <mergeCell ref="G48:G51"/>
    <mergeCell ref="G58:G62"/>
    <mergeCell ref="G63:G64"/>
    <mergeCell ref="G65:G66"/>
    <mergeCell ref="G42:G43"/>
    <mergeCell ref="G44:G45"/>
    <mergeCell ref="G46:G47"/>
    <mergeCell ref="G52:G53"/>
    <mergeCell ref="G54:G55"/>
    <mergeCell ref="G23:G27"/>
    <mergeCell ref="G28:G34"/>
    <mergeCell ref="G35:G37"/>
    <mergeCell ref="G38:G39"/>
    <mergeCell ref="G40:G41"/>
    <mergeCell ref="G10:G11"/>
    <mergeCell ref="G13:G15"/>
    <mergeCell ref="G16:G18"/>
    <mergeCell ref="G19:G22"/>
    <mergeCell ref="B13:F13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A10:A11"/>
    <mergeCell ref="B16:F16"/>
    <mergeCell ref="B19:F19"/>
    <mergeCell ref="B23:F23"/>
    <mergeCell ref="B28:F28"/>
    <mergeCell ref="D10:F10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F1:G1"/>
    <mergeCell ref="F2:G2"/>
    <mergeCell ref="F3:G3"/>
    <mergeCell ref="F4:G4"/>
    <mergeCell ref="A9:G9"/>
    <mergeCell ref="F5:G5"/>
    <mergeCell ref="F6:G6"/>
    <mergeCell ref="F7:G7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2023-05-02T11:39:44Z</dcterms:modified>
</cp:coreProperties>
</file>