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/>
  <bookViews>
    <workbookView xWindow="0" yWindow="0" windowWidth="28800" windowHeight="12720" activeTab="1"/>
  </bookViews>
  <sheets>
    <sheet name="004 pr. asignavimai" sheetId="3" r:id="rId1"/>
    <sheet name="004 pr.vert.krit.suvestinė" sheetId="4" r:id="rId2"/>
  </sheets>
  <definedNames>
    <definedName name="_xlnm.Print_Area" localSheetId="0">'004 pr. asignavimai'!$A$1:$U$181</definedName>
  </definedNames>
  <calcPr calcId="145621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8" i="4" l="1"/>
  <c r="E18" i="4"/>
  <c r="D18" i="4"/>
  <c r="C18" i="4"/>
  <c r="B18" i="4"/>
  <c r="A18" i="4" l="1"/>
  <c r="K176" i="3" l="1"/>
  <c r="I176" i="3"/>
  <c r="K141" i="3"/>
  <c r="J141" i="3"/>
  <c r="I141" i="3"/>
  <c r="B120" i="4" l="1"/>
  <c r="C120" i="4"/>
  <c r="D120" i="4"/>
  <c r="E120" i="4"/>
  <c r="F120" i="4"/>
  <c r="B121" i="4"/>
  <c r="C121" i="4"/>
  <c r="D121" i="4"/>
  <c r="E121" i="4"/>
  <c r="F121" i="4"/>
  <c r="A121" i="4"/>
  <c r="A120" i="4"/>
  <c r="B119" i="4"/>
  <c r="B118" i="4"/>
  <c r="C118" i="4"/>
  <c r="D118" i="4"/>
  <c r="E118" i="4"/>
  <c r="F118" i="4"/>
  <c r="A118" i="4"/>
  <c r="B117" i="4"/>
  <c r="B113" i="4"/>
  <c r="C113" i="4"/>
  <c r="D113" i="4"/>
  <c r="E113" i="4"/>
  <c r="F113" i="4"/>
  <c r="B114" i="4"/>
  <c r="C114" i="4"/>
  <c r="D114" i="4"/>
  <c r="E114" i="4"/>
  <c r="F114" i="4"/>
  <c r="B115" i="4"/>
  <c r="C115" i="4"/>
  <c r="D115" i="4"/>
  <c r="E115" i="4"/>
  <c r="F115" i="4"/>
  <c r="B116" i="4"/>
  <c r="C116" i="4"/>
  <c r="D116" i="4"/>
  <c r="E116" i="4"/>
  <c r="F116" i="4"/>
  <c r="A114" i="4"/>
  <c r="A115" i="4"/>
  <c r="A116" i="4"/>
  <c r="A113" i="4"/>
  <c r="B112" i="4"/>
  <c r="B111" i="4"/>
  <c r="C111" i="4"/>
  <c r="D111" i="4"/>
  <c r="E111" i="4"/>
  <c r="F111" i="4"/>
  <c r="A111" i="4"/>
  <c r="B110" i="4"/>
  <c r="B109" i="4"/>
  <c r="C109" i="4"/>
  <c r="D109" i="4"/>
  <c r="E109" i="4"/>
  <c r="F109" i="4"/>
  <c r="A109" i="4"/>
  <c r="B108" i="4"/>
  <c r="B106" i="4"/>
  <c r="C106" i="4"/>
  <c r="D106" i="4"/>
  <c r="E106" i="4"/>
  <c r="F106" i="4"/>
  <c r="B107" i="4"/>
  <c r="C107" i="4"/>
  <c r="D107" i="4"/>
  <c r="E107" i="4"/>
  <c r="F107" i="4"/>
  <c r="A107" i="4"/>
  <c r="A106" i="4"/>
  <c r="B105" i="4"/>
  <c r="B104" i="4"/>
  <c r="C104" i="4"/>
  <c r="D104" i="4"/>
  <c r="E104" i="4"/>
  <c r="F104" i="4"/>
  <c r="A104" i="4"/>
  <c r="B103" i="4"/>
  <c r="B102" i="4"/>
  <c r="C102" i="4"/>
  <c r="D102" i="4"/>
  <c r="E102" i="4"/>
  <c r="F102" i="4"/>
  <c r="A102" i="4"/>
  <c r="B101" i="4"/>
  <c r="B99" i="4"/>
  <c r="C99" i="4"/>
  <c r="D99" i="4"/>
  <c r="E99" i="4"/>
  <c r="F99" i="4"/>
  <c r="B100" i="4"/>
  <c r="C100" i="4"/>
  <c r="D100" i="4"/>
  <c r="E100" i="4"/>
  <c r="F100" i="4"/>
  <c r="A100" i="4"/>
  <c r="A99" i="4"/>
  <c r="B95" i="4"/>
  <c r="C95" i="4"/>
  <c r="D95" i="4"/>
  <c r="E95" i="4"/>
  <c r="F95" i="4"/>
  <c r="B96" i="4"/>
  <c r="C96" i="4"/>
  <c r="D96" i="4"/>
  <c r="E96" i="4"/>
  <c r="F96" i="4"/>
  <c r="B97" i="4"/>
  <c r="C97" i="4"/>
  <c r="D97" i="4"/>
  <c r="E97" i="4"/>
  <c r="F97" i="4"/>
  <c r="A96" i="4"/>
  <c r="A97" i="4"/>
  <c r="A95" i="4"/>
  <c r="B94" i="4"/>
  <c r="B93" i="4"/>
  <c r="C93" i="4"/>
  <c r="D93" i="4"/>
  <c r="E93" i="4"/>
  <c r="F93" i="4"/>
  <c r="A93" i="4"/>
  <c r="B92" i="4"/>
  <c r="B91" i="4"/>
  <c r="C91" i="4"/>
  <c r="D91" i="4"/>
  <c r="E91" i="4"/>
  <c r="F91" i="4"/>
  <c r="A91" i="4"/>
  <c r="B90" i="4"/>
  <c r="B87" i="4"/>
  <c r="C87" i="4"/>
  <c r="D87" i="4"/>
  <c r="E87" i="4"/>
  <c r="F87" i="4"/>
  <c r="B88" i="4"/>
  <c r="C88" i="4"/>
  <c r="D88" i="4"/>
  <c r="E88" i="4"/>
  <c r="F88" i="4"/>
  <c r="B89" i="4"/>
  <c r="C89" i="4"/>
  <c r="D89" i="4"/>
  <c r="E89" i="4"/>
  <c r="F89" i="4"/>
  <c r="A88" i="4"/>
  <c r="A89" i="4"/>
  <c r="A87" i="4"/>
  <c r="B86" i="4"/>
  <c r="B84" i="4"/>
  <c r="C84" i="4"/>
  <c r="D84" i="4"/>
  <c r="E84" i="4"/>
  <c r="F84" i="4"/>
  <c r="B85" i="4"/>
  <c r="C85" i="4"/>
  <c r="D85" i="4"/>
  <c r="E85" i="4"/>
  <c r="F85" i="4"/>
  <c r="A85" i="4"/>
  <c r="A84" i="4"/>
  <c r="B83" i="4"/>
  <c r="B82" i="4"/>
  <c r="C82" i="4"/>
  <c r="D82" i="4"/>
  <c r="E82" i="4"/>
  <c r="F82" i="4"/>
  <c r="A82" i="4"/>
  <c r="B81" i="4"/>
  <c r="B80" i="4"/>
  <c r="C80" i="4"/>
  <c r="D80" i="4"/>
  <c r="E80" i="4"/>
  <c r="F80" i="4"/>
  <c r="A80" i="4"/>
  <c r="B79" i="4"/>
  <c r="B78" i="4"/>
  <c r="C78" i="4"/>
  <c r="D78" i="4"/>
  <c r="E78" i="4"/>
  <c r="F78" i="4"/>
  <c r="A78" i="4"/>
  <c r="B77" i="4"/>
  <c r="B75" i="4"/>
  <c r="C75" i="4"/>
  <c r="D75" i="4"/>
  <c r="E75" i="4"/>
  <c r="F75" i="4"/>
  <c r="B76" i="4"/>
  <c r="C76" i="4"/>
  <c r="D76" i="4"/>
  <c r="E76" i="4"/>
  <c r="F76" i="4"/>
  <c r="A76" i="4"/>
  <c r="A75" i="4"/>
  <c r="B74" i="4"/>
  <c r="B73" i="4"/>
  <c r="C73" i="4"/>
  <c r="D73" i="4"/>
  <c r="E73" i="4"/>
  <c r="F73" i="4"/>
  <c r="A73" i="4"/>
  <c r="B72" i="4"/>
  <c r="B71" i="4"/>
  <c r="C71" i="4"/>
  <c r="D71" i="4"/>
  <c r="E71" i="4"/>
  <c r="F71" i="4"/>
  <c r="A71" i="4"/>
  <c r="B70" i="4"/>
  <c r="B67" i="4"/>
  <c r="C67" i="4"/>
  <c r="D67" i="4"/>
  <c r="E67" i="4"/>
  <c r="F67" i="4"/>
  <c r="B68" i="4"/>
  <c r="C68" i="4"/>
  <c r="D68" i="4"/>
  <c r="E68" i="4"/>
  <c r="F68" i="4"/>
  <c r="B69" i="4"/>
  <c r="C69" i="4"/>
  <c r="D69" i="4"/>
  <c r="E69" i="4"/>
  <c r="F69" i="4"/>
  <c r="A68" i="4"/>
  <c r="A69" i="4"/>
  <c r="A67" i="4"/>
  <c r="B66" i="4"/>
  <c r="B61" i="4"/>
  <c r="C61" i="4"/>
  <c r="D61" i="4"/>
  <c r="E61" i="4"/>
  <c r="F61" i="4"/>
  <c r="B62" i="4"/>
  <c r="C62" i="4"/>
  <c r="D62" i="4"/>
  <c r="E62" i="4"/>
  <c r="F62" i="4"/>
  <c r="B63" i="4"/>
  <c r="C63" i="4"/>
  <c r="D63" i="4"/>
  <c r="E63" i="4"/>
  <c r="F63" i="4"/>
  <c r="B64" i="4"/>
  <c r="C64" i="4"/>
  <c r="D64" i="4"/>
  <c r="E64" i="4"/>
  <c r="F64" i="4"/>
  <c r="B65" i="4"/>
  <c r="C65" i="4"/>
  <c r="D65" i="4"/>
  <c r="E65" i="4"/>
  <c r="F65" i="4"/>
  <c r="A62" i="4"/>
  <c r="A63" i="4"/>
  <c r="A64" i="4"/>
  <c r="A65" i="4"/>
  <c r="A61" i="4"/>
  <c r="B60" i="4"/>
  <c r="B57" i="4"/>
  <c r="C57" i="4"/>
  <c r="D57" i="4"/>
  <c r="E57" i="4"/>
  <c r="F57" i="4"/>
  <c r="B58" i="4"/>
  <c r="C58" i="4"/>
  <c r="D58" i="4"/>
  <c r="E58" i="4"/>
  <c r="F58" i="4"/>
  <c r="B59" i="4"/>
  <c r="C59" i="4"/>
  <c r="D59" i="4"/>
  <c r="E59" i="4"/>
  <c r="F59" i="4"/>
  <c r="A58" i="4"/>
  <c r="A59" i="4"/>
  <c r="A57" i="4"/>
  <c r="B56" i="4"/>
  <c r="B54" i="4"/>
  <c r="C54" i="4"/>
  <c r="D54" i="4"/>
  <c r="E54" i="4"/>
  <c r="F54" i="4"/>
  <c r="B55" i="4"/>
  <c r="C55" i="4"/>
  <c r="D55" i="4"/>
  <c r="E55" i="4"/>
  <c r="F55" i="4"/>
  <c r="A55" i="4"/>
  <c r="A54" i="4"/>
  <c r="B53" i="4"/>
  <c r="B52" i="4"/>
  <c r="C52" i="4"/>
  <c r="D52" i="4"/>
  <c r="E52" i="4"/>
  <c r="F52" i="4"/>
  <c r="A52" i="4"/>
  <c r="B51" i="4"/>
  <c r="B50" i="4"/>
  <c r="C50" i="4"/>
  <c r="D50" i="4"/>
  <c r="E50" i="4"/>
  <c r="F50" i="4"/>
  <c r="A50" i="4"/>
  <c r="B49" i="4"/>
  <c r="B45" i="4"/>
  <c r="C45" i="4"/>
  <c r="D45" i="4"/>
  <c r="E45" i="4"/>
  <c r="F45" i="4"/>
  <c r="B46" i="4"/>
  <c r="C46" i="4"/>
  <c r="D46" i="4"/>
  <c r="E46" i="4"/>
  <c r="F46" i="4"/>
  <c r="B47" i="4"/>
  <c r="C47" i="4"/>
  <c r="D47" i="4"/>
  <c r="E47" i="4"/>
  <c r="F47" i="4"/>
  <c r="B48" i="4"/>
  <c r="C48" i="4"/>
  <c r="D48" i="4"/>
  <c r="E48" i="4"/>
  <c r="F48" i="4"/>
  <c r="A46" i="4"/>
  <c r="A47" i="4"/>
  <c r="A48" i="4"/>
  <c r="A45" i="4"/>
  <c r="B44" i="4"/>
  <c r="B42" i="4"/>
  <c r="C42" i="4"/>
  <c r="D42" i="4"/>
  <c r="E42" i="4"/>
  <c r="F42" i="4"/>
  <c r="B43" i="4"/>
  <c r="C43" i="4"/>
  <c r="D43" i="4"/>
  <c r="E43" i="4"/>
  <c r="F43" i="4"/>
  <c r="A43" i="4"/>
  <c r="A42" i="4"/>
  <c r="B41" i="4"/>
  <c r="B40" i="4"/>
  <c r="C40" i="4"/>
  <c r="D40" i="4"/>
  <c r="E40" i="4"/>
  <c r="F40" i="4"/>
  <c r="A40" i="4"/>
  <c r="B39" i="4"/>
  <c r="B38" i="4"/>
  <c r="C38" i="4"/>
  <c r="D38" i="4"/>
  <c r="E38" i="4"/>
  <c r="F38" i="4"/>
  <c r="A38" i="4"/>
  <c r="B37" i="4"/>
  <c r="B31" i="4"/>
  <c r="C31" i="4"/>
  <c r="D31" i="4"/>
  <c r="E31" i="4"/>
  <c r="F31" i="4"/>
  <c r="B32" i="4"/>
  <c r="C32" i="4"/>
  <c r="D32" i="4"/>
  <c r="E32" i="4"/>
  <c r="F32" i="4"/>
  <c r="B33" i="4"/>
  <c r="C33" i="4"/>
  <c r="D33" i="4"/>
  <c r="E33" i="4"/>
  <c r="F33" i="4"/>
  <c r="B34" i="4"/>
  <c r="C34" i="4"/>
  <c r="D34" i="4"/>
  <c r="E34" i="4"/>
  <c r="F34" i="4"/>
  <c r="B35" i="4"/>
  <c r="C35" i="4"/>
  <c r="D35" i="4"/>
  <c r="E35" i="4"/>
  <c r="F35" i="4"/>
  <c r="B36" i="4"/>
  <c r="C36" i="4"/>
  <c r="D36" i="4"/>
  <c r="E36" i="4"/>
  <c r="F36" i="4"/>
  <c r="A32" i="4"/>
  <c r="A33" i="4"/>
  <c r="A34" i="4"/>
  <c r="A35" i="4"/>
  <c r="A36" i="4"/>
  <c r="A31" i="4"/>
  <c r="B30" i="4"/>
  <c r="B27" i="4"/>
  <c r="C27" i="4"/>
  <c r="D27" i="4"/>
  <c r="E27" i="4"/>
  <c r="F27" i="4"/>
  <c r="B28" i="4"/>
  <c r="C28" i="4"/>
  <c r="D28" i="4"/>
  <c r="E28" i="4"/>
  <c r="F28" i="4"/>
  <c r="B29" i="4"/>
  <c r="C29" i="4"/>
  <c r="D29" i="4"/>
  <c r="E29" i="4"/>
  <c r="F29" i="4"/>
  <c r="A28" i="4"/>
  <c r="A29" i="4"/>
  <c r="A27" i="4"/>
  <c r="B26" i="4"/>
  <c r="B23" i="4"/>
  <c r="C23" i="4"/>
  <c r="D23" i="4"/>
  <c r="E23" i="4"/>
  <c r="F23" i="4"/>
  <c r="B24" i="4"/>
  <c r="C24" i="4"/>
  <c r="D24" i="4"/>
  <c r="E24" i="4"/>
  <c r="F24" i="4"/>
  <c r="B25" i="4"/>
  <c r="C25" i="4"/>
  <c r="D25" i="4"/>
  <c r="E25" i="4"/>
  <c r="F25" i="4"/>
  <c r="A24" i="4"/>
  <c r="A25" i="4"/>
  <c r="A23" i="4"/>
  <c r="B22" i="4"/>
  <c r="B20" i="4"/>
  <c r="C20" i="4"/>
  <c r="D20" i="4"/>
  <c r="E20" i="4"/>
  <c r="F20" i="4"/>
  <c r="B21" i="4"/>
  <c r="C21" i="4"/>
  <c r="D21" i="4"/>
  <c r="E21" i="4"/>
  <c r="F21" i="4"/>
  <c r="A21" i="4"/>
  <c r="A20" i="4"/>
  <c r="B19" i="4"/>
  <c r="B17" i="4"/>
  <c r="C17" i="4"/>
  <c r="D17" i="4"/>
  <c r="E17" i="4"/>
  <c r="F17" i="4"/>
  <c r="A17" i="4"/>
  <c r="B16" i="4"/>
  <c r="A15" i="4"/>
  <c r="B15" i="4"/>
  <c r="C15" i="4"/>
  <c r="D15" i="4"/>
  <c r="E15" i="4"/>
  <c r="F15" i="4"/>
  <c r="C14" i="4"/>
  <c r="D14" i="4"/>
  <c r="E14" i="4"/>
  <c r="F14" i="4"/>
  <c r="A14" i="4"/>
  <c r="B14" i="4"/>
  <c r="B13" i="4"/>
  <c r="H175" i="3"/>
  <c r="I175" i="3"/>
  <c r="J175" i="3"/>
  <c r="K175" i="3"/>
  <c r="G175" i="3"/>
  <c r="K66" i="3"/>
  <c r="J66" i="3"/>
  <c r="I66" i="3"/>
  <c r="S66" i="3" s="1"/>
  <c r="H66" i="3"/>
  <c r="G66" i="3"/>
  <c r="K71" i="3"/>
  <c r="J71" i="3"/>
  <c r="I71" i="3"/>
  <c r="S71" i="3" s="1"/>
  <c r="H71" i="3"/>
  <c r="G71" i="3"/>
  <c r="H63" i="3"/>
  <c r="I63" i="3"/>
  <c r="J63" i="3"/>
  <c r="K63" i="3"/>
  <c r="G63" i="3"/>
  <c r="K59" i="3"/>
  <c r="J59" i="3"/>
  <c r="I59" i="3"/>
  <c r="H59" i="3"/>
  <c r="G59" i="3"/>
  <c r="S59" i="3" s="1"/>
  <c r="K49" i="3"/>
  <c r="J49" i="3"/>
  <c r="I49" i="3"/>
  <c r="S49" i="3" s="1"/>
  <c r="H49" i="3"/>
  <c r="G49" i="3"/>
  <c r="K53" i="3"/>
  <c r="J53" i="3"/>
  <c r="I53" i="3"/>
  <c r="S53" i="3" s="1"/>
  <c r="H53" i="3"/>
  <c r="G53" i="3"/>
  <c r="K46" i="3"/>
  <c r="J46" i="3"/>
  <c r="I46" i="3"/>
  <c r="S46" i="3" s="1"/>
  <c r="H46" i="3"/>
  <c r="G46" i="3"/>
  <c r="K43" i="3"/>
  <c r="J43" i="3"/>
  <c r="I43" i="3"/>
  <c r="H43" i="3"/>
  <c r="G43" i="3"/>
  <c r="S43" i="3" s="1"/>
  <c r="H35" i="3"/>
  <c r="I35" i="3"/>
  <c r="J35" i="3"/>
  <c r="K35" i="3"/>
  <c r="G35" i="3"/>
  <c r="H29" i="3"/>
  <c r="I29" i="3"/>
  <c r="S29" i="3" s="1"/>
  <c r="J29" i="3"/>
  <c r="K29" i="3"/>
  <c r="G29" i="3"/>
  <c r="K22" i="3"/>
  <c r="J22" i="3"/>
  <c r="I22" i="3"/>
  <c r="S22" i="3" s="1"/>
  <c r="H22" i="3"/>
  <c r="G22" i="3"/>
  <c r="H18" i="3"/>
  <c r="I18" i="3"/>
  <c r="J18" i="3"/>
  <c r="K18" i="3"/>
  <c r="H176" i="3"/>
  <c r="G176" i="3"/>
  <c r="K108" i="3"/>
  <c r="J108" i="3"/>
  <c r="I108" i="3"/>
  <c r="S108" i="3" s="1"/>
  <c r="H108" i="3"/>
  <c r="G108" i="3"/>
  <c r="K105" i="3"/>
  <c r="J105" i="3"/>
  <c r="I105" i="3"/>
  <c r="S105" i="3" s="1"/>
  <c r="H105" i="3"/>
  <c r="G105" i="3"/>
  <c r="K100" i="3"/>
  <c r="K101" i="3" s="1"/>
  <c r="J100" i="3"/>
  <c r="J101" i="3" s="1"/>
  <c r="I100" i="3"/>
  <c r="I101" i="3" s="1"/>
  <c r="H100" i="3"/>
  <c r="H101" i="3" s="1"/>
  <c r="G100" i="3"/>
  <c r="G101" i="3" s="1"/>
  <c r="K94" i="3"/>
  <c r="J94" i="3"/>
  <c r="I94" i="3"/>
  <c r="S94" i="3" s="1"/>
  <c r="H94" i="3"/>
  <c r="G94" i="3"/>
  <c r="H89" i="3"/>
  <c r="I89" i="3"/>
  <c r="J89" i="3"/>
  <c r="K89" i="3"/>
  <c r="H84" i="3"/>
  <c r="I84" i="3"/>
  <c r="S84" i="3" s="1"/>
  <c r="J84" i="3"/>
  <c r="K84" i="3"/>
  <c r="G84" i="3"/>
  <c r="S35" i="3" l="1"/>
  <c r="S63" i="3"/>
  <c r="S100" i="3"/>
  <c r="J72" i="3"/>
  <c r="K72" i="3"/>
  <c r="I72" i="3"/>
  <c r="H72" i="3"/>
  <c r="H177" i="3" l="1"/>
  <c r="I177" i="3"/>
  <c r="J177" i="3"/>
  <c r="K177" i="3"/>
  <c r="G177" i="3"/>
  <c r="H167" i="3"/>
  <c r="H168" i="3" s="1"/>
  <c r="H169" i="3" s="1"/>
  <c r="I167" i="3"/>
  <c r="J167" i="3"/>
  <c r="J168" i="3" s="1"/>
  <c r="J169" i="3" s="1"/>
  <c r="K167" i="3"/>
  <c r="K168" i="3" s="1"/>
  <c r="K169" i="3" s="1"/>
  <c r="H129" i="3"/>
  <c r="I129" i="3"/>
  <c r="J129" i="3"/>
  <c r="K129" i="3"/>
  <c r="G129" i="3"/>
  <c r="G89" i="3"/>
  <c r="G95" i="3" l="1"/>
  <c r="S89" i="3"/>
  <c r="S129" i="3"/>
  <c r="I168" i="3"/>
  <c r="I169" i="3" s="1"/>
  <c r="H178" i="3"/>
  <c r="K178" i="3"/>
  <c r="J178" i="3"/>
  <c r="I178" i="3"/>
  <c r="G167" i="3" l="1"/>
  <c r="K159" i="3"/>
  <c r="K160" i="3" s="1"/>
  <c r="K161" i="3" s="1"/>
  <c r="J159" i="3"/>
  <c r="J160" i="3" s="1"/>
  <c r="J161" i="3" s="1"/>
  <c r="I159" i="3"/>
  <c r="H159" i="3"/>
  <c r="H160" i="3" s="1"/>
  <c r="H161" i="3" s="1"/>
  <c r="G159" i="3"/>
  <c r="G160" i="3" s="1"/>
  <c r="G161" i="3" s="1"/>
  <c r="K149" i="3"/>
  <c r="K150" i="3" s="1"/>
  <c r="K151" i="3" s="1"/>
  <c r="J149" i="3"/>
  <c r="J150" i="3" s="1"/>
  <c r="J151" i="3" s="1"/>
  <c r="I149" i="3"/>
  <c r="H149" i="3"/>
  <c r="H150" i="3" s="1"/>
  <c r="H151" i="3" s="1"/>
  <c r="G149" i="3"/>
  <c r="G150" i="3" s="1"/>
  <c r="G151" i="3" s="1"/>
  <c r="H141" i="3"/>
  <c r="H142" i="3" s="1"/>
  <c r="H143" i="3" s="1"/>
  <c r="I142" i="3"/>
  <c r="I143" i="3" s="1"/>
  <c r="J142" i="3"/>
  <c r="J143" i="3" s="1"/>
  <c r="K142" i="3"/>
  <c r="K143" i="3" s="1"/>
  <c r="G141" i="3"/>
  <c r="S141" i="3" s="1"/>
  <c r="I160" i="3" l="1"/>
  <c r="I161" i="3" s="1"/>
  <c r="S159" i="3"/>
  <c r="I150" i="3"/>
  <c r="I151" i="3" s="1"/>
  <c r="S149" i="3"/>
  <c r="G168" i="3"/>
  <c r="G169" i="3" s="1"/>
  <c r="S167" i="3"/>
  <c r="G178" i="3"/>
  <c r="I109" i="3" l="1"/>
  <c r="K109" i="3"/>
  <c r="J109" i="3"/>
  <c r="H109" i="3"/>
  <c r="G109" i="3"/>
  <c r="K95" i="3" l="1"/>
  <c r="J95" i="3"/>
  <c r="H95" i="3"/>
  <c r="I95" i="3"/>
  <c r="K133" i="3" l="1"/>
  <c r="J133" i="3"/>
  <c r="I133" i="3"/>
  <c r="S133" i="3" s="1"/>
  <c r="H133" i="3"/>
  <c r="G133" i="3"/>
  <c r="G134" i="3" s="1"/>
  <c r="K121" i="3"/>
  <c r="J121" i="3"/>
  <c r="I121" i="3"/>
  <c r="H121" i="3"/>
  <c r="G121" i="3"/>
  <c r="K118" i="3"/>
  <c r="K180" i="3" s="1"/>
  <c r="J118" i="3"/>
  <c r="I118" i="3"/>
  <c r="H118" i="3"/>
  <c r="H180" i="3" s="1"/>
  <c r="G118" i="3"/>
  <c r="S121" i="3" l="1"/>
  <c r="S118" i="3"/>
  <c r="J180" i="3"/>
  <c r="I180" i="3"/>
  <c r="G180" i="3"/>
  <c r="G122" i="3"/>
  <c r="J122" i="3"/>
  <c r="K122" i="3"/>
  <c r="H122" i="3"/>
  <c r="I122" i="3"/>
  <c r="H134" i="3"/>
  <c r="K134" i="3"/>
  <c r="I134" i="3"/>
  <c r="J134" i="3"/>
  <c r="G142" i="3"/>
  <c r="G143" i="3" s="1"/>
  <c r="J135" i="3" l="1"/>
  <c r="K135" i="3"/>
  <c r="I135" i="3"/>
  <c r="H135" i="3"/>
  <c r="G135" i="3"/>
  <c r="H110" i="3" l="1"/>
  <c r="H170" i="3" s="1"/>
  <c r="J110" i="3"/>
  <c r="J170" i="3" s="1"/>
  <c r="K110" i="3"/>
  <c r="K170" i="3" s="1"/>
  <c r="G18" i="3"/>
  <c r="S18" i="3" s="1"/>
  <c r="G72" i="3" l="1"/>
  <c r="G110" i="3" s="1"/>
  <c r="G170" i="3" s="1"/>
  <c r="K181" i="3"/>
  <c r="J181" i="3"/>
  <c r="H181" i="3"/>
  <c r="I110" i="3"/>
  <c r="I170" i="3" s="1"/>
  <c r="I181" i="3" l="1"/>
  <c r="G181" i="3"/>
</calcChain>
</file>

<file path=xl/sharedStrings.xml><?xml version="1.0" encoding="utf-8"?>
<sst xmlns="http://schemas.openxmlformats.org/spreadsheetml/2006/main" count="1011" uniqueCount="314">
  <si>
    <t>01</t>
  </si>
  <si>
    <t>pavadinimas</t>
  </si>
  <si>
    <t>Iš viso uždaviniui</t>
  </si>
  <si>
    <t>Iš viso programai</t>
  </si>
  <si>
    <t>matavimo vnt.</t>
  </si>
  <si>
    <t>Finansavimo šaltinių suvestinė</t>
  </si>
  <si>
    <t>Finansavimo šaltiniai</t>
  </si>
  <si>
    <t>Iš jų pažangos priemonių lėšos</t>
  </si>
  <si>
    <t>Iš jų tęstinės veiklos priemonių lėšos</t>
  </si>
  <si>
    <t>Iš jų regioninių pažangos priemonių lėšos (bendra suma)</t>
  </si>
  <si>
    <t>Stebėsenos rodiklio kodas</t>
  </si>
  <si>
    <t>Iš viso tikslui</t>
  </si>
  <si>
    <t xml:space="preserve">Plungės rajono savivaldybės 2023–2025 metų </t>
  </si>
  <si>
    <t>strateginio veiklos plano</t>
  </si>
  <si>
    <t>Programos tikslo kodas ir pavadinimas</t>
  </si>
  <si>
    <t>Programos priemonės kodas ir pavadinimas</t>
  </si>
  <si>
    <t>Asignavimų valdytojo kodas</t>
  </si>
  <si>
    <t>mato vnt.</t>
  </si>
  <si>
    <t>02</t>
  </si>
  <si>
    <t>proc.</t>
  </si>
  <si>
    <t>vnt.</t>
  </si>
  <si>
    <t xml:space="preserve">Savivaldybės biudžeto lėšos </t>
  </si>
  <si>
    <t>SB</t>
  </si>
  <si>
    <t>SB (VB)</t>
  </si>
  <si>
    <t xml:space="preserve">Pajamos už prekes ir paslaugos </t>
  </si>
  <si>
    <t>SB (SP)</t>
  </si>
  <si>
    <t>P</t>
  </si>
  <si>
    <t>x</t>
  </si>
  <si>
    <t xml:space="preserve">Valstybės biudžeto dotacijos lėšos </t>
  </si>
  <si>
    <t>TP</t>
  </si>
  <si>
    <t>Iš viso priemonei:</t>
  </si>
  <si>
    <t>Asignavimų skirtumas (2022 m.- 2023 m.)</t>
  </si>
  <si>
    <t>* P - pažangos uždavinys, T - tęstinės veiklos uždavinys, RP - regiono pažangos priemonė (projektas), PP - pažangos priemonė (projektas), TP - tęstinės veiklos priemonė, NF - nefinansinė priemonė,</t>
  </si>
  <si>
    <t>TI - tęstinė veiklos priemonė, pagal kurią planuojami tęstiniai investiciniai projektai (pereinamojo laikotarpio)</t>
  </si>
  <si>
    <t>TE - tęstinė veiklos priemonė, skirta 2014-2020 m. nacionalinei pažangos programai / ES fondų investicijų veiksmų programai įgyvendinti</t>
  </si>
  <si>
    <t>03</t>
  </si>
  <si>
    <t>04</t>
  </si>
  <si>
    <t>05</t>
  </si>
  <si>
    <t>06</t>
  </si>
  <si>
    <t>07</t>
  </si>
  <si>
    <t>Plungės specialiojo ugdymo centro veikla</t>
  </si>
  <si>
    <t>asm.</t>
  </si>
  <si>
    <t>08</t>
  </si>
  <si>
    <t>Socialinėms išmokoms ir kompensacijoms skaičiuoti ir mokėti</t>
  </si>
  <si>
    <t>R-004-01-01-01</t>
  </si>
  <si>
    <t>R-004-01-01-02</t>
  </si>
  <si>
    <t>Gyventojų, kuriems suteiktos bendrųjų ir socialinės priežiūros paslaugų, skaičiaus pokytis (lyginant su praėjusiais metais)</t>
  </si>
  <si>
    <t>1.4 priedas</t>
  </si>
  <si>
    <t xml:space="preserve">Laidojimo pašalpų gavėjų skaičius </t>
  </si>
  <si>
    <t>V-004-01-01-01-01 (VB)</t>
  </si>
  <si>
    <t>Socialinei paramai mokiniams</t>
  </si>
  <si>
    <t>Mokinio reikmenų gavėjų skaičius</t>
  </si>
  <si>
    <t xml:space="preserve">Nemokamo maitinimo gavėjų skaičius </t>
  </si>
  <si>
    <t>V-004-01-01-02-01 (VB)</t>
  </si>
  <si>
    <t>Socialinėms paslaugoms</t>
  </si>
  <si>
    <t xml:space="preserve">Sunkios negalios asmenų, gaunančių globos paslaugas, skaičius </t>
  </si>
  <si>
    <t>Šeimų, gaunančių socialines paslaugas, skaičius</t>
  </si>
  <si>
    <t>Dienos užimtumo centre dalyvavusių lankytojų skaičius</t>
  </si>
  <si>
    <t>Suteiktų paslaugų socialinės rizikos šeimoms skaičius</t>
  </si>
  <si>
    <t>V-004-01-01-03-01 (VB)</t>
  </si>
  <si>
    <t>Visuomenės sveikatos priežiūros funkcijoms vykdyti</t>
  </si>
  <si>
    <t>V-004-01-01-07-01 (VB)</t>
  </si>
  <si>
    <t>Būsto nuomos mokesčio daliai kompensuoti</t>
  </si>
  <si>
    <t>Neveiksnių asmenų būklės peržiūrėjimui užtikrinti</t>
  </si>
  <si>
    <t>Būsto nuomos mokesčio dalies paramos gavėjų skaičius</t>
  </si>
  <si>
    <t>Peržiūrėtų neveiksnių asmenų bylų skaičius</t>
  </si>
  <si>
    <t>V-004-01-01-08-01 (VB)</t>
  </si>
  <si>
    <t>R-004-01-02-01</t>
  </si>
  <si>
    <t>Savivaldybės teikiamos paramos organizavimas</t>
  </si>
  <si>
    <t>Pagalbos pinigais gavėjų skaičius</t>
  </si>
  <si>
    <t xml:space="preserve">Vienkartinių pašalpų gavėjų skaičius </t>
  </si>
  <si>
    <t>Vietinės rinkliavos išlaidų kompensacijų gavėjų skaičius</t>
  </si>
  <si>
    <t>Socialinės globos paslaugų gavėjų skaičius</t>
  </si>
  <si>
    <t>Vaikų dienos centrų programų rėmimas</t>
  </si>
  <si>
    <t>Vaikų dienos centrus lankančių vaikų skaičius</t>
  </si>
  <si>
    <t>VšĮ Plungės bendruomenės centro programos įgyvendinimas</t>
  </si>
  <si>
    <t>Kompensacijų gavėjų skaičius</t>
  </si>
  <si>
    <t>Socialinių pašalpų gavėjų skaičius</t>
  </si>
  <si>
    <t>Plungės Socialinių paslaugų centro veikla</t>
  </si>
  <si>
    <t>R-004-01-04-01</t>
  </si>
  <si>
    <t>Prisidėti prie užimtumo didinimo rajone</t>
  </si>
  <si>
    <t>Savivaldybės patvirtintai užimtumo didinimo programai įgyvendinti</t>
  </si>
  <si>
    <t>Įdarbintų asmenų skaičius</t>
  </si>
  <si>
    <t>Gerinti pavėžėjimo paslaugų kokybę ir prieinamumą</t>
  </si>
  <si>
    <t>R-004-02-01-01</t>
  </si>
  <si>
    <t>Teikiamų ambulatorinių paslaugų skaičiaus pokytis (skaičiuojama už tuos metus, kai gydytojai pradeda dirbti ir lyginama su praėjusiais metais)</t>
  </si>
  <si>
    <t>R-004-02-01-02</t>
  </si>
  <si>
    <t>Gydytojų rezidentų skaičius</t>
  </si>
  <si>
    <t>Asmenų, kuriems suteiktos saugios nakvynės paslaugos, skaičius</t>
  </si>
  <si>
    <t>Iš kitų miestų atvykstančių gydytojų skaičius</t>
  </si>
  <si>
    <t>Siekti, kad BĮ Plungės rajono savivaldybės visuomenės sveikatos biuras taptų modernia šiuolaikine įstaiga, kurioje dirbs kvalifikuoti, išsilavinę specialistai</t>
  </si>
  <si>
    <t>R-004-03-01-01</t>
  </si>
  <si>
    <t>Plungės rajono savivaldybės visuomenės sveikatos biuro veikla</t>
  </si>
  <si>
    <t>Priklausomybių mažinimo programos įgyvendinimas</t>
  </si>
  <si>
    <t>R-004-04-01-01</t>
  </si>
  <si>
    <t>Savivaldybės ir socialinio būsto fondo plėtra</t>
  </si>
  <si>
    <t>Užtikrinti Plungės rajono savivaldybės ir socialinio būsto fondo plėtrą</t>
  </si>
  <si>
    <t>R-004-05-01-01</t>
  </si>
  <si>
    <t xml:space="preserve">Padidintas socialinio būsto fondas </t>
  </si>
  <si>
    <t>Užtikrinti pirties aptarnavimo veiklą bei miesto viešojo tualeto eksploatavimą</t>
  </si>
  <si>
    <t>Užtikrinti pirties ir viešojo tualeto nepertraukiamą veiklą</t>
  </si>
  <si>
    <t>R-004-06-01-01</t>
  </si>
  <si>
    <t>Atliktų pirties ir viešojo tualetų remontų skaičius</t>
  </si>
  <si>
    <t>Užtikrinti viešosios tvarkos ir visuomenės saugumą bei eismo saugumo kontrolę ir skatinimą</t>
  </si>
  <si>
    <t>Vykdyti nusikalstamų veikų bei teisės pažeidimų prevenciją ir tyrimus</t>
  </si>
  <si>
    <t>Plungės rajono policijos komisariato programos įgyvendinimas</t>
  </si>
  <si>
    <t>Atliktų viešosios tvarkos bei visuomenės saugumo užtikrinimo (reidų, renginių) skaičius</t>
  </si>
  <si>
    <t>Užtikrinti savivaldybei reikalingų specialistų pritraukimą</t>
  </si>
  <si>
    <t>Pritrauktų specialistų skaičius</t>
  </si>
  <si>
    <t>Savivaldybės įstaigoms reikalingų specialybių darbuotojų pritraukimo finansinis skatinimas</t>
  </si>
  <si>
    <t>Teikti finansavimą Savivaldybės įstaigoms, pritraukusioms reikalingus specialistus</t>
  </si>
  <si>
    <t>Suteiktų savivaldybės būstų skaičius</t>
  </si>
  <si>
    <t>Visuomenės sveikatos biuro teikiamų paslaugų gavėjų skaičiaus pokytis (palyginti su praėjusiais metais)</t>
  </si>
  <si>
    <t>V-004-01-01-05-02 (VB)</t>
  </si>
  <si>
    <t>V-004-01-01-05-03 (VB)</t>
  </si>
  <si>
    <t>T</t>
  </si>
  <si>
    <t>Socialinėms pašalpoms  ir kompensacijoms skaičiuoti ir mokėti</t>
  </si>
  <si>
    <t>09</t>
  </si>
  <si>
    <t>Paremtų NVO vykdomų programų skaičius</t>
  </si>
  <si>
    <t>V-004-01-01-04-01 (SB/VB)</t>
  </si>
  <si>
    <t>Įgyvendintų neformaliojo švietimo  programų, susijusių su visuomenės saugumu, skaičius</t>
  </si>
  <si>
    <t>PP</t>
  </si>
  <si>
    <t>Pravestų teorinių ir praktinių užsiėmimų skaičiaus pokytis (palyginti su praėjusiais metais)</t>
  </si>
  <si>
    <t>Vaikų, kurie gauna dienos socialinės globos paslaugas, dalis nuo poreikio</t>
  </si>
  <si>
    <t>Nedarbo lygis rajone</t>
  </si>
  <si>
    <t>Visuomenės sveikatos specialistų skaičius</t>
  </si>
  <si>
    <t>Viešuoju transportu pervežtų keleivių skaičius</t>
  </si>
  <si>
    <t>Pritaikytų asmenims su negalia būstų skaičius</t>
  </si>
  <si>
    <t>V-004-01-01-02-02 (VB)</t>
  </si>
  <si>
    <t>V-004-01-01-04-02 (SB/VB)</t>
  </si>
  <si>
    <t>V-004-01-01-04-03</t>
  </si>
  <si>
    <t>V-004-01-01-05-01 (VB)</t>
  </si>
  <si>
    <t>V-004-01-01-06-01 (VB)</t>
  </si>
  <si>
    <t>V-004-01-01-08-02 (VB)</t>
  </si>
  <si>
    <t>Mažinti socialinę atskirtį vykdant valstybės ir Savivaldybės socialinės politikos priemones</t>
  </si>
  <si>
    <t>10</t>
  </si>
  <si>
    <t>11</t>
  </si>
  <si>
    <t>12</t>
  </si>
  <si>
    <t>V-004-01-01-09-01</t>
  </si>
  <si>
    <t>V-004-01-01-09-02</t>
  </si>
  <si>
    <t>V-004-01-01-09-03</t>
  </si>
  <si>
    <t>V-004-01-01-09-04</t>
  </si>
  <si>
    <t>V-001-01-01-10-01 (SB/VB)</t>
  </si>
  <si>
    <t>V-004-01-01-11-01</t>
  </si>
  <si>
    <t>V-004-01-01-12-01</t>
  </si>
  <si>
    <t>R-004-01-02-02</t>
  </si>
  <si>
    <t>R-004-01-02-03</t>
  </si>
  <si>
    <t>1.5.2.</t>
  </si>
  <si>
    <t>V-004-01-02-02-02</t>
  </si>
  <si>
    <t xml:space="preserve">Plungės krizių centro veikla </t>
  </si>
  <si>
    <t>V-004-01-03-01-01 (VB)</t>
  </si>
  <si>
    <t>Įsigytų priemonių skaičius</t>
  </si>
  <si>
    <t>Vidutiniškai vienam gyventojui tenkančių kelionių miesto ir priemiesčio maršrutais skaičius</t>
  </si>
  <si>
    <t>V-004-01-04-02-01</t>
  </si>
  <si>
    <t xml:space="preserve">Gerinti savivaldybės gyventojų sveikatos lygį bei sveikatos priežiūros paslaugų prieinamumą ir kokybę </t>
  </si>
  <si>
    <t>V-004-02-01-02-01</t>
  </si>
  <si>
    <t>P-004-02-01-01-01</t>
  </si>
  <si>
    <t>P-004-02-01-01-02</t>
  </si>
  <si>
    <t>P-004-02-02-02-01</t>
  </si>
  <si>
    <t>V-004-02-02-01-01</t>
  </si>
  <si>
    <t>R-004-02-02-01</t>
  </si>
  <si>
    <t>Priklausomybių mažinimo programos dalyvių skaičius</t>
  </si>
  <si>
    <t>1.5.3</t>
  </si>
  <si>
    <t>Asmenų (šeimų), gavusių socialinį būstą, skaičius</t>
  </si>
  <si>
    <t>R-004-04-01-02</t>
  </si>
  <si>
    <t>V-004-04-01-01-01</t>
  </si>
  <si>
    <t>Lankytojų, kuriems kompensuotos pirties paslaugos, dalis (nuo visų lankytojų skaičius)</t>
  </si>
  <si>
    <t>V-004-05-01-01-01</t>
  </si>
  <si>
    <t>1.1.1.; 1.2.1.; 1.9.3.</t>
  </si>
  <si>
    <t>P-004-06-01-01-01</t>
  </si>
  <si>
    <t>P-004-06-01-01-02</t>
  </si>
  <si>
    <t>Specialistų, gavusių kompensacijas, skaičius</t>
  </si>
  <si>
    <t>004-01-01 Programos uždavinys (tęstinis)</t>
  </si>
  <si>
    <t>004-01-01-01 Programos priemonė (tęstinės veiklos)</t>
  </si>
  <si>
    <t>004-01-01-02 Programos priemonė (tęstinės veiklos)</t>
  </si>
  <si>
    <t>004-01-01-03 Programos priemonė (tęstinės veiklos)</t>
  </si>
  <si>
    <t>004-01-01-04 Programos priemonė (tęstinės veiklos)</t>
  </si>
  <si>
    <t>004-01-01-05 Programos priemonė (tęstinės veiklos)</t>
  </si>
  <si>
    <t>004-01-01-06 Programos priemonė (tęstinės veiklos)</t>
  </si>
  <si>
    <t>004-01-01-07 Programos priemonė (tęstinės veiklos)</t>
  </si>
  <si>
    <t>004-01-01-08 Programos priemonė (tęstinės veiklos)</t>
  </si>
  <si>
    <t>004-01-01-09 Programos priemonė (tęstinės veiklos)</t>
  </si>
  <si>
    <t>004-01-01-10 Programos priemonė (tęstinės veiklos)</t>
  </si>
  <si>
    <t>004-01-01-11 Programos priemonė (tęstinės veiklos)</t>
  </si>
  <si>
    <t>004-01-01-12 Programos priemonė (tęstinės veiklos)</t>
  </si>
  <si>
    <t>004-01-02-01 Programos priemonė (tęstinės veiklos)</t>
  </si>
  <si>
    <t>004-01-02-02 Programos priemonė (tęstinės veiklos)</t>
  </si>
  <si>
    <t>004-01-02-03 Programos priemonė (tęstinės veiklos)</t>
  </si>
  <si>
    <t>R-004-01-03-01</t>
  </si>
  <si>
    <t>004-01-03-01 Programos priemonė (tęstinės veiklos)</t>
  </si>
  <si>
    <t>004-01-03 Programos uždavinys (pažangos)</t>
  </si>
  <si>
    <t>004-01-04 Programos uždavinys (pažangos)</t>
  </si>
  <si>
    <t>004-01-04-02 Programos priemonė (tęstinės veiklos)</t>
  </si>
  <si>
    <t>004-02-01 Programos uždavinys (pažangos)</t>
  </si>
  <si>
    <t>004-02-01-02 Programos priemonė (tęstinės veiklos)</t>
  </si>
  <si>
    <t>004-02-02-01 Programos priemonė (tęstinės veiklos)</t>
  </si>
  <si>
    <t>004-02-02 Programos uždavinys (pažangos)</t>
  </si>
  <si>
    <t>004-03-01 Programos uždavinys (pažangos)</t>
  </si>
  <si>
    <t>004-04-01-01 Programos priemonė (tęstinės veiklos)</t>
  </si>
  <si>
    <t>004-04-01 Programos uždavinys (tęstinis)</t>
  </si>
  <si>
    <t>004-05-01 Programos uždavinys (tęstinis)</t>
  </si>
  <si>
    <t>004-05-01-01 Programos priemonė (tęstinės veiklos)</t>
  </si>
  <si>
    <t>004-03-01-01 Programos priemonė (pažangos)</t>
  </si>
  <si>
    <t>004-02-01-01 Programos priemonė (pažangos)</t>
  </si>
  <si>
    <t>004-06-01 Programos uždavinys (pažangos)</t>
  </si>
  <si>
    <t>004-06-01-01 Programos priemonė (pažangos)</t>
  </si>
  <si>
    <t>Plungės bendruomenės centro paslaugų gavėjų skaičius</t>
  </si>
  <si>
    <t>1.6.2.</t>
  </si>
  <si>
    <t>Suorganizuotų renginių skaičius</t>
  </si>
  <si>
    <t>Gyventojų, kuriems patenkintas socialinės paslaugų poreikis Plungės krizių centre, dalis</t>
  </si>
  <si>
    <t>Gyventojų, kuriems patenkintas socialinės paslaugų poreikis Plungės socialinių paslaugų centre, dalis</t>
  </si>
  <si>
    <t>Paslaugas gavusių ilgalaikių bedarbių skaičius</t>
  </si>
  <si>
    <t>Viešojo tualeto paslaugų kompensavimas</t>
  </si>
  <si>
    <t>Siekti pažeidžiamų ir socialinėje atskirtyje esančių gyventojų gerovės ir integracijos</t>
  </si>
  <si>
    <t>Pritrauktų sveikatos priežiūros specialistų skaičius per metus</t>
  </si>
  <si>
    <t>P-004-02-01-01-03</t>
  </si>
  <si>
    <t>Prevencinė  krūties vėžio programos paslaugų skaičius</t>
  </si>
  <si>
    <t xml:space="preserve">Psichikos sveikatos stiprinimo suteiktų individualių konsultacijų trukmė </t>
  </si>
  <si>
    <t>val.</t>
  </si>
  <si>
    <t xml:space="preserve">Psichikos sveikatos stiprinimo suteiktų grupinių konsultacijų  ar užsiėmimų trukmė </t>
  </si>
  <si>
    <t>Sveikos gyvensenos viešinimo informacijos pateikčių skaičius</t>
  </si>
  <si>
    <t>VSB darbuotojų kvalifikacijos kėlimo skaičius</t>
  </si>
  <si>
    <t>Surengtų priemonių eismo saugumo užtikrinimui skaičius</t>
  </si>
  <si>
    <t>Surengtų priemonių pagal situacijų prevencijos planą, skirtų visuomenės saugumui ir viešajai tvarkai užtikrinti skaičius</t>
  </si>
  <si>
    <t>Šeimų, auginančių vaikus su negalia ir gaunančių paslaugas, skaičius</t>
  </si>
  <si>
    <t>Privalomųjų mokymų skaičius</t>
  </si>
  <si>
    <t>Priklausomybių mažinimo programos renginių skaičius</t>
  </si>
  <si>
    <t>Socialinės reabilitacijos paslaugų neįgaliesiems bendruomenėje teikimas</t>
  </si>
  <si>
    <t>Socialinės paramos organizavimas užsieniečių integracijai</t>
  </si>
  <si>
    <t>V-004-05-01-01-02</t>
  </si>
  <si>
    <t>V-004-05-01-01-03</t>
  </si>
  <si>
    <t>V-004-01-01-05-04 (VB)</t>
  </si>
  <si>
    <t>V-004-01-01-05-05 (VB)</t>
  </si>
  <si>
    <t>V-004-01-01-05-06 (VB)</t>
  </si>
  <si>
    <t>Būsto nuomotojų skaičius</t>
  </si>
  <si>
    <t xml:space="preserve">Pagalbą gavusių asmenų skaičius </t>
  </si>
  <si>
    <t>Plėtoti socialinės globos ir kitas socialines paslaugas rajono teritorijoje</t>
  </si>
  <si>
    <t>Organizuoti ir įgyvendinti valstybės bei Savivaldybės teikiamą socialinę paramą Plungės rajono savivaldybėje</t>
  </si>
  <si>
    <t>Globojamų vaikų skaičius</t>
  </si>
  <si>
    <t xml:space="preserve">Tiesiogiai su vaikais dirbančių specialistų skaičius </t>
  </si>
  <si>
    <t>Vaikų su negalia, gaunančių dienos socialinės globos paslaugas, skaičius</t>
  </si>
  <si>
    <t xml:space="preserve">Socialinės priežiūros paslaugų (laikino apnakvindinimo ir apgyvendinimo) gavėjų skaičius </t>
  </si>
  <si>
    <t>Saugios nakvynės paslaugos organizavimas VšĮ Plungės rajono savivaldybės ligoninėje</t>
  </si>
  <si>
    <t>Padidinti kokybiškų ir kvalifikuotų asmens sveikatos priežiūros paslaugų prieinamumą Plungės rajono savivaldybės gyventojams</t>
  </si>
  <si>
    <t>1.1.2; 1.1.3</t>
  </si>
  <si>
    <t xml:space="preserve"> 1.1.3.</t>
  </si>
  <si>
    <t>VSB darbuotojų ir ikimokyklinio ugdymo įstaigų visuomenės sveikatos specialistų skaičius</t>
  </si>
  <si>
    <t>V-004-05-01-01-04</t>
  </si>
  <si>
    <t>Bendrosios prevencijos priemonių, skirtų visuomenės saugumui didinti, skaičius</t>
  </si>
  <si>
    <t>V-004-02-02-01-02</t>
  </si>
  <si>
    <t>P-004-02-02-02-02</t>
  </si>
  <si>
    <t xml:space="preserve">V-004-01-02-01-01 </t>
  </si>
  <si>
    <t>V-004-01-02-01-02</t>
  </si>
  <si>
    <t>NVO paslaugas gavusių asmenų skaičius</t>
  </si>
  <si>
    <t>V-004-01-01-12-02 (SB/ VB)</t>
  </si>
  <si>
    <t>Vaikų su sunkia negalia, gaunančių dienos socialinės globos paslaugas, skaičius</t>
  </si>
  <si>
    <t xml:space="preserve">V-004-01-02-02-01 </t>
  </si>
  <si>
    <t>V-004-01-02-03-01</t>
  </si>
  <si>
    <t>UAB „Plungės autobusų parkas“ veiklos gerinimas</t>
  </si>
  <si>
    <t>Keleivių ir moksleivių pavėžėjimo užtikrinimas</t>
  </si>
  <si>
    <t>V-004-02-02-01-03</t>
  </si>
  <si>
    <t>Suteiktų JPSPP gavėjų skaičius</t>
  </si>
  <si>
    <t>V-004-01-02-01-03</t>
  </si>
  <si>
    <t>V-004-01-02-01-04</t>
  </si>
  <si>
    <t>V-004-01-02-01-05 (VB)</t>
  </si>
  <si>
    <t>V-004-01-02-02-03</t>
  </si>
  <si>
    <t>2.2.4.</t>
  </si>
  <si>
    <t>1.1.1; 1.1.5.</t>
  </si>
  <si>
    <t>1.1.1.; 1.1.5.</t>
  </si>
  <si>
    <t>P-004-01-04-01-01</t>
  </si>
  <si>
    <t>004-01-04-01 Programos priemonė (pažangos)</t>
  </si>
  <si>
    <t>1.1.2; 1.1.4; 1.5.2</t>
  </si>
  <si>
    <t>Savivaldybės įmonės Plungės būstas programos įgyvendinimas</t>
  </si>
  <si>
    <t>004-01-02 Programos uždavinys (tęstinis)</t>
  </si>
  <si>
    <t>Suteiktų pagalbos į namus paslaugų skaičius</t>
  </si>
  <si>
    <t>V-004-01-01-03-02</t>
  </si>
  <si>
    <t>V-004-01-01-03-03</t>
  </si>
  <si>
    <t>Apsaugoto būsto paslaugų gavėjų skaičius</t>
  </si>
  <si>
    <t>V-004-01-03-01-02 (VB)</t>
  </si>
  <si>
    <t>Stebėsenos rodiklio</t>
  </si>
  <si>
    <t>Siektinos stebėsenos rodiklių reikšmės</t>
  </si>
  <si>
    <t>Savivaldybės strateginio plėtros plano rodiklis</t>
  </si>
  <si>
    <t xml:space="preserve">Paslaugų poreikio tenkinimo dalis pagal paslaugų grupę (%) </t>
  </si>
  <si>
    <t xml:space="preserve">Gyventojų, dalyvavusių sveikatinimo programose, skaičius (%); Suaugusiųjų, kurie jaučiasi laimingi ir labai laimingi, dalis (%); Suteiktų psichiatrinių ar psichologinių paslaugų skaičius (vnt.); Paslaugų poreikio tenkinimo dalis pagal paslaugų grupę (%) </t>
  </si>
  <si>
    <t xml:space="preserve">Užimtumo didinimo programose sudalyvavusių socialiai pažeidžiamų asmenų skaičius (asm.) </t>
  </si>
  <si>
    <t xml:space="preserve">Gyventojų, besinaudojančių viešojo transporto 
paslaugomis, skaičius (asm.) </t>
  </si>
  <si>
    <t xml:space="preserve">Pritrauktų jaunų specialistų skaičius (vnt.); Įsigytos medicininės įrangos skaičius (vnt.) </t>
  </si>
  <si>
    <t xml:space="preserve">Gyventojų, dalyvavusių sveikatinimo programose, skaičius (%); Priklausomybių mažinimo programose dalyvaujančių dalyvių skaičius (vnt.); Išlaikančių blaivybę nuo priklausomybių asmenų skaičius (vnt.); Suaugusiųjų, kurie per paskutinius 12 mėn. bent kartą vartojo narkotinių ar psichotropinių medžiagų be gydytojo paskyrimo dalis (%) </t>
  </si>
  <si>
    <t xml:space="preserve">Priklausomybių mažinimo programose dalyvaujančių dalyvių skaičius (vnt.); Išlaikančių blaivybę nuo priklausomybių asmenų skaičius (vnt.); Suaugusiųjų, kurie per paskutinius 12 mėn. bent kartą vartojo narkotinių ar psichotropinių medžiagų be gydytojo paskyrimo dalis (%) </t>
  </si>
  <si>
    <t>Vidutinis laukimo socialinio būsto nuomos sąrašuose laikas (metai); Asmenų ir šeimų, turinčių teisę į paramą būstui išsinuomoti, eilės dydis (vnt.)</t>
  </si>
  <si>
    <t xml:space="preserve">Pritrauktų jaunų specialistų skaičius (vnt.); Švietimo įstaigose dirbančių pedagogų, turinčių
universitetinį išsilavinimą ir kvalifikacinę kategoriją, dalis (%); Jaunų specialistų, aprūpintų būstu, dalis (%) </t>
  </si>
  <si>
    <t>Programos uždavinio kodas ir pavadinimas</t>
  </si>
  <si>
    <t>Uždavinio/ priemonės požymis *</t>
  </si>
  <si>
    <t>2023-ųjų m. asignavimai ir kitos lėšos (projektas)</t>
  </si>
  <si>
    <t>2023-ųjų m. asignavimai ir kitos lėšos</t>
  </si>
  <si>
    <t>Savivaldybės strateginio plėtros plano tikslo/ uždavinio/ priemonės kodas</t>
  </si>
  <si>
    <t>2022-ųjų m. asignavimai ir kitos lėšos (2022-12-31 datai)</t>
  </si>
  <si>
    <t>VšĮ Plungės rajono savivaldybės ligoninės programos įgyvendinimas (gydytojų pritraukimui, medicininės įrangos įsigijimui)</t>
  </si>
  <si>
    <r>
      <rPr>
        <b/>
        <u/>
        <sz val="12"/>
        <color rgb="FF000000"/>
        <rFont val="Times New Roman"/>
        <family val="1"/>
        <charset val="186"/>
      </rPr>
      <t xml:space="preserve">004 SOCIALIAI SAUGIOS IR SVEIKOS APLINKOS PROGRAMOS </t>
    </r>
    <r>
      <rPr>
        <b/>
        <sz val="12"/>
        <color indexed="8"/>
        <rFont val="Times New Roman"/>
        <family val="1"/>
        <charset val="186"/>
      </rPr>
      <t>UŽDAVINIAI, PRIEMONĖS IR JŲ STEBĖSENOS RODIKLIAI</t>
    </r>
  </si>
  <si>
    <t>004-02-02-02 Programos priemonė (tęstinės veiklos)</t>
  </si>
  <si>
    <t>PATVIRTINTAS</t>
  </si>
  <si>
    <t>Plungės rajono savivaldybės</t>
  </si>
  <si>
    <t>Planuojami  2024-ųjų m. asignavimai ir kitos lėšos</t>
  </si>
  <si>
    <t>Planuojami 2025-ųjų m. asignavimai ir kitos lėšos</t>
  </si>
  <si>
    <t>SB(VB)</t>
  </si>
  <si>
    <t>2.4 priedas</t>
  </si>
  <si>
    <t>V-004-01-01-01-02 (VB)</t>
  </si>
  <si>
    <t>P-004-03-01-01-01(SB/VB)</t>
  </si>
  <si>
    <t>Nukentėjusių nuo 1991 m. sausio 11-13 d. kompensacijų  gavėjų skaičius</t>
  </si>
  <si>
    <r>
      <t xml:space="preserve">2023-2025 METŲ </t>
    </r>
    <r>
      <rPr>
        <b/>
        <u/>
        <sz val="12"/>
        <color rgb="FF000000"/>
        <rFont val="Times New Roman"/>
        <family val="1"/>
        <charset val="186"/>
      </rPr>
      <t>004 SOCIALIAI SAUGIOS IR SVEIKOS APLINKOS PROGRAMOS</t>
    </r>
    <r>
      <rPr>
        <b/>
        <sz val="12"/>
        <color indexed="8"/>
        <rFont val="Times New Roman"/>
        <family val="1"/>
        <charset val="186"/>
      </rPr>
      <t xml:space="preserve"> UŽDAVINIAI, PRIEMONĖS, ASIGNAVIMAI IR KITOS LĖŠOS </t>
    </r>
    <r>
      <rPr>
        <b/>
        <i/>
        <sz val="12"/>
        <color rgb="FF000000"/>
        <rFont val="Times New Roman"/>
        <family val="1"/>
        <charset val="186"/>
      </rPr>
      <t>(tūkst. Eur)</t>
    </r>
  </si>
  <si>
    <t xml:space="preserve">tarybos 2023 m. kovo 30  d. </t>
  </si>
  <si>
    <t xml:space="preserve">tarybos 2023 m. kovo 30 d. </t>
  </si>
  <si>
    <t xml:space="preserve">sprendimu Nr. T1-58 </t>
  </si>
  <si>
    <t>sprendimu Nr. T1-58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</si>
</sst>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[$-10409]#0.000"/>
    <numFmt numFmtId="165" formatCode="[$-10409]#0.00"/>
    <numFmt numFmtId="166" formatCode="0.000"/>
    <numFmt numFmtId="167" formatCode="[$-10409]#0"/>
  </numFmts>
  <fonts count="26" x14ac:knownFonts="1">
    <font>
      <sz val="10"/>
      <name val="Arial"/>
    </font>
    <font>
      <sz val="10"/>
      <name val="Times New Roman"/>
      <family val="1"/>
      <charset val="186"/>
    </font>
    <font>
      <sz val="10"/>
      <name val="Arial"/>
      <family val="2"/>
      <charset val="186"/>
    </font>
    <font>
      <b/>
      <sz val="11"/>
      <color indexed="8"/>
      <name val="Times New Roman"/>
      <family val="1"/>
      <charset val="186"/>
    </font>
    <font>
      <sz val="10"/>
      <color indexed="8"/>
      <name val="Times New Roman"/>
      <family val="1"/>
      <charset val="186"/>
    </font>
    <font>
      <i/>
      <sz val="10"/>
      <color indexed="8"/>
      <name val="Times New Roman"/>
      <family val="1"/>
      <charset val="186"/>
    </font>
    <font>
      <b/>
      <sz val="10"/>
      <name val="Times New Roman"/>
      <family val="1"/>
      <charset val="186"/>
    </font>
    <font>
      <sz val="8"/>
      <name val="Arial"/>
      <family val="2"/>
      <charset val="186"/>
    </font>
    <font>
      <sz val="11"/>
      <name val="Times New Roman"/>
      <family val="1"/>
      <charset val="186"/>
    </font>
    <font>
      <sz val="11"/>
      <color indexed="8"/>
      <name val="Times New Roman"/>
      <family val="1"/>
      <charset val="186"/>
    </font>
    <font>
      <i/>
      <sz val="11"/>
      <color indexed="8"/>
      <name val="Times New Roman"/>
      <family val="1"/>
      <charset val="186"/>
    </font>
    <font>
      <b/>
      <i/>
      <sz val="11"/>
      <color indexed="8"/>
      <name val="Times New Roman"/>
      <family val="1"/>
      <charset val="186"/>
    </font>
    <font>
      <b/>
      <sz val="10"/>
      <color indexed="8"/>
      <name val="Times New Roman"/>
      <family val="1"/>
      <charset val="186"/>
    </font>
    <font>
      <sz val="10"/>
      <name val="Arial"/>
      <family val="2"/>
      <charset val="186"/>
    </font>
    <font>
      <i/>
      <sz val="10"/>
      <name val="Times New Roman"/>
      <family val="1"/>
      <charset val="186"/>
    </font>
    <font>
      <i/>
      <sz val="10"/>
      <color rgb="FFFF0000"/>
      <name val="Times New Roman"/>
      <family val="1"/>
      <charset val="186"/>
    </font>
    <font>
      <sz val="10"/>
      <color rgb="FFFF0000"/>
      <name val="Times New Roman"/>
      <family val="1"/>
      <charset val="186"/>
    </font>
    <font>
      <sz val="10"/>
      <color theme="1"/>
      <name val="Times New Roman"/>
      <family val="1"/>
      <charset val="186"/>
    </font>
    <font>
      <b/>
      <i/>
      <sz val="10"/>
      <name val="Times New Roman"/>
      <family val="1"/>
      <charset val="186"/>
    </font>
    <font>
      <b/>
      <i/>
      <sz val="11"/>
      <name val="Times New Roman"/>
      <family val="1"/>
      <charset val="186"/>
    </font>
    <font>
      <sz val="10"/>
      <color theme="2" tint="-0.499984740745262"/>
      <name val="Times New Roman"/>
      <family val="1"/>
      <charset val="186"/>
    </font>
    <font>
      <b/>
      <sz val="10"/>
      <color theme="2" tint="-0.499984740745262"/>
      <name val="Times New Roman"/>
      <family val="1"/>
      <charset val="186"/>
    </font>
    <font>
      <sz val="10"/>
      <color theme="1" tint="0.499984740745262"/>
      <name val="Times New Roman"/>
      <family val="1"/>
      <charset val="186"/>
    </font>
    <font>
      <b/>
      <sz val="12"/>
      <color indexed="8"/>
      <name val="Times New Roman"/>
      <family val="1"/>
      <charset val="186"/>
    </font>
    <font>
      <b/>
      <u/>
      <sz val="12"/>
      <color rgb="FF000000"/>
      <name val="Times New Roman"/>
      <family val="1"/>
      <charset val="186"/>
    </font>
    <font>
      <b/>
      <i/>
      <sz val="12"/>
      <color rgb="FF000000"/>
      <name val="Times New Roman"/>
      <family val="1"/>
      <charset val="186"/>
    </font>
  </fonts>
  <fills count="11">
    <fill>
      <patternFill patternType="none"/>
    </fill>
    <fill>
      <patternFill patternType="gray125"/>
    </fill>
    <fill>
      <patternFill patternType="solid">
        <fgColor rgb="FFCCFFCC"/>
        <bgColor indexed="0"/>
      </patternFill>
    </fill>
    <fill>
      <patternFill patternType="solid">
        <fgColor rgb="FFCCFFCC"/>
        <bgColor indexed="64"/>
      </patternFill>
    </fill>
    <fill>
      <patternFill patternType="solid">
        <fgColor theme="7" tint="0.79998168889431442"/>
        <bgColor indexed="0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9.9978637043366805E-2"/>
        <bgColor indexed="0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0000"/>
        <bgColor indexed="64"/>
      </patternFill>
    </fill>
  </fills>
  <borders count="4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</borders>
  <cellStyleXfs count="3">
    <xf numFmtId="0" fontId="0" fillId="0" borderId="0"/>
    <xf numFmtId="0" fontId="2" fillId="0" borderId="0"/>
    <xf numFmtId="9" fontId="13" fillId="0" borderId="0" applyFont="0" applyFill="0" applyBorder="0" applyAlignment="0" applyProtection="0"/>
  </cellStyleXfs>
  <cellXfs count="301">
    <xf numFmtId="0" fontId="0" fillId="0" borderId="0" xfId="0"/>
    <xf numFmtId="0" fontId="1" fillId="0" borderId="0" xfId="0" applyFont="1"/>
    <xf numFmtId="0" fontId="4" fillId="0" borderId="0" xfId="0" applyFont="1" applyAlignment="1" applyProtection="1">
      <alignment vertical="top" wrapText="1" readingOrder="1"/>
      <protection locked="0"/>
    </xf>
    <xf numFmtId="0" fontId="3" fillId="0" borderId="0" xfId="0" applyFont="1" applyAlignment="1" applyProtection="1">
      <alignment vertical="center" wrapText="1" readingOrder="1"/>
      <protection locked="0"/>
    </xf>
    <xf numFmtId="0" fontId="1" fillId="0" borderId="7" xfId="0" applyFont="1" applyBorder="1"/>
    <xf numFmtId="0" fontId="1" fillId="0" borderId="0" xfId="0" applyFont="1" applyAlignment="1">
      <alignment horizontal="center"/>
    </xf>
    <xf numFmtId="0" fontId="9" fillId="3" borderId="4" xfId="0" applyFont="1" applyFill="1" applyBorder="1" applyAlignment="1" applyProtection="1">
      <alignment horizontal="center" vertical="center" wrapText="1" readingOrder="1"/>
      <protection locked="0"/>
    </xf>
    <xf numFmtId="0" fontId="9" fillId="3" borderId="4" xfId="0" applyFont="1" applyFill="1" applyBorder="1" applyAlignment="1" applyProtection="1">
      <alignment horizontal="left" vertical="center" wrapText="1" readingOrder="1"/>
      <protection locked="0"/>
    </xf>
    <xf numFmtId="166" fontId="1" fillId="8" borderId="7" xfId="0" applyNumberFormat="1" applyFont="1" applyFill="1" applyBorder="1" applyAlignment="1" applyProtection="1">
      <alignment horizontal="center" vertical="center" wrapText="1" readingOrder="1"/>
      <protection locked="0"/>
    </xf>
    <xf numFmtId="0" fontId="4" fillId="7" borderId="5" xfId="0" applyFont="1" applyFill="1" applyBorder="1" applyAlignment="1" applyProtection="1">
      <alignment vertical="center" wrapText="1" readingOrder="1"/>
      <protection locked="0"/>
    </xf>
    <xf numFmtId="0" fontId="4" fillId="7" borderId="7" xfId="0" applyFont="1" applyFill="1" applyBorder="1" applyAlignment="1" applyProtection="1">
      <alignment vertical="center" wrapText="1" readingOrder="1"/>
      <protection locked="0"/>
    </xf>
    <xf numFmtId="166" fontId="12" fillId="0" borderId="5" xfId="0" applyNumberFormat="1" applyFont="1" applyBorder="1" applyAlignment="1" applyProtection="1">
      <alignment horizontal="center" vertical="center" wrapText="1" readingOrder="1"/>
      <protection locked="0"/>
    </xf>
    <xf numFmtId="0" fontId="12" fillId="7" borderId="7" xfId="0" applyFont="1" applyFill="1" applyBorder="1" applyAlignment="1" applyProtection="1">
      <alignment horizontal="center" vertical="center" wrapText="1" readingOrder="1"/>
      <protection locked="0"/>
    </xf>
    <xf numFmtId="0" fontId="12" fillId="0" borderId="7" xfId="0" applyFont="1" applyBorder="1" applyAlignment="1" applyProtection="1">
      <alignment horizontal="center" vertical="center" wrapText="1" readingOrder="1"/>
      <protection locked="0"/>
    </xf>
    <xf numFmtId="166" fontId="12" fillId="0" borderId="7" xfId="0" applyNumberFormat="1" applyFont="1" applyBorder="1" applyAlignment="1" applyProtection="1">
      <alignment horizontal="center" vertical="center" wrapText="1" readingOrder="1"/>
      <protection locked="0"/>
    </xf>
    <xf numFmtId="164" fontId="12" fillId="6" borderId="9" xfId="0" applyNumberFormat="1" applyFont="1" applyFill="1" applyBorder="1" applyAlignment="1" applyProtection="1">
      <alignment horizontal="center" vertical="center" wrapText="1" readingOrder="1"/>
      <protection locked="0"/>
    </xf>
    <xf numFmtId="164" fontId="5" fillId="0" borderId="5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6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7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24" xfId="0" applyNumberFormat="1" applyFont="1" applyBorder="1" applyAlignment="1" applyProtection="1">
      <alignment horizontal="center" vertical="center" wrapText="1" readingOrder="1"/>
      <protection locked="0"/>
    </xf>
    <xf numFmtId="0" fontId="6" fillId="0" borderId="0" xfId="0" applyFont="1" applyAlignment="1">
      <alignment horizontal="center"/>
    </xf>
    <xf numFmtId="166" fontId="6" fillId="0" borderId="0" xfId="0" applyNumberFormat="1" applyFont="1" applyAlignment="1">
      <alignment horizontal="center"/>
    </xf>
    <xf numFmtId="0" fontId="11" fillId="3" borderId="7" xfId="0" applyFont="1" applyFill="1" applyBorder="1" applyAlignment="1" applyProtection="1">
      <alignment horizontal="center" vertical="top" wrapText="1" readingOrder="1"/>
      <protection locked="0"/>
    </xf>
    <xf numFmtId="0" fontId="17" fillId="0" borderId="0" xfId="0" applyFont="1" applyAlignment="1">
      <alignment vertical="center"/>
    </xf>
    <xf numFmtId="0" fontId="5" fillId="7" borderId="7" xfId="0" applyFont="1" applyFill="1" applyBorder="1" applyAlignment="1" applyProtection="1">
      <alignment horizontal="center" vertical="top" wrapText="1" readingOrder="1"/>
      <protection locked="0"/>
    </xf>
    <xf numFmtId="49" fontId="4" fillId="4" borderId="11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3" borderId="23" xfId="0" applyFont="1" applyFill="1" applyBorder="1" applyAlignment="1" applyProtection="1">
      <alignment vertical="center" wrapText="1" readingOrder="1"/>
      <protection locked="0"/>
    </xf>
    <xf numFmtId="1" fontId="1" fillId="0" borderId="7" xfId="0" applyNumberFormat="1" applyFont="1" applyBorder="1" applyAlignment="1" applyProtection="1">
      <alignment horizontal="center" vertical="center" wrapText="1" readingOrder="1"/>
      <protection locked="0"/>
    </xf>
    <xf numFmtId="0" fontId="4" fillId="0" borderId="7" xfId="0" applyFont="1" applyBorder="1" applyAlignment="1" applyProtection="1">
      <alignment horizontal="center" vertical="center" wrapText="1" readingOrder="1"/>
      <protection locked="0"/>
    </xf>
    <xf numFmtId="166" fontId="12" fillId="0" borderId="21" xfId="0" applyNumberFormat="1" applyFont="1" applyBorder="1" applyAlignment="1" applyProtection="1">
      <alignment horizontal="center" vertical="center" wrapText="1" readingOrder="1"/>
      <protection locked="0"/>
    </xf>
    <xf numFmtId="0" fontId="6" fillId="0" borderId="7" xfId="0" applyFont="1" applyBorder="1" applyAlignment="1">
      <alignment horizontal="center" vertical="center"/>
    </xf>
    <xf numFmtId="166" fontId="6" fillId="2" borderId="4" xfId="0" applyNumberFormat="1" applyFont="1" applyFill="1" applyBorder="1" applyAlignment="1" applyProtection="1">
      <alignment horizontal="center" vertical="center" wrapText="1" readingOrder="1"/>
      <protection locked="0"/>
    </xf>
    <xf numFmtId="0" fontId="12" fillId="3" borderId="7" xfId="0" applyFont="1" applyFill="1" applyBorder="1" applyAlignment="1" applyProtection="1">
      <alignment horizontal="center" vertical="center" wrapText="1" readingOrder="1"/>
      <protection locked="0"/>
    </xf>
    <xf numFmtId="0" fontId="6" fillId="3" borderId="7" xfId="0" applyFont="1" applyFill="1" applyBorder="1" applyAlignment="1">
      <alignment horizontal="center" vertical="center"/>
    </xf>
    <xf numFmtId="0" fontId="1" fillId="3" borderId="7" xfId="0" applyFont="1" applyFill="1" applyBorder="1" applyAlignment="1">
      <alignment wrapText="1"/>
    </xf>
    <xf numFmtId="0" fontId="1" fillId="3" borderId="7" xfId="0" applyFont="1" applyFill="1" applyBorder="1"/>
    <xf numFmtId="0" fontId="1" fillId="0" borderId="7" xfId="0" applyFont="1" applyBorder="1" applyAlignment="1">
      <alignment wrapText="1"/>
    </xf>
    <xf numFmtId="0" fontId="4" fillId="0" borderId="7" xfId="0" applyFont="1" applyBorder="1" applyAlignment="1" applyProtection="1">
      <alignment horizontal="left" vertical="center" wrapText="1" readingOrder="1"/>
      <protection locked="0"/>
    </xf>
    <xf numFmtId="49" fontId="1" fillId="5" borderId="7" xfId="0" applyNumberFormat="1" applyFont="1" applyFill="1" applyBorder="1" applyAlignment="1">
      <alignment horizontal="center"/>
    </xf>
    <xf numFmtId="166" fontId="6" fillId="4" borderId="8" xfId="0" applyNumberFormat="1" applyFont="1" applyFill="1" applyBorder="1" applyAlignment="1" applyProtection="1">
      <alignment horizontal="center" vertical="center" wrapText="1" readingOrder="1"/>
      <protection locked="0"/>
    </xf>
    <xf numFmtId="0" fontId="12" fillId="5" borderId="7" xfId="0" applyFont="1" applyFill="1" applyBorder="1" applyAlignment="1" applyProtection="1">
      <alignment horizontal="center" vertical="center" wrapText="1" readingOrder="1"/>
      <protection locked="0"/>
    </xf>
    <xf numFmtId="0" fontId="6" fillId="5" borderId="7" xfId="0" applyFont="1" applyFill="1" applyBorder="1" applyAlignment="1">
      <alignment horizontal="center" vertical="center"/>
    </xf>
    <xf numFmtId="166" fontId="12" fillId="6" borderId="20" xfId="0" applyNumberFormat="1" applyFont="1" applyFill="1" applyBorder="1" applyAlignment="1" applyProtection="1">
      <alignment horizontal="center" vertical="center" wrapText="1" readingOrder="1"/>
      <protection locked="0"/>
    </xf>
    <xf numFmtId="0" fontId="6" fillId="7" borderId="7" xfId="0" applyFont="1" applyFill="1" applyBorder="1" applyAlignment="1">
      <alignment horizontal="center" vertical="center"/>
    </xf>
    <xf numFmtId="0" fontId="14" fillId="0" borderId="0" xfId="0" applyFont="1" applyAlignment="1">
      <alignment horizontal="left"/>
    </xf>
    <xf numFmtId="0" fontId="16" fillId="9" borderId="7" xfId="0" applyFont="1" applyFill="1" applyBorder="1" applyAlignment="1">
      <alignment wrapText="1"/>
    </xf>
    <xf numFmtId="0" fontId="1" fillId="9" borderId="14" xfId="0" applyFont="1" applyFill="1" applyBorder="1" applyAlignment="1">
      <alignment wrapText="1"/>
    </xf>
    <xf numFmtId="0" fontId="1" fillId="9" borderId="14" xfId="0" applyFont="1" applyFill="1" applyBorder="1"/>
    <xf numFmtId="0" fontId="1" fillId="0" borderId="7" xfId="0" applyFont="1" applyBorder="1" applyAlignment="1" applyProtection="1">
      <alignment horizontal="left" vertical="center" wrapText="1" readingOrder="1"/>
      <protection locked="0"/>
    </xf>
    <xf numFmtId="0" fontId="4" fillId="3" borderId="22" xfId="0" applyFont="1" applyFill="1" applyBorder="1" applyAlignment="1" applyProtection="1">
      <alignment horizontal="center" vertical="center" wrapText="1" readingOrder="1"/>
      <protection locked="0"/>
    </xf>
    <xf numFmtId="0" fontId="1" fillId="3" borderId="0" xfId="0" applyFont="1" applyFill="1" applyAlignment="1" applyProtection="1">
      <alignment vertical="center" wrapText="1" readingOrder="1"/>
      <protection locked="0"/>
    </xf>
    <xf numFmtId="165" fontId="4" fillId="9" borderId="7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9" borderId="7" xfId="0" applyFont="1" applyFill="1" applyBorder="1"/>
    <xf numFmtId="0" fontId="15" fillId="0" borderId="0" xfId="0" applyFont="1"/>
    <xf numFmtId="0" fontId="4" fillId="0" borderId="2" xfId="0" applyFont="1" applyBorder="1" applyAlignment="1" applyProtection="1">
      <alignment horizontal="center" vertical="center" wrapText="1" readingOrder="1"/>
      <protection locked="0"/>
    </xf>
    <xf numFmtId="0" fontId="4" fillId="0" borderId="2" xfId="0" applyFont="1" applyBorder="1" applyAlignment="1" applyProtection="1">
      <alignment horizontal="left" vertical="center" wrapText="1" readingOrder="1"/>
      <protection locked="0"/>
    </xf>
    <xf numFmtId="0" fontId="4" fillId="0" borderId="30" xfId="0" applyFont="1" applyBorder="1" applyAlignment="1" applyProtection="1">
      <alignment horizontal="left" vertical="center" wrapText="1" readingOrder="1"/>
      <protection locked="0"/>
    </xf>
    <xf numFmtId="0" fontId="14" fillId="0" borderId="0" xfId="0" applyFont="1" applyAlignment="1">
      <alignment horizontal="left" wrapText="1"/>
    </xf>
    <xf numFmtId="0" fontId="4" fillId="0" borderId="3" xfId="0" applyFont="1" applyBorder="1" applyAlignment="1" applyProtection="1">
      <alignment horizontal="left" vertical="center" wrapText="1" readingOrder="1"/>
      <protection locked="0"/>
    </xf>
    <xf numFmtId="0" fontId="15" fillId="9" borderId="7" xfId="0" applyFont="1" applyFill="1" applyBorder="1" applyAlignment="1">
      <alignment wrapText="1"/>
    </xf>
    <xf numFmtId="0" fontId="4" fillId="0" borderId="9" xfId="0" applyFont="1" applyBorder="1" applyAlignment="1" applyProtection="1">
      <alignment horizontal="center" vertical="center" wrapText="1" readingOrder="1"/>
      <protection locked="0"/>
    </xf>
    <xf numFmtId="49" fontId="12" fillId="0" borderId="22" xfId="0" applyNumberFormat="1" applyFont="1" applyBorder="1" applyAlignment="1" applyProtection="1">
      <alignment horizontal="center" vertical="center" wrapText="1" readingOrder="1"/>
      <protection locked="0"/>
    </xf>
    <xf numFmtId="1" fontId="6" fillId="0" borderId="9" xfId="0" applyNumberFormat="1" applyFont="1" applyBorder="1" applyAlignment="1" applyProtection="1">
      <alignment horizontal="center" vertical="center" wrapText="1" readingOrder="1"/>
      <protection locked="0"/>
    </xf>
    <xf numFmtId="0" fontId="12" fillId="0" borderId="22" xfId="0" applyFont="1" applyBorder="1" applyAlignment="1" applyProtection="1">
      <alignment horizontal="center" vertical="center" wrapText="1" readingOrder="1"/>
      <protection locked="0"/>
    </xf>
    <xf numFmtId="49" fontId="4" fillId="3" borderId="22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0" borderId="9" xfId="0" applyFont="1" applyBorder="1" applyAlignment="1" applyProtection="1">
      <alignment horizontal="center" vertical="center" wrapText="1" readingOrder="1"/>
      <protection locked="0"/>
    </xf>
    <xf numFmtId="0" fontId="1" fillId="0" borderId="7" xfId="0" applyFont="1" applyBorder="1" applyAlignment="1" applyProtection="1">
      <alignment vertical="center" wrapText="1" readingOrder="1"/>
      <protection locked="0"/>
    </xf>
    <xf numFmtId="0" fontId="4" fillId="0" borderId="12" xfId="0" applyFont="1" applyBorder="1" applyAlignment="1" applyProtection="1">
      <alignment horizontal="center" vertical="center" wrapText="1" readingOrder="1"/>
      <protection locked="0"/>
    </xf>
    <xf numFmtId="0" fontId="1" fillId="3" borderId="7" xfId="0" applyFont="1" applyFill="1" applyBorder="1" applyAlignment="1">
      <alignment horizontal="left" wrapText="1"/>
    </xf>
    <xf numFmtId="0" fontId="4" fillId="3" borderId="7" xfId="0" applyFont="1" applyFill="1" applyBorder="1" applyAlignment="1" applyProtection="1">
      <alignment horizontal="center" vertical="center" wrapText="1" readingOrder="1"/>
      <protection locked="0"/>
    </xf>
    <xf numFmtId="49" fontId="4" fillId="3" borderId="7" xfId="0" applyNumberFormat="1" applyFont="1" applyFill="1" applyBorder="1" applyAlignment="1" applyProtection="1">
      <alignment horizontal="center" vertical="center" wrapText="1" readingOrder="1"/>
      <protection locked="0"/>
    </xf>
    <xf numFmtId="0" fontId="15" fillId="0" borderId="0" xfId="0" applyFont="1" applyAlignment="1">
      <alignment wrapText="1"/>
    </xf>
    <xf numFmtId="0" fontId="14" fillId="0" borderId="0" xfId="0" applyFont="1" applyAlignment="1">
      <alignment wrapText="1"/>
    </xf>
    <xf numFmtId="0" fontId="1" fillId="0" borderId="14" xfId="0" applyFont="1" applyBorder="1"/>
    <xf numFmtId="1" fontId="1" fillId="0" borderId="14" xfId="0" applyNumberFormat="1" applyFont="1" applyBorder="1" applyAlignment="1" applyProtection="1">
      <alignment horizontal="center" vertical="center" wrapText="1" readingOrder="1"/>
      <protection locked="0"/>
    </xf>
    <xf numFmtId="0" fontId="15" fillId="0" borderId="0" xfId="0" applyFont="1" applyAlignment="1">
      <alignment horizontal="left" wrapText="1"/>
    </xf>
    <xf numFmtId="0" fontId="1" fillId="3" borderId="7" xfId="0" applyFont="1" applyFill="1" applyBorder="1" applyAlignment="1" applyProtection="1">
      <alignment horizontal="center" vertical="center" wrapText="1" readingOrder="1"/>
      <protection locked="0"/>
    </xf>
    <xf numFmtId="0" fontId="1" fillId="3" borderId="9" xfId="0" applyFont="1" applyFill="1" applyBorder="1" applyAlignment="1" applyProtection="1">
      <alignment horizontal="center" vertical="center" wrapText="1" readingOrder="1"/>
      <protection locked="0"/>
    </xf>
    <xf numFmtId="0" fontId="1" fillId="0" borderId="12" xfId="0" applyFont="1" applyBorder="1" applyAlignment="1" applyProtection="1">
      <alignment horizontal="center" vertical="center" wrapText="1" readingOrder="1"/>
      <protection locked="0"/>
    </xf>
    <xf numFmtId="0" fontId="1" fillId="3" borderId="7" xfId="0" applyFont="1" applyFill="1" applyBorder="1" applyAlignment="1">
      <alignment horizontal="center"/>
    </xf>
    <xf numFmtId="0" fontId="1" fillId="3" borderId="0" xfId="0" applyFont="1" applyFill="1" applyAlignment="1">
      <alignment horizontal="left" wrapText="1"/>
    </xf>
    <xf numFmtId="0" fontId="8" fillId="0" borderId="4" xfId="0" applyFont="1" applyBorder="1" applyAlignment="1" applyProtection="1">
      <alignment horizontal="center" vertical="center" wrapText="1" readingOrder="1"/>
      <protection locked="0"/>
    </xf>
    <xf numFmtId="0" fontId="8" fillId="0" borderId="4" xfId="0" applyFont="1" applyBorder="1" applyAlignment="1" applyProtection="1">
      <alignment horizontal="left" vertical="center" wrapText="1" readingOrder="1"/>
      <protection locked="0"/>
    </xf>
    <xf numFmtId="0" fontId="4" fillId="0" borderId="0" xfId="0" applyFont="1" applyAlignment="1" applyProtection="1">
      <alignment horizontal="center" vertical="top" wrapText="1" readingOrder="1"/>
      <protection locked="0"/>
    </xf>
    <xf numFmtId="0" fontId="19" fillId="0" borderId="11" xfId="0" applyFont="1" applyBorder="1" applyAlignment="1" applyProtection="1">
      <alignment horizontal="center" vertical="top" wrapText="1" readingOrder="1"/>
      <protection locked="0"/>
    </xf>
    <xf numFmtId="0" fontId="1" fillId="0" borderId="14" xfId="0" applyFont="1" applyBorder="1" applyAlignment="1" applyProtection="1">
      <alignment horizontal="left" vertical="center" wrapText="1" readingOrder="1"/>
      <protection locked="0"/>
    </xf>
    <xf numFmtId="0" fontId="1" fillId="3" borderId="7" xfId="0" applyFont="1" applyFill="1" applyBorder="1" applyAlignment="1">
      <alignment horizontal="left" vertical="center" wrapText="1"/>
    </xf>
    <xf numFmtId="0" fontId="1" fillId="3" borderId="9" xfId="0" applyFont="1" applyFill="1" applyBorder="1" applyAlignment="1">
      <alignment horizontal="center"/>
    </xf>
    <xf numFmtId="0" fontId="1" fillId="0" borderId="7" xfId="0" applyFont="1" applyBorder="1" applyAlignment="1">
      <alignment horizontal="center"/>
    </xf>
    <xf numFmtId="49" fontId="12" fillId="0" borderId="7" xfId="0" applyNumberFormat="1" applyFont="1" applyBorder="1" applyAlignment="1" applyProtection="1">
      <alignment horizontal="center" vertical="center" wrapText="1" readingOrder="1"/>
      <protection locked="0"/>
    </xf>
    <xf numFmtId="2" fontId="1" fillId="8" borderId="7" xfId="0" applyNumberFormat="1" applyFont="1" applyFill="1" applyBorder="1" applyAlignment="1" applyProtection="1">
      <alignment horizontal="center" vertical="center" wrapText="1" readingOrder="1"/>
      <protection locked="0"/>
    </xf>
    <xf numFmtId="166" fontId="16" fillId="8" borderId="7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0" borderId="14" xfId="0" applyFont="1" applyBorder="1" applyAlignment="1">
      <alignment wrapText="1"/>
    </xf>
    <xf numFmtId="165" fontId="4" fillId="0" borderId="7" xfId="0" applyNumberFormat="1" applyFont="1" applyBorder="1" applyAlignment="1" applyProtection="1">
      <alignment horizontal="center" vertical="center" wrapText="1" readingOrder="1"/>
      <protection locked="0"/>
    </xf>
    <xf numFmtId="166" fontId="6" fillId="3" borderId="4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0" borderId="2" xfId="0" applyFont="1" applyBorder="1" applyAlignment="1" applyProtection="1">
      <alignment horizontal="center" vertical="center" wrapText="1" readingOrder="1"/>
      <protection locked="0"/>
    </xf>
    <xf numFmtId="0" fontId="1" fillId="0" borderId="2" xfId="0" applyFont="1" applyBorder="1" applyAlignment="1" applyProtection="1">
      <alignment horizontal="left" vertical="center" wrapText="1" readingOrder="1"/>
      <protection locked="0"/>
    </xf>
    <xf numFmtId="0" fontId="1" fillId="0" borderId="3" xfId="0" applyFont="1" applyBorder="1" applyAlignment="1" applyProtection="1">
      <alignment horizontal="left" vertical="center" wrapText="1" readingOrder="1"/>
      <protection locked="0"/>
    </xf>
    <xf numFmtId="0" fontId="1" fillId="0" borderId="0" xfId="0" applyFont="1" applyAlignment="1" applyProtection="1">
      <alignment horizontal="left" vertical="center" wrapText="1" readingOrder="1"/>
      <protection locked="0"/>
    </xf>
    <xf numFmtId="0" fontId="8" fillId="3" borderId="4" xfId="0" applyFont="1" applyFill="1" applyBorder="1" applyAlignment="1" applyProtection="1">
      <alignment horizontal="center" vertical="center" wrapText="1" readingOrder="1"/>
      <protection locked="0"/>
    </xf>
    <xf numFmtId="0" fontId="1" fillId="0" borderId="36" xfId="0" applyFont="1" applyBorder="1" applyAlignment="1" applyProtection="1">
      <alignment horizontal="left" vertical="center" wrapText="1" readingOrder="1"/>
      <protection locked="0"/>
    </xf>
    <xf numFmtId="167" fontId="1" fillId="0" borderId="7" xfId="0" applyNumberFormat="1" applyFont="1" applyBorder="1" applyAlignment="1" applyProtection="1">
      <alignment horizontal="center" vertical="center" wrapText="1"/>
      <protection locked="0"/>
    </xf>
    <xf numFmtId="0" fontId="1" fillId="0" borderId="7" xfId="0" applyFont="1" applyBorder="1" applyAlignment="1">
      <alignment horizontal="center" vertical="center"/>
    </xf>
    <xf numFmtId="0" fontId="1" fillId="0" borderId="30" xfId="0" applyFont="1" applyBorder="1" applyAlignment="1" applyProtection="1">
      <alignment horizontal="left" vertical="center" wrapText="1" readingOrder="1"/>
      <protection locked="0"/>
    </xf>
    <xf numFmtId="167" fontId="4" fillId="0" borderId="7" xfId="0" applyNumberFormat="1" applyFont="1" applyBorder="1" applyAlignment="1" applyProtection="1">
      <alignment horizontal="center" vertical="center" wrapText="1" readingOrder="1"/>
      <protection locked="0"/>
    </xf>
    <xf numFmtId="0" fontId="1" fillId="0" borderId="7" xfId="0" applyFont="1" applyBorder="1" applyAlignment="1">
      <alignment horizontal="center" readingOrder="1"/>
    </xf>
    <xf numFmtId="166" fontId="1" fillId="0" borderId="0" xfId="0" applyNumberFormat="1" applyFont="1" applyAlignment="1">
      <alignment horizontal="center"/>
    </xf>
    <xf numFmtId="0" fontId="20" fillId="0" borderId="0" xfId="0" applyFont="1"/>
    <xf numFmtId="9" fontId="20" fillId="9" borderId="7" xfId="2" applyFont="1" applyFill="1" applyBorder="1"/>
    <xf numFmtId="9" fontId="21" fillId="0" borderId="7" xfId="2" applyFont="1" applyBorder="1" applyAlignment="1" applyProtection="1">
      <alignment horizontal="center" vertical="center" wrapText="1" readingOrder="1"/>
      <protection locked="0"/>
    </xf>
    <xf numFmtId="9" fontId="21" fillId="10" borderId="7" xfId="2" applyFont="1" applyFill="1" applyBorder="1" applyAlignment="1" applyProtection="1">
      <alignment horizontal="center" vertical="center" wrapText="1" readingOrder="1"/>
      <protection locked="0"/>
    </xf>
    <xf numFmtId="0" fontId="20" fillId="9" borderId="7" xfId="0" applyFont="1" applyFill="1" applyBorder="1" applyAlignment="1">
      <alignment wrapText="1"/>
    </xf>
    <xf numFmtId="0" fontId="12" fillId="7" borderId="7" xfId="0" applyFont="1" applyFill="1" applyBorder="1" applyAlignment="1" applyProtection="1">
      <alignment horizontal="center" wrapText="1" readingOrder="1"/>
      <protection locked="0"/>
    </xf>
    <xf numFmtId="166" fontId="12" fillId="0" borderId="6" xfId="0" applyNumberFormat="1" applyFont="1" applyBorder="1" applyAlignment="1" applyProtection="1">
      <alignment horizontal="center" vertical="center" wrapText="1" readingOrder="1"/>
      <protection locked="0"/>
    </xf>
    <xf numFmtId="166" fontId="12" fillId="0" borderId="39" xfId="0" applyNumberFormat="1" applyFont="1" applyBorder="1" applyAlignment="1" applyProtection="1">
      <alignment horizontal="center" vertical="center" wrapText="1" readingOrder="1"/>
      <protection locked="0"/>
    </xf>
    <xf numFmtId="164" fontId="12" fillId="6" borderId="40" xfId="0" applyNumberFormat="1" applyFont="1" applyFill="1" applyBorder="1" applyAlignment="1" applyProtection="1">
      <alignment horizontal="center" vertical="center" wrapText="1" readingOrder="1"/>
      <protection locked="0"/>
    </xf>
    <xf numFmtId="164" fontId="5" fillId="0" borderId="39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41" xfId="0" applyNumberFormat="1" applyFont="1" applyBorder="1" applyAlignment="1" applyProtection="1">
      <alignment horizontal="center" vertical="center" wrapText="1" readingOrder="1"/>
      <protection locked="0"/>
    </xf>
    <xf numFmtId="0" fontId="8" fillId="3" borderId="4" xfId="0" applyFont="1" applyFill="1" applyBorder="1" applyAlignment="1" applyProtection="1">
      <alignment horizontal="left" vertical="center" wrapText="1" readingOrder="1"/>
      <protection locked="0"/>
    </xf>
    <xf numFmtId="0" fontId="4" fillId="0" borderId="0" xfId="0" applyFont="1" applyAlignment="1" applyProtection="1">
      <alignment horizontal="center" vertical="center" wrapText="1" readingOrder="1"/>
      <protection locked="0"/>
    </xf>
    <xf numFmtId="0" fontId="9" fillId="3" borderId="42" xfId="0" applyFont="1" applyFill="1" applyBorder="1" applyAlignment="1" applyProtection="1">
      <alignment horizontal="center" vertical="center" wrapText="1" readingOrder="1"/>
      <protection locked="0"/>
    </xf>
    <xf numFmtId="0" fontId="8" fillId="0" borderId="42" xfId="0" applyFont="1" applyBorder="1" applyAlignment="1" applyProtection="1">
      <alignment horizontal="center" vertical="center" wrapText="1" readingOrder="1"/>
      <protection locked="0"/>
    </xf>
    <xf numFmtId="0" fontId="8" fillId="3" borderId="42" xfId="0" applyFont="1" applyFill="1" applyBorder="1" applyAlignment="1" applyProtection="1">
      <alignment horizontal="center" vertical="center" wrapText="1" readingOrder="1"/>
      <protection locked="0"/>
    </xf>
    <xf numFmtId="0" fontId="3" fillId="7" borderId="7" xfId="0" applyFont="1" applyFill="1" applyBorder="1" applyAlignment="1" applyProtection="1">
      <alignment horizontal="center" vertical="top" wrapText="1" readingOrder="1"/>
      <protection locked="0"/>
    </xf>
    <xf numFmtId="0" fontId="10" fillId="7" borderId="7" xfId="0" applyFont="1" applyFill="1" applyBorder="1" applyAlignment="1" applyProtection="1">
      <alignment horizontal="center" vertical="top" wrapText="1" readingOrder="1"/>
      <protection locked="0"/>
    </xf>
    <xf numFmtId="0" fontId="12" fillId="7" borderId="9" xfId="0" applyFont="1" applyFill="1" applyBorder="1" applyAlignment="1" applyProtection="1">
      <alignment horizontal="center" wrapText="1" readingOrder="1"/>
      <protection locked="0"/>
    </xf>
    <xf numFmtId="0" fontId="9" fillId="7" borderId="7" xfId="0" applyFont="1" applyFill="1" applyBorder="1" applyAlignment="1" applyProtection="1">
      <alignment horizontal="center" vertical="top" wrapText="1" readingOrder="1"/>
      <protection locked="0"/>
    </xf>
    <xf numFmtId="0" fontId="9" fillId="7" borderId="7" xfId="0" applyFont="1" applyFill="1" applyBorder="1" applyAlignment="1" applyProtection="1">
      <alignment horizontal="center" wrapText="1" readingOrder="1"/>
      <protection locked="0"/>
    </xf>
    <xf numFmtId="0" fontId="5" fillId="7" borderId="9" xfId="0" applyFont="1" applyFill="1" applyBorder="1" applyAlignment="1" applyProtection="1">
      <alignment horizontal="center" vertical="top" wrapText="1" readingOrder="1"/>
      <protection locked="0"/>
    </xf>
    <xf numFmtId="0" fontId="4" fillId="6" borderId="7" xfId="0" applyFont="1" applyFill="1" applyBorder="1" applyAlignment="1" applyProtection="1">
      <alignment horizontal="center" vertical="center" wrapText="1" readingOrder="1"/>
      <protection locked="0"/>
    </xf>
    <xf numFmtId="0" fontId="22" fillId="6" borderId="7" xfId="0" applyFont="1" applyFill="1" applyBorder="1" applyAlignment="1" applyProtection="1">
      <alignment horizontal="center" vertical="center" wrapText="1" readingOrder="1"/>
      <protection locked="0"/>
    </xf>
    <xf numFmtId="0" fontId="16" fillId="0" borderId="0" xfId="0" applyFont="1"/>
    <xf numFmtId="166" fontId="14" fillId="8" borderId="7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0" borderId="0" xfId="0" applyFont="1" applyAlignment="1">
      <alignment horizontal="left"/>
    </xf>
    <xf numFmtId="1" fontId="1" fillId="0" borderId="14" xfId="0" applyNumberFormat="1" applyFont="1" applyBorder="1" applyAlignment="1" applyProtection="1">
      <alignment horizontal="center" vertical="center" wrapText="1" readingOrder="1"/>
      <protection locked="0"/>
    </xf>
    <xf numFmtId="0" fontId="4" fillId="0" borderId="9" xfId="0" applyFont="1" applyBorder="1" applyAlignment="1" applyProtection="1">
      <alignment horizontal="center" vertical="center" wrapText="1" readingOrder="1"/>
      <protection locked="0"/>
    </xf>
    <xf numFmtId="1" fontId="6" fillId="0" borderId="9" xfId="0" applyNumberFormat="1" applyFont="1" applyBorder="1" applyAlignment="1" applyProtection="1">
      <alignment horizontal="center" vertical="center" wrapText="1" readingOrder="1"/>
      <protection locked="0"/>
    </xf>
    <xf numFmtId="0" fontId="17" fillId="0" borderId="0" xfId="0" applyFont="1" applyFill="1" applyAlignment="1">
      <alignment vertical="center"/>
    </xf>
    <xf numFmtId="0" fontId="1" fillId="0" borderId="10" xfId="0" applyFont="1" applyBorder="1" applyAlignment="1">
      <alignment horizontal="center"/>
    </xf>
    <xf numFmtId="0" fontId="1" fillId="0" borderId="7" xfId="0" applyFont="1" applyFill="1" applyBorder="1" applyAlignment="1" applyProtection="1">
      <alignment horizontal="left" vertical="center" wrapText="1" readingOrder="1"/>
      <protection locked="0"/>
    </xf>
    <xf numFmtId="0" fontId="8" fillId="0" borderId="7" xfId="0" applyFont="1" applyFill="1" applyBorder="1" applyAlignment="1" applyProtection="1">
      <alignment horizontal="center" vertical="center" wrapText="1" readingOrder="1"/>
      <protection locked="0"/>
    </xf>
    <xf numFmtId="0" fontId="8" fillId="0" borderId="7" xfId="0" applyFont="1" applyFill="1" applyBorder="1" applyAlignment="1" applyProtection="1">
      <alignment horizontal="left" vertical="center" wrapText="1" readingOrder="1"/>
      <protection locked="0"/>
    </xf>
    <xf numFmtId="0" fontId="19" fillId="0" borderId="18" xfId="0" applyFont="1" applyFill="1" applyBorder="1" applyAlignment="1" applyProtection="1">
      <alignment horizontal="center" vertical="top" wrapText="1" readingOrder="1"/>
      <protection locked="0"/>
    </xf>
    <xf numFmtId="0" fontId="8" fillId="0" borderId="4" xfId="0" applyFont="1" applyFill="1" applyBorder="1" applyAlignment="1" applyProtection="1">
      <alignment horizontal="center" vertical="center" wrapText="1" readingOrder="1"/>
      <protection locked="0"/>
    </xf>
    <xf numFmtId="0" fontId="8" fillId="0" borderId="4" xfId="0" applyFont="1" applyFill="1" applyBorder="1" applyAlignment="1" applyProtection="1">
      <alignment horizontal="left" vertical="center" wrapText="1" readingOrder="1"/>
      <protection locked="0"/>
    </xf>
    <xf numFmtId="0" fontId="8" fillId="0" borderId="42" xfId="0" applyFont="1" applyFill="1" applyBorder="1" applyAlignment="1" applyProtection="1">
      <alignment horizontal="center" vertical="center" wrapText="1" readingOrder="1"/>
      <protection locked="0"/>
    </xf>
    <xf numFmtId="0" fontId="19" fillId="0" borderId="11" xfId="0" applyFont="1" applyFill="1" applyBorder="1" applyAlignment="1" applyProtection="1">
      <alignment horizontal="center" vertical="top" wrapText="1" readingOrder="1"/>
      <protection locked="0"/>
    </xf>
    <xf numFmtId="0" fontId="1" fillId="0" borderId="7" xfId="0" applyFont="1" applyBorder="1" applyAlignment="1">
      <alignment horizontal="left" wrapText="1"/>
    </xf>
    <xf numFmtId="49" fontId="4" fillId="4" borderId="12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4" borderId="13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3" borderId="23" xfId="0" applyFont="1" applyFill="1" applyBorder="1" applyAlignment="1" applyProtection="1">
      <alignment horizontal="left" vertical="center" wrapText="1" readingOrder="1"/>
      <protection locked="0"/>
    </xf>
    <xf numFmtId="0" fontId="12" fillId="2" borderId="16" xfId="0" applyFont="1" applyFill="1" applyBorder="1" applyAlignment="1" applyProtection="1">
      <alignment horizontal="right" vertical="center" wrapText="1" readingOrder="1"/>
      <protection locked="0"/>
    </xf>
    <xf numFmtId="0" fontId="12" fillId="2" borderId="31" xfId="0" applyFont="1" applyFill="1" applyBorder="1" applyAlignment="1" applyProtection="1">
      <alignment horizontal="right" vertical="center" wrapText="1" readingOrder="1"/>
      <protection locked="0"/>
    </xf>
    <xf numFmtId="49" fontId="4" fillId="2" borderId="9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2" borderId="10" xfId="0" applyNumberFormat="1" applyFont="1" applyFill="1" applyBorder="1" applyAlignment="1" applyProtection="1">
      <alignment horizontal="center" vertical="center" wrapText="1" readingOrder="1"/>
      <protection locked="0"/>
    </xf>
    <xf numFmtId="0" fontId="4" fillId="0" borderId="9" xfId="0" applyFont="1" applyBorder="1" applyAlignment="1" applyProtection="1">
      <alignment horizontal="center" vertical="center" wrapText="1" readingOrder="1"/>
      <protection locked="0"/>
    </xf>
    <xf numFmtId="0" fontId="4" fillId="0" borderId="10" xfId="0" applyFont="1" applyBorder="1" applyAlignment="1" applyProtection="1">
      <alignment horizontal="center" vertical="center" wrapText="1" readingOrder="1"/>
      <protection locked="0"/>
    </xf>
    <xf numFmtId="0" fontId="18" fillId="0" borderId="23" xfId="0" applyFont="1" applyBorder="1" applyAlignment="1" applyProtection="1">
      <alignment horizontal="left" vertical="center" wrapText="1" readingOrder="1"/>
      <protection locked="0"/>
    </xf>
    <xf numFmtId="0" fontId="18" fillId="0" borderId="12" xfId="0" applyFont="1" applyBorder="1" applyAlignment="1" applyProtection="1">
      <alignment horizontal="left" vertical="center" wrapText="1" readingOrder="1"/>
      <protection locked="0"/>
    </xf>
    <xf numFmtId="0" fontId="18" fillId="0" borderId="0" xfId="0" applyFont="1" applyAlignment="1" applyProtection="1">
      <alignment horizontal="left" vertical="center" wrapText="1" readingOrder="1"/>
      <protection locked="0"/>
    </xf>
    <xf numFmtId="0" fontId="18" fillId="0" borderId="13" xfId="0" applyFont="1" applyBorder="1" applyAlignment="1" applyProtection="1">
      <alignment horizontal="left" vertical="center" wrapText="1" readingOrder="1"/>
      <protection locked="0"/>
    </xf>
    <xf numFmtId="0" fontId="18" fillId="0" borderId="19" xfId="0" applyFont="1" applyBorder="1" applyAlignment="1" applyProtection="1">
      <alignment horizontal="left" vertical="center" wrapText="1" readingOrder="1"/>
      <protection locked="0"/>
    </xf>
    <xf numFmtId="0" fontId="18" fillId="0" borderId="29" xfId="0" applyFont="1" applyBorder="1" applyAlignment="1" applyProtection="1">
      <alignment horizontal="left" vertical="center" wrapText="1" readingOrder="1"/>
      <protection locked="0"/>
    </xf>
    <xf numFmtId="49" fontId="12" fillId="0" borderId="22" xfId="0" applyNumberFormat="1" applyFont="1" applyBorder="1" applyAlignment="1" applyProtection="1">
      <alignment horizontal="center" vertical="center" wrapText="1" readingOrder="1"/>
      <protection locked="0"/>
    </xf>
    <xf numFmtId="49" fontId="12" fillId="0" borderId="15" xfId="0" applyNumberFormat="1" applyFont="1" applyBorder="1" applyAlignment="1" applyProtection="1">
      <alignment horizontal="center" vertical="center" wrapText="1" readingOrder="1"/>
      <protection locked="0"/>
    </xf>
    <xf numFmtId="49" fontId="12" fillId="0" borderId="18" xfId="0" applyNumberFormat="1" applyFont="1" applyBorder="1" applyAlignment="1" applyProtection="1">
      <alignment horizontal="center" vertical="center" wrapText="1" readingOrder="1"/>
      <protection locked="0"/>
    </xf>
    <xf numFmtId="1" fontId="15" fillId="0" borderId="22" xfId="0" applyNumberFormat="1" applyFont="1" applyBorder="1" applyAlignment="1" applyProtection="1">
      <alignment horizontal="center" vertical="center" wrapText="1" readingOrder="1"/>
      <protection locked="0"/>
    </xf>
    <xf numFmtId="1" fontId="15" fillId="0" borderId="23" xfId="0" applyNumberFormat="1" applyFont="1" applyBorder="1" applyAlignment="1" applyProtection="1">
      <alignment horizontal="center" vertical="center" wrapText="1" readingOrder="1"/>
      <protection locked="0"/>
    </xf>
    <xf numFmtId="1" fontId="15" fillId="0" borderId="15" xfId="0" applyNumberFormat="1" applyFont="1" applyBorder="1" applyAlignment="1" applyProtection="1">
      <alignment horizontal="center" vertical="center" wrapText="1" readingOrder="1"/>
      <protection locked="0"/>
    </xf>
    <xf numFmtId="1" fontId="15" fillId="0" borderId="0" xfId="0" applyNumberFormat="1" applyFont="1" applyAlignment="1" applyProtection="1">
      <alignment horizontal="center" vertical="center" wrapText="1" readingOrder="1"/>
      <protection locked="0"/>
    </xf>
    <xf numFmtId="1" fontId="15" fillId="0" borderId="18" xfId="0" applyNumberFormat="1" applyFont="1" applyBorder="1" applyAlignment="1" applyProtection="1">
      <alignment horizontal="center" vertical="center" wrapText="1" readingOrder="1"/>
      <protection locked="0"/>
    </xf>
    <xf numFmtId="1" fontId="15" fillId="0" borderId="19" xfId="0" applyNumberFormat="1" applyFont="1" applyBorder="1" applyAlignment="1" applyProtection="1">
      <alignment horizontal="center" vertical="center" wrapText="1" readingOrder="1"/>
      <protection locked="0"/>
    </xf>
    <xf numFmtId="1" fontId="6" fillId="0" borderId="9" xfId="0" applyNumberFormat="1" applyFont="1" applyBorder="1" applyAlignment="1" applyProtection="1">
      <alignment horizontal="center" vertical="center" wrapText="1" readingOrder="1"/>
      <protection locked="0"/>
    </xf>
    <xf numFmtId="1" fontId="6" fillId="0" borderId="10" xfId="0" applyNumberFormat="1" applyFont="1" applyBorder="1" applyAlignment="1" applyProtection="1">
      <alignment horizontal="center" vertical="center" wrapText="1" readingOrder="1"/>
      <protection locked="0"/>
    </xf>
    <xf numFmtId="1" fontId="6" fillId="0" borderId="14" xfId="0" applyNumberFormat="1" applyFont="1" applyBorder="1" applyAlignment="1" applyProtection="1">
      <alignment horizontal="center" vertical="center" wrapText="1" readingOrder="1"/>
      <protection locked="0"/>
    </xf>
    <xf numFmtId="0" fontId="12" fillId="0" borderId="22" xfId="0" applyFont="1" applyBorder="1" applyAlignment="1" applyProtection="1">
      <alignment horizontal="center" vertical="center" wrapText="1" readingOrder="1"/>
      <protection locked="0"/>
    </xf>
    <xf numFmtId="0" fontId="12" fillId="0" borderId="15" xfId="0" applyFont="1" applyBorder="1" applyAlignment="1" applyProtection="1">
      <alignment horizontal="center" vertical="center" wrapText="1" readingOrder="1"/>
      <protection locked="0"/>
    </xf>
    <xf numFmtId="0" fontId="12" fillId="0" borderId="18" xfId="0" applyFont="1" applyBorder="1" applyAlignment="1" applyProtection="1">
      <alignment horizontal="center" vertical="center" wrapText="1" readingOrder="1"/>
      <protection locked="0"/>
    </xf>
    <xf numFmtId="0" fontId="1" fillId="0" borderId="9" xfId="0" applyFont="1" applyBorder="1" applyAlignment="1" applyProtection="1">
      <alignment horizontal="center" vertical="center" wrapText="1" readingOrder="1"/>
      <protection locked="0"/>
    </xf>
    <xf numFmtId="0" fontId="1" fillId="0" borderId="10" xfId="0" applyFont="1" applyBorder="1" applyAlignment="1" applyProtection="1">
      <alignment horizontal="center" vertical="center" wrapText="1" readingOrder="1"/>
      <protection locked="0"/>
    </xf>
    <xf numFmtId="0" fontId="1" fillId="0" borderId="14" xfId="0" applyFont="1" applyBorder="1" applyAlignment="1" applyProtection="1">
      <alignment horizontal="center" vertical="center" wrapText="1" readingOrder="1"/>
      <protection locked="0"/>
    </xf>
    <xf numFmtId="0" fontId="16" fillId="3" borderId="37" xfId="0" applyFont="1" applyFill="1" applyBorder="1" applyAlignment="1" applyProtection="1">
      <alignment horizontal="center" vertical="center" readingOrder="1"/>
      <protection locked="0"/>
    </xf>
    <xf numFmtId="0" fontId="16" fillId="3" borderId="17" xfId="0" applyFont="1" applyFill="1" applyBorder="1" applyAlignment="1" applyProtection="1">
      <alignment horizontal="center" vertical="center" readingOrder="1"/>
      <protection locked="0"/>
    </xf>
    <xf numFmtId="0" fontId="12" fillId="5" borderId="18" xfId="0" applyFont="1" applyFill="1" applyBorder="1" applyAlignment="1" applyProtection="1">
      <alignment horizontal="right" vertical="center" wrapText="1" readingOrder="1"/>
      <protection locked="0"/>
    </xf>
    <xf numFmtId="0" fontId="12" fillId="5" borderId="17" xfId="0" applyFont="1" applyFill="1" applyBorder="1" applyAlignment="1" applyProtection="1">
      <alignment horizontal="right" vertical="center" wrapText="1" readingOrder="1"/>
      <protection locked="0"/>
    </xf>
    <xf numFmtId="0" fontId="1" fillId="4" borderId="1" xfId="0" applyFont="1" applyFill="1" applyBorder="1" applyAlignment="1" applyProtection="1">
      <alignment horizontal="left" vertical="center" wrapText="1" readingOrder="1"/>
      <protection locked="0"/>
    </xf>
    <xf numFmtId="0" fontId="1" fillId="4" borderId="2" xfId="0" applyFont="1" applyFill="1" applyBorder="1" applyAlignment="1" applyProtection="1">
      <alignment horizontal="left" vertical="center" wrapText="1" readingOrder="1"/>
      <protection locked="0"/>
    </xf>
    <xf numFmtId="49" fontId="4" fillId="0" borderId="7" xfId="0" applyNumberFormat="1" applyFont="1" applyBorder="1" applyAlignment="1" applyProtection="1">
      <alignment horizontal="center" vertical="center" wrapText="1" readingOrder="1"/>
      <protection locked="0"/>
    </xf>
    <xf numFmtId="0" fontId="12" fillId="0" borderId="9" xfId="0" applyFont="1" applyBorder="1" applyAlignment="1" applyProtection="1">
      <alignment horizontal="right" vertical="center" wrapText="1" readingOrder="1"/>
      <protection locked="0"/>
    </xf>
    <xf numFmtId="0" fontId="12" fillId="0" borderId="10" xfId="0" applyFont="1" applyBorder="1" applyAlignment="1" applyProtection="1">
      <alignment horizontal="right" vertical="center" wrapText="1" readingOrder="1"/>
      <protection locked="0"/>
    </xf>
    <xf numFmtId="0" fontId="12" fillId="0" borderId="14" xfId="0" applyFont="1" applyBorder="1" applyAlignment="1" applyProtection="1">
      <alignment horizontal="right" vertical="center" wrapText="1" readingOrder="1"/>
      <protection locked="0"/>
    </xf>
    <xf numFmtId="9" fontId="20" fillId="9" borderId="9" xfId="2" applyFont="1" applyFill="1" applyBorder="1" applyAlignment="1">
      <alignment horizontal="center"/>
    </xf>
    <xf numFmtId="9" fontId="20" fillId="9" borderId="10" xfId="2" applyFont="1" applyFill="1" applyBorder="1" applyAlignment="1">
      <alignment horizontal="center"/>
    </xf>
    <xf numFmtId="9" fontId="20" fillId="9" borderId="14" xfId="2" applyFont="1" applyFill="1" applyBorder="1" applyAlignment="1">
      <alignment horizontal="center"/>
    </xf>
    <xf numFmtId="0" fontId="23" fillId="0" borderId="19" xfId="0" applyFont="1" applyBorder="1" applyAlignment="1" applyProtection="1">
      <alignment horizontal="center" vertical="center" wrapText="1" readingOrder="1"/>
      <protection locked="0"/>
    </xf>
    <xf numFmtId="0" fontId="4" fillId="3" borderId="22" xfId="0" applyFont="1" applyFill="1" applyBorder="1" applyAlignment="1" applyProtection="1">
      <alignment horizontal="center" vertical="center" wrapText="1" readingOrder="1"/>
      <protection locked="0"/>
    </xf>
    <xf numFmtId="0" fontId="4" fillId="3" borderId="15" xfId="0" applyFont="1" applyFill="1" applyBorder="1" applyAlignment="1" applyProtection="1">
      <alignment horizontal="center" vertical="center" wrapText="1" readingOrder="1"/>
      <protection locked="0"/>
    </xf>
    <xf numFmtId="0" fontId="1" fillId="3" borderId="0" xfId="0" applyFont="1" applyFill="1" applyAlignment="1" applyProtection="1">
      <alignment horizontal="left" vertical="center" wrapText="1" readingOrder="1"/>
      <protection locked="0"/>
    </xf>
    <xf numFmtId="0" fontId="1" fillId="3" borderId="7" xfId="0" applyFont="1" applyFill="1" applyBorder="1" applyAlignment="1" applyProtection="1">
      <alignment horizontal="center" vertical="center" wrapText="1" readingOrder="1"/>
      <protection locked="0"/>
    </xf>
    <xf numFmtId="49" fontId="4" fillId="3" borderId="22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3" borderId="15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3" borderId="18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3" borderId="33" xfId="0" applyFont="1" applyFill="1" applyBorder="1" applyAlignment="1" applyProtection="1">
      <alignment horizontal="left" vertical="center" wrapText="1" readingOrder="1"/>
      <protection locked="0"/>
    </xf>
    <xf numFmtId="0" fontId="1" fillId="3" borderId="34" xfId="0" applyFont="1" applyFill="1" applyBorder="1" applyAlignment="1" applyProtection="1">
      <alignment horizontal="left" vertical="center" wrapText="1" readingOrder="1"/>
      <protection locked="0"/>
    </xf>
    <xf numFmtId="0" fontId="1" fillId="3" borderId="13" xfId="0" applyFont="1" applyFill="1" applyBorder="1" applyAlignment="1" applyProtection="1">
      <alignment horizontal="left" vertical="center" wrapText="1" readingOrder="1"/>
      <protection locked="0"/>
    </xf>
    <xf numFmtId="0" fontId="1" fillId="3" borderId="19" xfId="0" applyFont="1" applyFill="1" applyBorder="1" applyAlignment="1" applyProtection="1">
      <alignment horizontal="left" vertical="center" wrapText="1" readingOrder="1"/>
      <protection locked="0"/>
    </xf>
    <xf numFmtId="0" fontId="1" fillId="3" borderId="29" xfId="0" applyFont="1" applyFill="1" applyBorder="1" applyAlignment="1" applyProtection="1">
      <alignment horizontal="left" vertical="center" wrapText="1" readingOrder="1"/>
      <protection locked="0"/>
    </xf>
    <xf numFmtId="0" fontId="1" fillId="3" borderId="9" xfId="0" applyFont="1" applyFill="1" applyBorder="1" applyAlignment="1" applyProtection="1">
      <alignment horizontal="center" vertical="center" wrapText="1" readingOrder="1"/>
      <protection locked="0"/>
    </xf>
    <xf numFmtId="0" fontId="1" fillId="3" borderId="14" xfId="0" applyFont="1" applyFill="1" applyBorder="1" applyAlignment="1" applyProtection="1">
      <alignment horizontal="center" vertical="center" wrapText="1" readingOrder="1"/>
      <protection locked="0"/>
    </xf>
    <xf numFmtId="0" fontId="16" fillId="3" borderId="22" xfId="0" applyFont="1" applyFill="1" applyBorder="1" applyAlignment="1" applyProtection="1">
      <alignment horizontal="center" vertical="center" wrapText="1" readingOrder="1"/>
      <protection locked="0"/>
    </xf>
    <xf numFmtId="0" fontId="16" fillId="3" borderId="23" xfId="0" applyFont="1" applyFill="1" applyBorder="1" applyAlignment="1" applyProtection="1">
      <alignment horizontal="center" vertical="center" wrapText="1" readingOrder="1"/>
      <protection locked="0"/>
    </xf>
    <xf numFmtId="0" fontId="16" fillId="3" borderId="18" xfId="0" applyFont="1" applyFill="1" applyBorder="1" applyAlignment="1" applyProtection="1">
      <alignment horizontal="center" vertical="center" wrapText="1" readingOrder="1"/>
      <protection locked="0"/>
    </xf>
    <xf numFmtId="0" fontId="16" fillId="3" borderId="19" xfId="0" applyFont="1" applyFill="1" applyBorder="1" applyAlignment="1" applyProtection="1">
      <alignment horizontal="center" vertical="center" wrapText="1" readingOrder="1"/>
      <protection locked="0"/>
    </xf>
    <xf numFmtId="0" fontId="16" fillId="3" borderId="11" xfId="0" applyFont="1" applyFill="1" applyBorder="1" applyAlignment="1" applyProtection="1">
      <alignment horizontal="center" vertical="center" wrapText="1" readingOrder="1"/>
      <protection locked="0"/>
    </xf>
    <xf numFmtId="0" fontId="16" fillId="3" borderId="1" xfId="0" applyFont="1" applyFill="1" applyBorder="1" applyAlignment="1" applyProtection="1">
      <alignment horizontal="center" vertical="center" wrapText="1" readingOrder="1"/>
      <protection locked="0"/>
    </xf>
    <xf numFmtId="0" fontId="1" fillId="3" borderId="12" xfId="0" applyFont="1" applyFill="1" applyBorder="1" applyAlignment="1" applyProtection="1">
      <alignment horizontal="left" vertical="center" wrapText="1" readingOrder="1"/>
      <protection locked="0"/>
    </xf>
    <xf numFmtId="0" fontId="4" fillId="3" borderId="18" xfId="0" applyFont="1" applyFill="1" applyBorder="1" applyAlignment="1" applyProtection="1">
      <alignment horizontal="center" vertical="center" wrapText="1" readingOrder="1"/>
      <protection locked="0"/>
    </xf>
    <xf numFmtId="0" fontId="14" fillId="0" borderId="0" xfId="0" applyFont="1" applyAlignment="1">
      <alignment horizontal="left" wrapText="1"/>
    </xf>
    <xf numFmtId="0" fontId="15" fillId="0" borderId="0" xfId="0" applyFont="1" applyAlignment="1">
      <alignment horizontal="left" wrapText="1"/>
    </xf>
    <xf numFmtId="0" fontId="12" fillId="3" borderId="16" xfId="0" applyFont="1" applyFill="1" applyBorder="1" applyAlignment="1" applyProtection="1">
      <alignment horizontal="right" vertical="center" wrapText="1" readingOrder="1"/>
      <protection locked="0"/>
    </xf>
    <xf numFmtId="0" fontId="12" fillId="3" borderId="31" xfId="0" applyFont="1" applyFill="1" applyBorder="1" applyAlignment="1" applyProtection="1">
      <alignment horizontal="right" vertical="center" wrapText="1" readingOrder="1"/>
      <protection locked="0"/>
    </xf>
    <xf numFmtId="0" fontId="1" fillId="3" borderId="38" xfId="0" applyFont="1" applyFill="1" applyBorder="1" applyAlignment="1" applyProtection="1">
      <alignment horizontal="center" vertical="center" wrapText="1" readingOrder="1"/>
      <protection locked="0"/>
    </xf>
    <xf numFmtId="0" fontId="1" fillId="3" borderId="33" xfId="0" applyFont="1" applyFill="1" applyBorder="1" applyAlignment="1" applyProtection="1">
      <alignment horizontal="center" vertical="center" wrapText="1" readingOrder="1"/>
      <protection locked="0"/>
    </xf>
    <xf numFmtId="0" fontId="1" fillId="3" borderId="15" xfId="0" applyFont="1" applyFill="1" applyBorder="1" applyAlignment="1" applyProtection="1">
      <alignment horizontal="center" vertical="center" wrapText="1" readingOrder="1"/>
      <protection locked="0"/>
    </xf>
    <xf numFmtId="0" fontId="1" fillId="3" borderId="0" xfId="0" applyFont="1" applyFill="1" applyAlignment="1" applyProtection="1">
      <alignment horizontal="center" vertical="center" wrapText="1" readingOrder="1"/>
      <protection locked="0"/>
    </xf>
    <xf numFmtId="0" fontId="1" fillId="3" borderId="18" xfId="0" applyFont="1" applyFill="1" applyBorder="1" applyAlignment="1" applyProtection="1">
      <alignment horizontal="center" vertical="center" wrapText="1" readingOrder="1"/>
      <protection locked="0"/>
    </xf>
    <xf numFmtId="0" fontId="1" fillId="3" borderId="19" xfId="0" applyFont="1" applyFill="1" applyBorder="1" applyAlignment="1" applyProtection="1">
      <alignment horizontal="center" vertical="center" wrapText="1" readingOrder="1"/>
      <protection locked="0"/>
    </xf>
    <xf numFmtId="49" fontId="6" fillId="0" borderId="22" xfId="0" applyNumberFormat="1" applyFont="1" applyBorder="1" applyAlignment="1" applyProtection="1">
      <alignment horizontal="center" vertical="center" wrapText="1" readingOrder="1"/>
      <protection locked="0"/>
    </xf>
    <xf numFmtId="49" fontId="6" fillId="0" borderId="18" xfId="0" applyNumberFormat="1" applyFont="1" applyBorder="1" applyAlignment="1" applyProtection="1">
      <alignment horizontal="center" vertical="center" wrapText="1" readingOrder="1"/>
      <protection locked="0"/>
    </xf>
    <xf numFmtId="0" fontId="4" fillId="0" borderId="14" xfId="0" applyFont="1" applyBorder="1" applyAlignment="1" applyProtection="1">
      <alignment horizontal="center" vertical="center" wrapText="1" readingOrder="1"/>
      <protection locked="0"/>
    </xf>
    <xf numFmtId="0" fontId="1" fillId="3" borderId="32" xfId="0" applyFont="1" applyFill="1" applyBorder="1" applyAlignment="1" applyProtection="1">
      <alignment horizontal="center" vertical="center" wrapText="1" readingOrder="1"/>
      <protection locked="0"/>
    </xf>
    <xf numFmtId="0" fontId="1" fillId="3" borderId="10" xfId="0" applyFont="1" applyFill="1" applyBorder="1" applyAlignment="1" applyProtection="1">
      <alignment horizontal="center" vertical="center" wrapText="1" readingOrder="1"/>
      <protection locked="0"/>
    </xf>
    <xf numFmtId="0" fontId="12" fillId="2" borderId="35" xfId="0" applyFont="1" applyFill="1" applyBorder="1" applyAlignment="1" applyProtection="1">
      <alignment horizontal="right" vertical="center" wrapText="1" readingOrder="1"/>
      <protection locked="0"/>
    </xf>
    <xf numFmtId="49" fontId="1" fillId="0" borderId="7" xfId="0" applyNumberFormat="1" applyFont="1" applyBorder="1" applyAlignment="1" applyProtection="1">
      <alignment horizontal="center" vertical="center" wrapText="1" readingOrder="1"/>
      <protection locked="0"/>
    </xf>
    <xf numFmtId="0" fontId="6" fillId="0" borderId="9" xfId="0" applyFont="1" applyBorder="1" applyAlignment="1" applyProtection="1">
      <alignment horizontal="right" vertical="center" wrapText="1" readingOrder="1"/>
      <protection locked="0"/>
    </xf>
    <xf numFmtId="0" fontId="6" fillId="0" borderId="10" xfId="0" applyFont="1" applyBorder="1" applyAlignment="1" applyProtection="1">
      <alignment horizontal="right" vertical="center" wrapText="1" readingOrder="1"/>
      <protection locked="0"/>
    </xf>
    <xf numFmtId="0" fontId="6" fillId="0" borderId="14" xfId="0" applyFont="1" applyBorder="1" applyAlignment="1" applyProtection="1">
      <alignment horizontal="right" vertical="center" wrapText="1" readingOrder="1"/>
      <protection locked="0"/>
    </xf>
    <xf numFmtId="1" fontId="1" fillId="0" borderId="9" xfId="0" applyNumberFormat="1" applyFont="1" applyBorder="1" applyAlignment="1" applyProtection="1">
      <alignment horizontal="center" vertical="center" wrapText="1" readingOrder="1"/>
      <protection locked="0"/>
    </xf>
    <xf numFmtId="1" fontId="1" fillId="0" borderId="14" xfId="0" applyNumberFormat="1" applyFont="1" applyBorder="1" applyAlignment="1" applyProtection="1">
      <alignment horizontal="center" vertical="center" wrapText="1" readingOrder="1"/>
      <protection locked="0"/>
    </xf>
    <xf numFmtId="1" fontId="15" fillId="0" borderId="12" xfId="0" applyNumberFormat="1" applyFont="1" applyBorder="1" applyAlignment="1" applyProtection="1">
      <alignment horizontal="center" vertical="center" wrapText="1" readingOrder="1"/>
      <protection locked="0"/>
    </xf>
    <xf numFmtId="1" fontId="15" fillId="0" borderId="29" xfId="0" applyNumberFormat="1" applyFont="1" applyBorder="1" applyAlignment="1" applyProtection="1">
      <alignment horizontal="center" vertical="center" wrapText="1" readingOrder="1"/>
      <protection locked="0"/>
    </xf>
    <xf numFmtId="9" fontId="21" fillId="6" borderId="7" xfId="2" applyFont="1" applyFill="1" applyBorder="1" applyAlignment="1" applyProtection="1">
      <alignment horizontal="center" vertical="center" wrapText="1" readingOrder="1"/>
      <protection locked="0"/>
    </xf>
    <xf numFmtId="9" fontId="21" fillId="6" borderId="9" xfId="2" applyFont="1" applyFill="1" applyBorder="1" applyAlignment="1" applyProtection="1">
      <alignment horizontal="center" vertical="center" wrapText="1" readingOrder="1"/>
      <protection locked="0"/>
    </xf>
    <xf numFmtId="0" fontId="12" fillId="6" borderId="9" xfId="0" applyFont="1" applyFill="1" applyBorder="1" applyAlignment="1" applyProtection="1">
      <alignment horizontal="center" vertical="center" wrapText="1" readingOrder="1"/>
      <protection locked="0"/>
    </xf>
    <xf numFmtId="0" fontId="12" fillId="6" borderId="10" xfId="0" applyFont="1" applyFill="1" applyBorder="1" applyAlignment="1" applyProtection="1">
      <alignment horizontal="center" vertical="center" wrapText="1" readingOrder="1"/>
      <protection locked="0"/>
    </xf>
    <xf numFmtId="0" fontId="16" fillId="3" borderId="15" xfId="0" applyFont="1" applyFill="1" applyBorder="1" applyAlignment="1" applyProtection="1">
      <alignment horizontal="center" vertical="center" wrapText="1" readingOrder="1"/>
      <protection locked="0"/>
    </xf>
    <xf numFmtId="0" fontId="16" fillId="3" borderId="0" xfId="0" applyFont="1" applyFill="1" applyAlignment="1" applyProtection="1">
      <alignment horizontal="center" vertical="center" wrapText="1" readingOrder="1"/>
      <protection locked="0"/>
    </xf>
    <xf numFmtId="0" fontId="12" fillId="7" borderId="11" xfId="0" applyFont="1" applyFill="1" applyBorder="1" applyAlignment="1" applyProtection="1">
      <alignment horizontal="center" wrapText="1" readingOrder="1"/>
      <protection locked="0"/>
    </xf>
    <xf numFmtId="0" fontId="12" fillId="7" borderId="1" xfId="0" applyFont="1" applyFill="1" applyBorder="1" applyAlignment="1" applyProtection="1">
      <alignment horizontal="center" wrapText="1" readingOrder="1"/>
      <protection locked="0"/>
    </xf>
    <xf numFmtId="0" fontId="12" fillId="7" borderId="2" xfId="0" applyFont="1" applyFill="1" applyBorder="1" applyAlignment="1" applyProtection="1">
      <alignment horizontal="center" wrapText="1" readingOrder="1"/>
      <protection locked="0"/>
    </xf>
    <xf numFmtId="49" fontId="4" fillId="2" borderId="14" xfId="0" applyNumberFormat="1" applyFont="1" applyFill="1" applyBorder="1" applyAlignment="1" applyProtection="1">
      <alignment horizontal="center" vertical="center" wrapText="1" readingOrder="1"/>
      <protection locked="0"/>
    </xf>
    <xf numFmtId="1" fontId="15" fillId="0" borderId="13" xfId="0" applyNumberFormat="1" applyFont="1" applyBorder="1" applyAlignment="1" applyProtection="1">
      <alignment horizontal="center" vertical="center" wrapText="1" readingOrder="1"/>
      <protection locked="0"/>
    </xf>
    <xf numFmtId="0" fontId="12" fillId="7" borderId="7" xfId="0" applyFont="1" applyFill="1" applyBorder="1" applyAlignment="1" applyProtection="1">
      <alignment horizontal="center" wrapText="1" readingOrder="1"/>
      <protection locked="0"/>
    </xf>
    <xf numFmtId="0" fontId="12" fillId="7" borderId="9" xfId="0" applyFont="1" applyFill="1" applyBorder="1" applyAlignment="1" applyProtection="1">
      <alignment horizontal="center" wrapText="1" readingOrder="1"/>
      <protection locked="0"/>
    </xf>
    <xf numFmtId="0" fontId="12" fillId="6" borderId="7" xfId="0" applyFont="1" applyFill="1" applyBorder="1" applyAlignment="1" applyProtection="1">
      <alignment horizontal="center" vertical="center" wrapText="1" readingOrder="1"/>
      <protection locked="0"/>
    </xf>
    <xf numFmtId="49" fontId="4" fillId="4" borderId="29" xfId="0" applyNumberFormat="1" applyFont="1" applyFill="1" applyBorder="1" applyAlignment="1" applyProtection="1">
      <alignment horizontal="center" vertical="center" wrapText="1" readingOrder="1"/>
      <protection locked="0"/>
    </xf>
    <xf numFmtId="0" fontId="5" fillId="6" borderId="28" xfId="0" applyFont="1" applyFill="1" applyBorder="1" applyAlignment="1" applyProtection="1">
      <alignment horizontal="right" vertical="center" wrapText="1" readingOrder="1"/>
      <protection locked="0"/>
    </xf>
    <xf numFmtId="0" fontId="5" fillId="6" borderId="24" xfId="0" applyFont="1" applyFill="1" applyBorder="1" applyAlignment="1" applyProtection="1">
      <alignment horizontal="right" vertical="center" wrapText="1" readingOrder="1"/>
      <protection locked="0"/>
    </xf>
    <xf numFmtId="0" fontId="4" fillId="7" borderId="7" xfId="0" applyFont="1" applyFill="1" applyBorder="1" applyAlignment="1" applyProtection="1">
      <alignment horizontal="left" vertical="center" wrapText="1" readingOrder="1"/>
      <protection locked="0"/>
    </xf>
    <xf numFmtId="0" fontId="4" fillId="7" borderId="5" xfId="0" applyFont="1" applyFill="1" applyBorder="1" applyAlignment="1" applyProtection="1">
      <alignment horizontal="left" vertical="center" wrapText="1" readingOrder="1"/>
      <protection locked="0"/>
    </xf>
    <xf numFmtId="0" fontId="6" fillId="7" borderId="25" xfId="0" applyFont="1" applyFill="1" applyBorder="1" applyAlignment="1">
      <alignment horizontal="center" vertical="center" wrapText="1"/>
    </xf>
    <xf numFmtId="0" fontId="6" fillId="7" borderId="5" xfId="0" applyFont="1" applyFill="1" applyBorder="1" applyAlignment="1">
      <alignment horizontal="center" vertical="center" wrapText="1"/>
    </xf>
    <xf numFmtId="0" fontId="6" fillId="7" borderId="26" xfId="0" applyFont="1" applyFill="1" applyBorder="1" applyAlignment="1">
      <alignment horizontal="center" vertical="center" wrapText="1"/>
    </xf>
    <xf numFmtId="0" fontId="6" fillId="7" borderId="7" xfId="0" applyFont="1" applyFill="1" applyBorder="1" applyAlignment="1">
      <alignment horizontal="center" vertical="center" wrapText="1"/>
    </xf>
    <xf numFmtId="0" fontId="12" fillId="6" borderId="27" xfId="0" applyFont="1" applyFill="1" applyBorder="1" applyAlignment="1" applyProtection="1">
      <alignment horizontal="right" vertical="center" wrapText="1" readingOrder="1"/>
      <protection locked="0"/>
    </xf>
    <xf numFmtId="0" fontId="12" fillId="6" borderId="9" xfId="0" applyFont="1" applyFill="1" applyBorder="1" applyAlignment="1" applyProtection="1">
      <alignment horizontal="right" vertical="center" wrapText="1" readingOrder="1"/>
      <protection locked="0"/>
    </xf>
    <xf numFmtId="0" fontId="5" fillId="6" borderId="25" xfId="0" applyFont="1" applyFill="1" applyBorder="1" applyAlignment="1" applyProtection="1">
      <alignment horizontal="right" vertical="center" wrapText="1" readingOrder="1"/>
      <protection locked="0"/>
    </xf>
    <xf numFmtId="0" fontId="5" fillId="6" borderId="5" xfId="0" applyFont="1" applyFill="1" applyBorder="1" applyAlignment="1" applyProtection="1">
      <alignment horizontal="right" vertical="center" wrapText="1" readingOrder="1"/>
      <protection locked="0"/>
    </xf>
    <xf numFmtId="0" fontId="5" fillId="6" borderId="26" xfId="0" applyFont="1" applyFill="1" applyBorder="1" applyAlignment="1" applyProtection="1">
      <alignment horizontal="right" vertical="center" wrapText="1" readingOrder="1"/>
      <protection locked="0"/>
    </xf>
    <xf numFmtId="0" fontId="5" fillId="6" borderId="7" xfId="0" applyFont="1" applyFill="1" applyBorder="1" applyAlignment="1" applyProtection="1">
      <alignment horizontal="right" vertical="center" wrapText="1" readingOrder="1"/>
      <protection locked="0"/>
    </xf>
    <xf numFmtId="0" fontId="12" fillId="6" borderId="11" xfId="0" applyFont="1" applyFill="1" applyBorder="1" applyAlignment="1" applyProtection="1">
      <alignment horizontal="right" vertical="center" wrapText="1" readingOrder="1"/>
      <protection locked="0"/>
    </xf>
    <xf numFmtId="0" fontId="12" fillId="6" borderId="1" xfId="0" applyFont="1" applyFill="1" applyBorder="1" applyAlignment="1" applyProtection="1">
      <alignment horizontal="right" vertical="center" wrapText="1" readingOrder="1"/>
      <protection locked="0"/>
    </xf>
    <xf numFmtId="0" fontId="6" fillId="0" borderId="0" xfId="0" applyFont="1" applyAlignment="1">
      <alignment horizontal="left"/>
    </xf>
    <xf numFmtId="0" fontId="12" fillId="0" borderId="11" xfId="0" applyFont="1" applyBorder="1" applyAlignment="1" applyProtection="1">
      <alignment horizontal="center" vertical="center" wrapText="1" readingOrder="1"/>
      <protection locked="0"/>
    </xf>
    <xf numFmtId="0" fontId="12" fillId="0" borderId="1" xfId="0" applyFont="1" applyBorder="1" applyAlignment="1" applyProtection="1">
      <alignment horizontal="center" vertical="center" wrapText="1" readingOrder="1"/>
      <protection locked="0"/>
    </xf>
    <xf numFmtId="0" fontId="12" fillId="0" borderId="2" xfId="0" applyFont="1" applyBorder="1" applyAlignment="1" applyProtection="1">
      <alignment horizontal="center" vertical="center" wrapText="1" readingOrder="1"/>
      <protection locked="0"/>
    </xf>
    <xf numFmtId="1" fontId="15" fillId="0" borderId="11" xfId="0" applyNumberFormat="1" applyFont="1" applyBorder="1" applyAlignment="1" applyProtection="1">
      <alignment horizontal="center" vertical="center" wrapText="1" readingOrder="1"/>
      <protection locked="0"/>
    </xf>
    <xf numFmtId="1" fontId="15" fillId="0" borderId="1" xfId="0" applyNumberFormat="1" applyFont="1" applyBorder="1" applyAlignment="1" applyProtection="1">
      <alignment horizontal="center" vertical="center" wrapText="1" readingOrder="1"/>
      <protection locked="0"/>
    </xf>
    <xf numFmtId="1" fontId="15" fillId="0" borderId="2" xfId="0" applyNumberFormat="1" applyFont="1" applyBorder="1" applyAlignment="1" applyProtection="1">
      <alignment horizontal="center" vertical="center" wrapText="1" readingOrder="1"/>
      <protection locked="0"/>
    </xf>
    <xf numFmtId="0" fontId="1" fillId="0" borderId="0" xfId="0" applyFont="1" applyAlignment="1">
      <alignment horizontal="left"/>
    </xf>
    <xf numFmtId="0" fontId="1" fillId="0" borderId="9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1" fillId="3" borderId="9" xfId="0" applyFont="1" applyFill="1" applyBorder="1" applyAlignment="1">
      <alignment horizontal="center" wrapText="1"/>
    </xf>
    <xf numFmtId="0" fontId="1" fillId="3" borderId="10" xfId="0" applyFont="1" applyFill="1" applyBorder="1" applyAlignment="1">
      <alignment horizontal="center" wrapText="1"/>
    </xf>
    <xf numFmtId="0" fontId="1" fillId="3" borderId="14" xfId="0" applyFont="1" applyFill="1" applyBorder="1" applyAlignment="1">
      <alignment horizontal="center" wrapText="1"/>
    </xf>
    <xf numFmtId="0" fontId="1" fillId="0" borderId="10" xfId="0" applyFont="1" applyBorder="1" applyAlignment="1">
      <alignment horizontal="center"/>
    </xf>
    <xf numFmtId="0" fontId="1" fillId="3" borderId="14" xfId="0" applyFont="1" applyFill="1" applyBorder="1" applyAlignment="1">
      <alignment horizontal="center"/>
    </xf>
    <xf numFmtId="0" fontId="1" fillId="0" borderId="9" xfId="0" applyFont="1" applyBorder="1" applyAlignment="1">
      <alignment horizontal="center" wrapText="1"/>
    </xf>
    <xf numFmtId="0" fontId="1" fillId="0" borderId="10" xfId="0" applyFont="1" applyBorder="1" applyAlignment="1">
      <alignment horizontal="center" wrapText="1"/>
    </xf>
    <xf numFmtId="0" fontId="1" fillId="0" borderId="14" xfId="0" applyFont="1" applyBorder="1" applyAlignment="1">
      <alignment horizontal="center" wrapText="1"/>
    </xf>
    <xf numFmtId="0" fontId="1" fillId="3" borderId="10" xfId="0" applyFont="1" applyFill="1" applyBorder="1" applyAlignment="1">
      <alignment horizontal="center"/>
    </xf>
    <xf numFmtId="0" fontId="1" fillId="3" borderId="9" xfId="0" applyFont="1" applyFill="1" applyBorder="1" applyAlignment="1">
      <alignment horizontal="center"/>
    </xf>
    <xf numFmtId="0" fontId="19" fillId="0" borderId="17" xfId="0" applyFont="1" applyBorder="1" applyAlignment="1" applyProtection="1">
      <alignment horizontal="left" vertical="top" wrapText="1" readingOrder="1"/>
      <protection locked="0"/>
    </xf>
    <xf numFmtId="0" fontId="11" fillId="3" borderId="11" xfId="0" applyFont="1" applyFill="1" applyBorder="1" applyAlignment="1" applyProtection="1">
      <alignment horizontal="left" vertical="top" wrapText="1" readingOrder="1"/>
      <protection locked="0"/>
    </xf>
    <xf numFmtId="0" fontId="11" fillId="3" borderId="1" xfId="0" applyFont="1" applyFill="1" applyBorder="1" applyAlignment="1" applyProtection="1">
      <alignment horizontal="left" vertical="top" wrapText="1" readingOrder="1"/>
      <protection locked="0"/>
    </xf>
    <xf numFmtId="0" fontId="19" fillId="3" borderId="11" xfId="0" applyFont="1" applyFill="1" applyBorder="1" applyAlignment="1" applyProtection="1">
      <alignment horizontal="left" vertical="top" wrapText="1" readingOrder="1"/>
      <protection locked="0"/>
    </xf>
    <xf numFmtId="0" fontId="19" fillId="3" borderId="1" xfId="0" applyFont="1" applyFill="1" applyBorder="1" applyAlignment="1" applyProtection="1">
      <alignment horizontal="left" vertical="top" wrapText="1" readingOrder="1"/>
      <protection locked="0"/>
    </xf>
    <xf numFmtId="0" fontId="3" fillId="7" borderId="7" xfId="0" applyFont="1" applyFill="1" applyBorder="1" applyAlignment="1" applyProtection="1">
      <alignment horizontal="center" wrapText="1" readingOrder="1"/>
      <protection locked="0"/>
    </xf>
    <xf numFmtId="0" fontId="19" fillId="0" borderId="19" xfId="0" applyFont="1" applyFill="1" applyBorder="1" applyAlignment="1" applyProtection="1">
      <alignment horizontal="left" vertical="top" wrapText="1" readingOrder="1"/>
      <protection locked="0"/>
    </xf>
    <xf numFmtId="0" fontId="19" fillId="0" borderId="17" xfId="0" applyFont="1" applyFill="1" applyBorder="1" applyAlignment="1" applyProtection="1">
      <alignment horizontal="left" vertical="top" wrapText="1" readingOrder="1"/>
      <protection locked="0"/>
    </xf>
    <xf numFmtId="0" fontId="1" fillId="3" borderId="7" xfId="0" applyFont="1" applyFill="1" applyBorder="1" applyAlignment="1">
      <alignment horizontal="center" wrapText="1"/>
    </xf>
  </cellXfs>
  <cellStyles count="3">
    <cellStyle name="Įprastas" xfId="0" builtinId="0"/>
    <cellStyle name="Normal 2" xfId="1"/>
    <cellStyle name="Procentai" xfId="2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000000"/>
      <rgbColor rgb="00C0C0C0"/>
      <rgbColor rgb="00DCDCDC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84"/>
  <sheetViews>
    <sheetView zoomScaleNormal="100" workbookViewId="0">
      <pane ySplit="10" topLeftCell="A155" activePane="bottomLeft" state="frozen"/>
      <selection pane="bottomLeft" activeCell="V5" sqref="V5"/>
    </sheetView>
  </sheetViews>
  <sheetFormatPr defaultColWidth="9.140625" defaultRowHeight="25.5" customHeight="1" x14ac:dyDescent="0.2"/>
  <cols>
    <col min="1" max="2" width="10.85546875" style="5" customWidth="1"/>
    <col min="3" max="3" width="10.85546875" style="1" customWidth="1"/>
    <col min="4" max="4" width="19.28515625" style="1" customWidth="1"/>
    <col min="5" max="5" width="11.85546875" style="1" customWidth="1"/>
    <col min="6" max="6" width="9.5703125" style="1" customWidth="1"/>
    <col min="7" max="7" width="11.7109375" style="1" customWidth="1"/>
    <col min="8" max="8" width="9.7109375" style="1" hidden="1" customWidth="1"/>
    <col min="9" max="9" width="12.42578125" style="1" customWidth="1"/>
    <col min="10" max="10" width="14.140625" style="1" customWidth="1"/>
    <col min="11" max="11" width="15" style="1" customWidth="1"/>
    <col min="12" max="12" width="14.85546875" style="1" customWidth="1"/>
    <col min="13" max="13" width="22" style="1" hidden="1" customWidth="1"/>
    <col min="14" max="14" width="40.85546875" style="1" hidden="1" customWidth="1"/>
    <col min="15" max="15" width="5.85546875" style="1" hidden="1" customWidth="1"/>
    <col min="16" max="18" width="7.140625" style="1" hidden="1" customWidth="1"/>
    <col min="19" max="19" width="11.42578125" style="107" hidden="1" customWidth="1"/>
    <col min="20" max="20" width="9.140625" style="1" hidden="1" customWidth="1"/>
    <col min="21" max="16384" width="9.140625" style="1"/>
  </cols>
  <sheetData>
    <row r="1" spans="1:22" ht="13.5" customHeight="1" x14ac:dyDescent="0.2">
      <c r="J1" s="279" t="s">
        <v>300</v>
      </c>
      <c r="K1" s="279"/>
      <c r="L1" s="279"/>
    </row>
    <row r="2" spans="1:22" ht="13.5" customHeight="1" x14ac:dyDescent="0.2">
      <c r="J2" s="1" t="s">
        <v>301</v>
      </c>
    </row>
    <row r="3" spans="1:22" ht="12.75" customHeight="1" x14ac:dyDescent="0.2">
      <c r="J3" s="1" t="s">
        <v>310</v>
      </c>
    </row>
    <row r="4" spans="1:22" ht="12" customHeight="1" x14ac:dyDescent="0.2">
      <c r="J4" s="1" t="s">
        <v>312</v>
      </c>
    </row>
    <row r="5" spans="1:22" ht="12.75" x14ac:dyDescent="0.2">
      <c r="J5" s="23" t="s">
        <v>12</v>
      </c>
    </row>
    <row r="6" spans="1:22" ht="12.75" x14ac:dyDescent="0.2">
      <c r="J6" s="23" t="s">
        <v>13</v>
      </c>
    </row>
    <row r="7" spans="1:22" ht="12.75" x14ac:dyDescent="0.2">
      <c r="J7" s="23" t="s">
        <v>47</v>
      </c>
    </row>
    <row r="8" spans="1:22" ht="39" customHeight="1" x14ac:dyDescent="0.2">
      <c r="A8" s="194" t="s">
        <v>309</v>
      </c>
      <c r="B8" s="194"/>
      <c r="C8" s="194"/>
      <c r="D8" s="194"/>
      <c r="E8" s="194"/>
      <c r="F8" s="194"/>
      <c r="G8" s="194"/>
      <c r="H8" s="194"/>
      <c r="I8" s="194"/>
      <c r="J8" s="194"/>
      <c r="K8" s="194"/>
      <c r="L8" s="194"/>
      <c r="M8" s="194"/>
      <c r="N8" s="194"/>
      <c r="O8" s="194"/>
      <c r="P8" s="194"/>
      <c r="Q8" s="194"/>
      <c r="R8" s="194"/>
      <c r="S8" s="194"/>
    </row>
    <row r="9" spans="1:22" ht="25.5" customHeight="1" x14ac:dyDescent="0.2">
      <c r="A9" s="243" t="s">
        <v>14</v>
      </c>
      <c r="B9" s="243" t="s">
        <v>291</v>
      </c>
      <c r="C9" s="243" t="s">
        <v>15</v>
      </c>
      <c r="D9" s="243" t="s">
        <v>16</v>
      </c>
      <c r="E9" s="243" t="s">
        <v>6</v>
      </c>
      <c r="F9" s="243" t="s">
        <v>292</v>
      </c>
      <c r="G9" s="254" t="s">
        <v>296</v>
      </c>
      <c r="H9" s="243" t="s">
        <v>293</v>
      </c>
      <c r="I9" s="243" t="s">
        <v>294</v>
      </c>
      <c r="J9" s="243" t="s">
        <v>302</v>
      </c>
      <c r="K9" s="243" t="s">
        <v>303</v>
      </c>
      <c r="L9" s="243" t="s">
        <v>295</v>
      </c>
      <c r="M9" s="252" t="s">
        <v>10</v>
      </c>
      <c r="N9" s="252" t="s">
        <v>279</v>
      </c>
      <c r="O9" s="252"/>
      <c r="P9" s="247" t="s">
        <v>280</v>
      </c>
      <c r="Q9" s="248"/>
      <c r="R9" s="249"/>
      <c r="S9" s="241" t="s">
        <v>31</v>
      </c>
    </row>
    <row r="10" spans="1:22" ht="36" customHeight="1" x14ac:dyDescent="0.2">
      <c r="A10" s="244"/>
      <c r="B10" s="244"/>
      <c r="C10" s="244"/>
      <c r="D10" s="244"/>
      <c r="E10" s="244"/>
      <c r="F10" s="244"/>
      <c r="G10" s="243"/>
      <c r="H10" s="244"/>
      <c r="I10" s="244"/>
      <c r="J10" s="244"/>
      <c r="K10" s="244"/>
      <c r="L10" s="244"/>
      <c r="M10" s="253"/>
      <c r="N10" s="128" t="s">
        <v>1</v>
      </c>
      <c r="O10" s="128" t="s">
        <v>17</v>
      </c>
      <c r="P10" s="125">
        <v>2023</v>
      </c>
      <c r="Q10" s="125">
        <v>2024</v>
      </c>
      <c r="R10" s="125">
        <v>2025</v>
      </c>
      <c r="S10" s="242"/>
    </row>
    <row r="11" spans="1:22" ht="14.25" customHeight="1" x14ac:dyDescent="0.2">
      <c r="A11" s="129">
        <v>1</v>
      </c>
      <c r="B11" s="129">
        <v>2</v>
      </c>
      <c r="C11" s="129">
        <v>3</v>
      </c>
      <c r="D11" s="129">
        <v>4</v>
      </c>
      <c r="E11" s="129">
        <v>5</v>
      </c>
      <c r="F11" s="129">
        <v>6</v>
      </c>
      <c r="G11" s="129">
        <v>7</v>
      </c>
      <c r="H11" s="129">
        <v>8</v>
      </c>
      <c r="I11" s="129">
        <v>9</v>
      </c>
      <c r="J11" s="129">
        <v>10</v>
      </c>
      <c r="K11" s="129">
        <v>11</v>
      </c>
      <c r="L11" s="129">
        <v>12</v>
      </c>
      <c r="M11" s="112"/>
      <c r="N11" s="24"/>
      <c r="O11" s="24"/>
      <c r="P11" s="112"/>
      <c r="Q11" s="112"/>
      <c r="R11" s="112"/>
      <c r="S11" s="130">
        <v>13</v>
      </c>
    </row>
    <row r="12" spans="1:22" ht="15.75" customHeight="1" x14ac:dyDescent="0.2">
      <c r="A12" s="25" t="s">
        <v>0</v>
      </c>
      <c r="B12" s="185" t="s">
        <v>134</v>
      </c>
      <c r="C12" s="185"/>
      <c r="D12" s="185"/>
      <c r="E12" s="185"/>
      <c r="F12" s="185"/>
      <c r="G12" s="185"/>
      <c r="H12" s="185"/>
      <c r="I12" s="185"/>
      <c r="J12" s="185"/>
      <c r="K12" s="185"/>
      <c r="L12" s="185"/>
      <c r="M12" s="185"/>
      <c r="N12" s="185"/>
      <c r="O12" s="185"/>
      <c r="P12" s="185"/>
      <c r="Q12" s="185"/>
      <c r="R12" s="186"/>
      <c r="S12" s="108"/>
    </row>
    <row r="13" spans="1:22" ht="39" customHeight="1" x14ac:dyDescent="0.2">
      <c r="A13" s="148" t="s">
        <v>0</v>
      </c>
      <c r="B13" s="195" t="s">
        <v>0</v>
      </c>
      <c r="C13" s="150" t="s">
        <v>237</v>
      </c>
      <c r="D13" s="150"/>
      <c r="E13" s="150"/>
      <c r="F13" s="198" t="s">
        <v>115</v>
      </c>
      <c r="G13" s="209"/>
      <c r="H13" s="210"/>
      <c r="I13" s="210"/>
      <c r="J13" s="210"/>
      <c r="K13" s="210"/>
      <c r="L13" s="207" t="s">
        <v>271</v>
      </c>
      <c r="M13" s="34" t="s">
        <v>44</v>
      </c>
      <c r="N13" s="34" t="s">
        <v>46</v>
      </c>
      <c r="O13" s="35" t="s">
        <v>19</v>
      </c>
      <c r="P13" s="79">
        <v>95</v>
      </c>
      <c r="Q13" s="79">
        <v>95</v>
      </c>
      <c r="R13" s="87">
        <v>95</v>
      </c>
      <c r="S13" s="108"/>
      <c r="T13" s="53"/>
      <c r="U13" s="53"/>
      <c r="V13" s="53"/>
    </row>
    <row r="14" spans="1:22" ht="35.25" customHeight="1" x14ac:dyDescent="0.2">
      <c r="A14" s="149"/>
      <c r="B14" s="196"/>
      <c r="C14" s="197"/>
      <c r="D14" s="197"/>
      <c r="E14" s="197"/>
      <c r="F14" s="198"/>
      <c r="G14" s="245"/>
      <c r="H14" s="246"/>
      <c r="I14" s="246"/>
      <c r="J14" s="246"/>
      <c r="K14" s="246"/>
      <c r="L14" s="231"/>
      <c r="M14" s="34" t="s">
        <v>45</v>
      </c>
      <c r="N14" s="34" t="s">
        <v>112</v>
      </c>
      <c r="O14" s="35" t="s">
        <v>19</v>
      </c>
      <c r="P14" s="87">
        <v>0.1</v>
      </c>
      <c r="Q14" s="87">
        <v>0.5</v>
      </c>
      <c r="R14" s="87">
        <v>0.5</v>
      </c>
      <c r="S14" s="108"/>
    </row>
    <row r="15" spans="1:22" ht="25.5" customHeight="1" x14ac:dyDescent="0.2">
      <c r="A15" s="149"/>
      <c r="B15" s="153" t="s">
        <v>0</v>
      </c>
      <c r="C15" s="63" t="s">
        <v>0</v>
      </c>
      <c r="D15" s="157" t="s">
        <v>43</v>
      </c>
      <c r="E15" s="158"/>
      <c r="F15" s="62" t="s">
        <v>29</v>
      </c>
      <c r="G15" s="166"/>
      <c r="H15" s="167"/>
      <c r="I15" s="167"/>
      <c r="J15" s="167"/>
      <c r="K15" s="167"/>
      <c r="L15" s="60" t="s">
        <v>27</v>
      </c>
      <c r="M15" s="36" t="s">
        <v>49</v>
      </c>
      <c r="N15" s="139" t="s">
        <v>48</v>
      </c>
      <c r="O15" s="4" t="s">
        <v>41</v>
      </c>
      <c r="P15" s="88">
        <v>564</v>
      </c>
      <c r="Q15" s="88">
        <v>565</v>
      </c>
      <c r="R15" s="88">
        <v>565</v>
      </c>
      <c r="S15" s="108"/>
    </row>
    <row r="16" spans="1:22" ht="25.5" customHeight="1" x14ac:dyDescent="0.2">
      <c r="A16" s="149"/>
      <c r="B16" s="154"/>
      <c r="C16" s="273"/>
      <c r="D16" s="274"/>
      <c r="E16" s="275"/>
      <c r="F16" s="136"/>
      <c r="G16" s="276"/>
      <c r="H16" s="277"/>
      <c r="I16" s="277"/>
      <c r="J16" s="277"/>
      <c r="K16" s="278"/>
      <c r="L16" s="135"/>
      <c r="M16" s="36" t="s">
        <v>306</v>
      </c>
      <c r="N16" s="139" t="s">
        <v>308</v>
      </c>
      <c r="O16" s="73" t="s">
        <v>41</v>
      </c>
      <c r="P16" s="88">
        <v>1</v>
      </c>
      <c r="Q16" s="88">
        <v>1</v>
      </c>
      <c r="R16" s="88">
        <v>1</v>
      </c>
      <c r="S16" s="108"/>
    </row>
    <row r="17" spans="1:19" ht="12.75" x14ac:dyDescent="0.2">
      <c r="A17" s="149"/>
      <c r="B17" s="154"/>
      <c r="C17" s="187" t="s">
        <v>0</v>
      </c>
      <c r="D17" s="54">
        <v>188714469</v>
      </c>
      <c r="E17" s="37" t="s">
        <v>23</v>
      </c>
      <c r="F17" s="27" t="s">
        <v>27</v>
      </c>
      <c r="G17" s="8">
        <v>197.9</v>
      </c>
      <c r="H17" s="8">
        <v>230.93600000000001</v>
      </c>
      <c r="I17" s="8">
        <v>236</v>
      </c>
      <c r="J17" s="8">
        <v>230.93600000000001</v>
      </c>
      <c r="K17" s="8">
        <v>230.93600000000001</v>
      </c>
      <c r="L17" s="28" t="s">
        <v>27</v>
      </c>
      <c r="M17" s="45"/>
      <c r="N17" s="59"/>
      <c r="O17" s="47"/>
      <c r="P17" s="51"/>
      <c r="Q17" s="51"/>
      <c r="R17" s="52"/>
      <c r="S17" s="108"/>
    </row>
    <row r="18" spans="1:19" ht="12.75" x14ac:dyDescent="0.2">
      <c r="A18" s="149"/>
      <c r="B18" s="154"/>
      <c r="C18" s="187"/>
      <c r="D18" s="188" t="s">
        <v>30</v>
      </c>
      <c r="E18" s="189"/>
      <c r="F18" s="190"/>
      <c r="G18" s="29">
        <f t="shared" ref="G18:K18" si="0">SUM(G17:G17)</f>
        <v>197.9</v>
      </c>
      <c r="H18" s="29">
        <f t="shared" si="0"/>
        <v>230.93600000000001</v>
      </c>
      <c r="I18" s="29">
        <f t="shared" si="0"/>
        <v>236</v>
      </c>
      <c r="J18" s="29">
        <f t="shared" si="0"/>
        <v>230.93600000000001</v>
      </c>
      <c r="K18" s="29">
        <f t="shared" si="0"/>
        <v>230.93600000000001</v>
      </c>
      <c r="L18" s="13" t="s">
        <v>27</v>
      </c>
      <c r="M18" s="30" t="s">
        <v>27</v>
      </c>
      <c r="N18" s="30" t="s">
        <v>27</v>
      </c>
      <c r="O18" s="30" t="s">
        <v>27</v>
      </c>
      <c r="P18" s="30" t="s">
        <v>27</v>
      </c>
      <c r="Q18" s="30" t="s">
        <v>27</v>
      </c>
      <c r="R18" s="30" t="s">
        <v>27</v>
      </c>
      <c r="S18" s="110">
        <f>(I18-G18)/G18</f>
        <v>0.19252147549267304</v>
      </c>
    </row>
    <row r="19" spans="1:19" ht="15.75" customHeight="1" x14ac:dyDescent="0.2">
      <c r="A19" s="149"/>
      <c r="B19" s="154"/>
      <c r="C19" s="163" t="s">
        <v>18</v>
      </c>
      <c r="D19" s="157" t="s">
        <v>50</v>
      </c>
      <c r="E19" s="158"/>
      <c r="F19" s="172" t="s">
        <v>29</v>
      </c>
      <c r="G19" s="166"/>
      <c r="H19" s="167"/>
      <c r="I19" s="167"/>
      <c r="J19" s="167"/>
      <c r="K19" s="167"/>
      <c r="L19" s="155" t="s">
        <v>27</v>
      </c>
      <c r="M19" s="36" t="s">
        <v>53</v>
      </c>
      <c r="N19" s="48" t="s">
        <v>51</v>
      </c>
      <c r="O19" s="4" t="s">
        <v>41</v>
      </c>
      <c r="P19" s="88">
        <v>640</v>
      </c>
      <c r="Q19" s="88">
        <v>650</v>
      </c>
      <c r="R19" s="88">
        <v>650</v>
      </c>
      <c r="S19" s="108"/>
    </row>
    <row r="20" spans="1:19" ht="15.75" customHeight="1" x14ac:dyDescent="0.2">
      <c r="A20" s="149"/>
      <c r="B20" s="154"/>
      <c r="C20" s="164"/>
      <c r="D20" s="159"/>
      <c r="E20" s="160"/>
      <c r="F20" s="173"/>
      <c r="G20" s="168"/>
      <c r="H20" s="169"/>
      <c r="I20" s="169"/>
      <c r="J20" s="169"/>
      <c r="K20" s="169"/>
      <c r="L20" s="156"/>
      <c r="M20" s="36" t="s">
        <v>128</v>
      </c>
      <c r="N20" s="48" t="s">
        <v>52</v>
      </c>
      <c r="O20" s="4" t="s">
        <v>41</v>
      </c>
      <c r="P20" s="88">
        <v>1371</v>
      </c>
      <c r="Q20" s="88">
        <v>1380</v>
      </c>
      <c r="R20" s="88">
        <v>1380</v>
      </c>
      <c r="S20" s="108"/>
    </row>
    <row r="21" spans="1:19" ht="12.75" x14ac:dyDescent="0.2">
      <c r="A21" s="149"/>
      <c r="B21" s="154"/>
      <c r="C21" s="187" t="s">
        <v>18</v>
      </c>
      <c r="D21" s="54">
        <v>188714469</v>
      </c>
      <c r="E21" s="37" t="s">
        <v>23</v>
      </c>
      <c r="F21" s="27" t="s">
        <v>27</v>
      </c>
      <c r="G21" s="8">
        <v>513.20000000000005</v>
      </c>
      <c r="H21" s="8">
        <v>552.20000000000005</v>
      </c>
      <c r="I21" s="8">
        <v>526.70000000000005</v>
      </c>
      <c r="J21" s="8">
        <v>522.20000000000005</v>
      </c>
      <c r="K21" s="8">
        <v>522.20000000000005</v>
      </c>
      <c r="L21" s="28" t="s">
        <v>27</v>
      </c>
      <c r="M21" s="45"/>
      <c r="N21" s="59"/>
      <c r="O21" s="47"/>
      <c r="P21" s="51"/>
      <c r="Q21" s="51"/>
      <c r="R21" s="52"/>
      <c r="S21" s="108"/>
    </row>
    <row r="22" spans="1:19" ht="12.75" x14ac:dyDescent="0.2">
      <c r="A22" s="149"/>
      <c r="B22" s="154"/>
      <c r="C22" s="187"/>
      <c r="D22" s="188" t="s">
        <v>30</v>
      </c>
      <c r="E22" s="189"/>
      <c r="F22" s="190"/>
      <c r="G22" s="29">
        <f t="shared" ref="G22:K22" si="1">SUM(G21:G21)</f>
        <v>513.20000000000005</v>
      </c>
      <c r="H22" s="29">
        <f t="shared" si="1"/>
        <v>552.20000000000005</v>
      </c>
      <c r="I22" s="29">
        <f t="shared" si="1"/>
        <v>526.70000000000005</v>
      </c>
      <c r="J22" s="29">
        <f t="shared" si="1"/>
        <v>522.20000000000005</v>
      </c>
      <c r="K22" s="29">
        <f t="shared" si="1"/>
        <v>522.20000000000005</v>
      </c>
      <c r="L22" s="13" t="s">
        <v>27</v>
      </c>
      <c r="M22" s="30" t="s">
        <v>27</v>
      </c>
      <c r="N22" s="30" t="s">
        <v>27</v>
      </c>
      <c r="O22" s="30" t="s">
        <v>27</v>
      </c>
      <c r="P22" s="30" t="s">
        <v>27</v>
      </c>
      <c r="Q22" s="30" t="s">
        <v>27</v>
      </c>
      <c r="R22" s="30" t="s">
        <v>27</v>
      </c>
      <c r="S22" s="109">
        <f>(I22-G22)/G22</f>
        <v>2.6305533904910364E-2</v>
      </c>
    </row>
    <row r="23" spans="1:19" ht="25.5" customHeight="1" x14ac:dyDescent="0.2">
      <c r="A23" s="149"/>
      <c r="B23" s="154"/>
      <c r="C23" s="163" t="s">
        <v>35</v>
      </c>
      <c r="D23" s="157" t="s">
        <v>54</v>
      </c>
      <c r="E23" s="158"/>
      <c r="F23" s="172" t="s">
        <v>29</v>
      </c>
      <c r="G23" s="166"/>
      <c r="H23" s="167"/>
      <c r="I23" s="167"/>
      <c r="J23" s="167"/>
      <c r="K23" s="239"/>
      <c r="L23" s="155" t="s">
        <v>27</v>
      </c>
      <c r="M23" s="36" t="s">
        <v>59</v>
      </c>
      <c r="N23" s="48" t="s">
        <v>58</v>
      </c>
      <c r="O23" s="4" t="s">
        <v>20</v>
      </c>
      <c r="P23" s="88">
        <v>183</v>
      </c>
      <c r="Q23" s="88">
        <v>183</v>
      </c>
      <c r="R23" s="88">
        <v>183</v>
      </c>
      <c r="S23" s="108"/>
    </row>
    <row r="24" spans="1:19" ht="15.75" customHeight="1" x14ac:dyDescent="0.2">
      <c r="A24" s="149"/>
      <c r="B24" s="154"/>
      <c r="C24" s="164"/>
      <c r="D24" s="159"/>
      <c r="E24" s="160"/>
      <c r="F24" s="173"/>
      <c r="G24" s="168"/>
      <c r="H24" s="169"/>
      <c r="I24" s="169"/>
      <c r="J24" s="169"/>
      <c r="K24" s="251"/>
      <c r="L24" s="156"/>
      <c r="M24" s="36" t="s">
        <v>275</v>
      </c>
      <c r="N24" s="85" t="s">
        <v>274</v>
      </c>
      <c r="O24" s="73" t="s">
        <v>20</v>
      </c>
      <c r="P24" s="88">
        <v>30</v>
      </c>
      <c r="Q24" s="88">
        <v>40</v>
      </c>
      <c r="R24" s="88">
        <v>50</v>
      </c>
      <c r="S24" s="108"/>
    </row>
    <row r="25" spans="1:19" ht="15.75" customHeight="1" x14ac:dyDescent="0.2">
      <c r="A25" s="149"/>
      <c r="B25" s="154"/>
      <c r="C25" s="165"/>
      <c r="D25" s="161"/>
      <c r="E25" s="162"/>
      <c r="F25" s="174"/>
      <c r="G25" s="170"/>
      <c r="H25" s="171"/>
      <c r="I25" s="171"/>
      <c r="J25" s="171"/>
      <c r="K25" s="240"/>
      <c r="L25" s="229"/>
      <c r="M25" s="36" t="s">
        <v>276</v>
      </c>
      <c r="N25" s="85" t="s">
        <v>277</v>
      </c>
      <c r="O25" s="73" t="s">
        <v>41</v>
      </c>
      <c r="P25" s="88">
        <v>3</v>
      </c>
      <c r="Q25" s="88">
        <v>4</v>
      </c>
      <c r="R25" s="88">
        <v>5</v>
      </c>
      <c r="S25" s="108"/>
    </row>
    <row r="26" spans="1:19" ht="12.75" x14ac:dyDescent="0.2">
      <c r="A26" s="149"/>
      <c r="B26" s="154"/>
      <c r="C26" s="187" t="s">
        <v>35</v>
      </c>
      <c r="D26" s="54">
        <v>188714469</v>
      </c>
      <c r="E26" s="37" t="s">
        <v>23</v>
      </c>
      <c r="F26" s="27" t="s">
        <v>27</v>
      </c>
      <c r="G26" s="8">
        <v>783</v>
      </c>
      <c r="H26" s="8">
        <v>844.8</v>
      </c>
      <c r="I26" s="8">
        <v>550</v>
      </c>
      <c r="J26" s="8">
        <v>844.8</v>
      </c>
      <c r="K26" s="8">
        <v>844.8</v>
      </c>
      <c r="L26" s="28" t="s">
        <v>27</v>
      </c>
      <c r="M26" s="45"/>
      <c r="N26" s="46"/>
      <c r="O26" s="47"/>
      <c r="P26" s="51"/>
      <c r="Q26" s="51"/>
      <c r="R26" s="52"/>
      <c r="S26" s="108"/>
    </row>
    <row r="27" spans="1:19" ht="12.75" x14ac:dyDescent="0.2">
      <c r="A27" s="149"/>
      <c r="B27" s="154"/>
      <c r="C27" s="187"/>
      <c r="D27" s="54">
        <v>188714469</v>
      </c>
      <c r="E27" s="37" t="s">
        <v>22</v>
      </c>
      <c r="F27" s="27" t="s">
        <v>27</v>
      </c>
      <c r="G27" s="8">
        <v>0</v>
      </c>
      <c r="H27" s="8">
        <v>85.9</v>
      </c>
      <c r="I27" s="8">
        <v>85.9</v>
      </c>
      <c r="J27" s="8">
        <v>94.5</v>
      </c>
      <c r="K27" s="8">
        <v>103.9</v>
      </c>
      <c r="L27" s="28"/>
      <c r="M27" s="45"/>
      <c r="N27" s="46"/>
      <c r="O27" s="47"/>
      <c r="P27" s="51"/>
      <c r="Q27" s="51"/>
      <c r="R27" s="52"/>
      <c r="S27" s="108"/>
    </row>
    <row r="28" spans="1:19" ht="12.75" x14ac:dyDescent="0.2">
      <c r="A28" s="149"/>
      <c r="B28" s="154"/>
      <c r="C28" s="187"/>
      <c r="D28" s="95">
        <v>271759610</v>
      </c>
      <c r="E28" s="103" t="s">
        <v>23</v>
      </c>
      <c r="F28" s="74" t="s">
        <v>27</v>
      </c>
      <c r="G28" s="8">
        <v>586.79999999999995</v>
      </c>
      <c r="H28" s="8">
        <v>645.5</v>
      </c>
      <c r="I28" s="8">
        <v>715.5</v>
      </c>
      <c r="J28" s="8">
        <v>710</v>
      </c>
      <c r="K28" s="8">
        <v>781</v>
      </c>
      <c r="L28" s="28" t="s">
        <v>27</v>
      </c>
      <c r="M28" s="45"/>
      <c r="N28" s="59"/>
      <c r="O28" s="47"/>
      <c r="P28" s="51"/>
      <c r="Q28" s="51"/>
      <c r="R28" s="52"/>
      <c r="S28" s="108"/>
    </row>
    <row r="29" spans="1:19" ht="12.75" x14ac:dyDescent="0.2">
      <c r="A29" s="149"/>
      <c r="B29" s="154"/>
      <c r="C29" s="187"/>
      <c r="D29" s="188" t="s">
        <v>30</v>
      </c>
      <c r="E29" s="189"/>
      <c r="F29" s="190"/>
      <c r="G29" s="29">
        <f>SUM(G26:G28)</f>
        <v>1369.8</v>
      </c>
      <c r="H29" s="29">
        <f t="shared" ref="H29:K29" si="2">SUM(H26:H28)</f>
        <v>1576.1999999999998</v>
      </c>
      <c r="I29" s="29">
        <f t="shared" si="2"/>
        <v>1351.4</v>
      </c>
      <c r="J29" s="29">
        <f t="shared" si="2"/>
        <v>1649.3</v>
      </c>
      <c r="K29" s="29">
        <f t="shared" si="2"/>
        <v>1729.6999999999998</v>
      </c>
      <c r="L29" s="13" t="s">
        <v>27</v>
      </c>
      <c r="M29" s="30" t="s">
        <v>27</v>
      </c>
      <c r="N29" s="30" t="s">
        <v>27</v>
      </c>
      <c r="O29" s="30" t="s">
        <v>27</v>
      </c>
      <c r="P29" s="30" t="s">
        <v>27</v>
      </c>
      <c r="Q29" s="30" t="s">
        <v>27</v>
      </c>
      <c r="R29" s="30" t="s">
        <v>27</v>
      </c>
      <c r="S29" s="109">
        <f>(I29-G29)/G29</f>
        <v>-1.343261790042332E-2</v>
      </c>
    </row>
    <row r="30" spans="1:19" ht="15.75" customHeight="1" x14ac:dyDescent="0.2">
      <c r="A30" s="149"/>
      <c r="B30" s="154"/>
      <c r="C30" s="163" t="s">
        <v>36</v>
      </c>
      <c r="D30" s="157" t="s">
        <v>227</v>
      </c>
      <c r="E30" s="158"/>
      <c r="F30" s="172" t="s">
        <v>29</v>
      </c>
      <c r="G30" s="166"/>
      <c r="H30" s="167"/>
      <c r="I30" s="167"/>
      <c r="J30" s="167"/>
      <c r="K30" s="167"/>
      <c r="L30" s="155" t="s">
        <v>27</v>
      </c>
      <c r="M30" s="147" t="s">
        <v>119</v>
      </c>
      <c r="N30" s="48" t="s">
        <v>253</v>
      </c>
      <c r="O30" s="4" t="s">
        <v>20</v>
      </c>
      <c r="P30" s="88">
        <v>155</v>
      </c>
      <c r="Q30" s="88">
        <v>170</v>
      </c>
      <c r="R30" s="88">
        <v>190</v>
      </c>
      <c r="S30" s="108"/>
    </row>
    <row r="31" spans="1:19" ht="15.75" customHeight="1" x14ac:dyDescent="0.2">
      <c r="A31" s="149"/>
      <c r="B31" s="154"/>
      <c r="C31" s="164"/>
      <c r="D31" s="159"/>
      <c r="E31" s="160"/>
      <c r="F31" s="173"/>
      <c r="G31" s="168"/>
      <c r="H31" s="169"/>
      <c r="I31" s="169"/>
      <c r="J31" s="169"/>
      <c r="K31" s="169"/>
      <c r="L31" s="156"/>
      <c r="M31" s="36" t="s">
        <v>129</v>
      </c>
      <c r="N31" s="98" t="s">
        <v>127</v>
      </c>
      <c r="O31" s="73" t="s">
        <v>20</v>
      </c>
      <c r="P31" s="88">
        <v>8</v>
      </c>
      <c r="Q31" s="88">
        <v>10</v>
      </c>
      <c r="R31" s="88">
        <v>12</v>
      </c>
      <c r="S31" s="108"/>
    </row>
    <row r="32" spans="1:19" ht="14.25" customHeight="1" x14ac:dyDescent="0.2">
      <c r="A32" s="149"/>
      <c r="B32" s="154"/>
      <c r="C32" s="165"/>
      <c r="D32" s="161"/>
      <c r="E32" s="162"/>
      <c r="F32" s="174"/>
      <c r="G32" s="170"/>
      <c r="H32" s="171"/>
      <c r="I32" s="171"/>
      <c r="J32" s="171"/>
      <c r="K32" s="171"/>
      <c r="L32" s="229"/>
      <c r="M32" s="36" t="s">
        <v>130</v>
      </c>
      <c r="N32" s="48" t="s">
        <v>118</v>
      </c>
      <c r="O32" s="4" t="s">
        <v>20</v>
      </c>
      <c r="P32" s="88">
        <v>5</v>
      </c>
      <c r="Q32" s="88">
        <v>6</v>
      </c>
      <c r="R32" s="88">
        <v>6</v>
      </c>
      <c r="S32" s="108"/>
    </row>
    <row r="33" spans="1:22" ht="12.75" x14ac:dyDescent="0.2">
      <c r="A33" s="149"/>
      <c r="B33" s="154"/>
      <c r="C33" s="187" t="s">
        <v>36</v>
      </c>
      <c r="D33" s="54">
        <v>188714469</v>
      </c>
      <c r="E33" s="37" t="s">
        <v>22</v>
      </c>
      <c r="F33" s="27" t="s">
        <v>27</v>
      </c>
      <c r="G33" s="8">
        <v>32</v>
      </c>
      <c r="H33" s="8">
        <v>75.7</v>
      </c>
      <c r="I33" s="8">
        <v>62.7</v>
      </c>
      <c r="J33" s="8">
        <v>75.7</v>
      </c>
      <c r="K33" s="8">
        <v>75.7</v>
      </c>
      <c r="L33" s="28" t="s">
        <v>27</v>
      </c>
      <c r="M33" s="45"/>
      <c r="N33" s="59"/>
      <c r="O33" s="47"/>
      <c r="P33" s="51"/>
      <c r="Q33" s="51"/>
      <c r="R33" s="52"/>
      <c r="S33" s="108"/>
      <c r="T33" s="131"/>
      <c r="U33" s="131"/>
      <c r="V33" s="131"/>
    </row>
    <row r="34" spans="1:22" ht="12.75" x14ac:dyDescent="0.2">
      <c r="A34" s="149"/>
      <c r="B34" s="154"/>
      <c r="C34" s="187"/>
      <c r="D34" s="54">
        <v>188714469</v>
      </c>
      <c r="E34" s="37" t="s">
        <v>23</v>
      </c>
      <c r="F34" s="74"/>
      <c r="G34" s="8">
        <v>97.902000000000001</v>
      </c>
      <c r="H34" s="8">
        <v>50</v>
      </c>
      <c r="I34" s="8">
        <v>157.97300000000001</v>
      </c>
      <c r="J34" s="8">
        <v>55</v>
      </c>
      <c r="K34" s="8">
        <v>60</v>
      </c>
      <c r="L34" s="28"/>
      <c r="M34" s="45"/>
      <c r="N34" s="59"/>
      <c r="O34" s="47"/>
      <c r="P34" s="51"/>
      <c r="Q34" s="51"/>
      <c r="R34" s="52"/>
      <c r="S34" s="108"/>
    </row>
    <row r="35" spans="1:22" ht="12.75" x14ac:dyDescent="0.2">
      <c r="A35" s="149"/>
      <c r="B35" s="154"/>
      <c r="C35" s="187"/>
      <c r="D35" s="188" t="s">
        <v>30</v>
      </c>
      <c r="E35" s="189"/>
      <c r="F35" s="190"/>
      <c r="G35" s="29">
        <f>SUM(G33:G34)</f>
        <v>129.90199999999999</v>
      </c>
      <c r="H35" s="29">
        <f t="shared" ref="H35:K35" si="3">SUM(H33:H34)</f>
        <v>125.7</v>
      </c>
      <c r="I35" s="29">
        <f t="shared" si="3"/>
        <v>220.673</v>
      </c>
      <c r="J35" s="29">
        <f t="shared" si="3"/>
        <v>130.69999999999999</v>
      </c>
      <c r="K35" s="29">
        <f t="shared" si="3"/>
        <v>135.69999999999999</v>
      </c>
      <c r="L35" s="13" t="s">
        <v>27</v>
      </c>
      <c r="M35" s="30" t="s">
        <v>27</v>
      </c>
      <c r="N35" s="30" t="s">
        <v>27</v>
      </c>
      <c r="O35" s="30" t="s">
        <v>27</v>
      </c>
      <c r="P35" s="30" t="s">
        <v>27</v>
      </c>
      <c r="Q35" s="30" t="s">
        <v>27</v>
      </c>
      <c r="R35" s="30" t="s">
        <v>27</v>
      </c>
      <c r="S35" s="110">
        <f>(I35-G35)/G35</f>
        <v>0.69876522301427246</v>
      </c>
    </row>
    <row r="36" spans="1:22" ht="10.5" customHeight="1" x14ac:dyDescent="0.2">
      <c r="A36" s="149"/>
      <c r="B36" s="154"/>
      <c r="C36" s="163" t="s">
        <v>37</v>
      </c>
      <c r="D36" s="157" t="s">
        <v>60</v>
      </c>
      <c r="E36" s="158"/>
      <c r="F36" s="172" t="s">
        <v>29</v>
      </c>
      <c r="G36" s="166"/>
      <c r="H36" s="167"/>
      <c r="I36" s="167"/>
      <c r="J36" s="167"/>
      <c r="K36" s="167"/>
      <c r="L36" s="155" t="s">
        <v>27</v>
      </c>
      <c r="M36" s="36" t="s">
        <v>131</v>
      </c>
      <c r="N36" s="66" t="s">
        <v>125</v>
      </c>
      <c r="O36" s="4" t="s">
        <v>41</v>
      </c>
      <c r="P36" s="88">
        <v>20</v>
      </c>
      <c r="Q36" s="88">
        <v>21</v>
      </c>
      <c r="R36" s="88">
        <v>22</v>
      </c>
      <c r="S36" s="108"/>
    </row>
    <row r="37" spans="1:22" ht="10.5" customHeight="1" x14ac:dyDescent="0.2">
      <c r="A37" s="149"/>
      <c r="B37" s="154"/>
      <c r="C37" s="164"/>
      <c r="D37" s="159"/>
      <c r="E37" s="160"/>
      <c r="F37" s="173"/>
      <c r="G37" s="168"/>
      <c r="H37" s="169"/>
      <c r="I37" s="169"/>
      <c r="J37" s="169"/>
      <c r="K37" s="169"/>
      <c r="L37" s="156"/>
      <c r="M37" s="36" t="s">
        <v>113</v>
      </c>
      <c r="N37" s="66" t="s">
        <v>208</v>
      </c>
      <c r="O37" s="4" t="s">
        <v>20</v>
      </c>
      <c r="P37" s="88">
        <v>15000</v>
      </c>
      <c r="Q37" s="88">
        <v>15000</v>
      </c>
      <c r="R37" s="88">
        <v>15000</v>
      </c>
      <c r="S37" s="108"/>
    </row>
    <row r="38" spans="1:22" ht="10.5" customHeight="1" x14ac:dyDescent="0.2">
      <c r="A38" s="149"/>
      <c r="B38" s="154"/>
      <c r="C38" s="164"/>
      <c r="D38" s="159"/>
      <c r="E38" s="160"/>
      <c r="F38" s="173"/>
      <c r="G38" s="168"/>
      <c r="H38" s="169"/>
      <c r="I38" s="169"/>
      <c r="J38" s="169"/>
      <c r="K38" s="169"/>
      <c r="L38" s="156"/>
      <c r="M38" s="36" t="s">
        <v>114</v>
      </c>
      <c r="N38" s="66" t="s">
        <v>217</v>
      </c>
      <c r="O38" s="4" t="s">
        <v>218</v>
      </c>
      <c r="P38" s="88">
        <v>200</v>
      </c>
      <c r="Q38" s="88">
        <v>200</v>
      </c>
      <c r="R38" s="88">
        <v>200</v>
      </c>
      <c r="S38" s="108"/>
    </row>
    <row r="39" spans="1:22" ht="10.5" customHeight="1" x14ac:dyDescent="0.2">
      <c r="A39" s="149"/>
      <c r="B39" s="154"/>
      <c r="C39" s="164"/>
      <c r="D39" s="159"/>
      <c r="E39" s="160"/>
      <c r="F39" s="173"/>
      <c r="G39" s="168"/>
      <c r="H39" s="169"/>
      <c r="I39" s="169"/>
      <c r="J39" s="169"/>
      <c r="K39" s="169"/>
      <c r="L39" s="156"/>
      <c r="M39" s="36" t="s">
        <v>231</v>
      </c>
      <c r="N39" s="66" t="s">
        <v>219</v>
      </c>
      <c r="O39" s="4" t="s">
        <v>218</v>
      </c>
      <c r="P39" s="88">
        <v>250</v>
      </c>
      <c r="Q39" s="88">
        <v>250</v>
      </c>
      <c r="R39" s="88">
        <v>250</v>
      </c>
      <c r="S39" s="108"/>
    </row>
    <row r="40" spans="1:22" ht="10.5" customHeight="1" x14ac:dyDescent="0.2">
      <c r="A40" s="149"/>
      <c r="B40" s="154"/>
      <c r="C40" s="164"/>
      <c r="D40" s="159"/>
      <c r="E40" s="160"/>
      <c r="F40" s="173"/>
      <c r="G40" s="168"/>
      <c r="H40" s="169"/>
      <c r="I40" s="169"/>
      <c r="J40" s="169"/>
      <c r="K40" s="169"/>
      <c r="L40" s="156"/>
      <c r="M40" s="36" t="s">
        <v>232</v>
      </c>
      <c r="N40" s="66" t="s">
        <v>220</v>
      </c>
      <c r="O40" s="4" t="s">
        <v>20</v>
      </c>
      <c r="P40" s="88">
        <v>1500</v>
      </c>
      <c r="Q40" s="88">
        <v>1700</v>
      </c>
      <c r="R40" s="88">
        <v>1900</v>
      </c>
      <c r="S40" s="108"/>
    </row>
    <row r="41" spans="1:22" ht="10.5" customHeight="1" x14ac:dyDescent="0.2">
      <c r="A41" s="149"/>
      <c r="B41" s="154"/>
      <c r="C41" s="164"/>
      <c r="D41" s="159"/>
      <c r="E41" s="160"/>
      <c r="F41" s="173"/>
      <c r="G41" s="168"/>
      <c r="H41" s="169"/>
      <c r="I41" s="169"/>
      <c r="J41" s="169"/>
      <c r="K41" s="169"/>
      <c r="L41" s="156"/>
      <c r="M41" s="36" t="s">
        <v>233</v>
      </c>
      <c r="N41" s="66" t="s">
        <v>221</v>
      </c>
      <c r="O41" s="73" t="s">
        <v>20</v>
      </c>
      <c r="P41" s="88">
        <v>23</v>
      </c>
      <c r="Q41" s="88">
        <v>24</v>
      </c>
      <c r="R41" s="88">
        <v>25</v>
      </c>
      <c r="S41" s="108"/>
    </row>
    <row r="42" spans="1:22" ht="12.75" x14ac:dyDescent="0.2">
      <c r="A42" s="149"/>
      <c r="B42" s="154"/>
      <c r="C42" s="187" t="s">
        <v>37</v>
      </c>
      <c r="D42" s="54">
        <v>302415311</v>
      </c>
      <c r="E42" s="37" t="s">
        <v>23</v>
      </c>
      <c r="F42" s="27" t="s">
        <v>27</v>
      </c>
      <c r="G42" s="8">
        <v>397.6</v>
      </c>
      <c r="H42" s="8">
        <v>437.3</v>
      </c>
      <c r="I42" s="8">
        <v>353.6</v>
      </c>
      <c r="J42" s="8">
        <v>481.03</v>
      </c>
      <c r="K42" s="8">
        <v>529.13300000000004</v>
      </c>
      <c r="L42" s="28" t="s">
        <v>27</v>
      </c>
      <c r="M42" s="45"/>
      <c r="N42" s="59"/>
      <c r="O42" s="47"/>
      <c r="P42" s="51"/>
      <c r="Q42" s="51"/>
      <c r="R42" s="52"/>
      <c r="S42" s="108"/>
    </row>
    <row r="43" spans="1:22" ht="12.75" x14ac:dyDescent="0.2">
      <c r="A43" s="149"/>
      <c r="B43" s="154"/>
      <c r="C43" s="187"/>
      <c r="D43" s="188" t="s">
        <v>30</v>
      </c>
      <c r="E43" s="189"/>
      <c r="F43" s="190"/>
      <c r="G43" s="29">
        <f t="shared" ref="G43:K43" si="4">SUM(G42:G42)</f>
        <v>397.6</v>
      </c>
      <c r="H43" s="29">
        <f t="shared" si="4"/>
        <v>437.3</v>
      </c>
      <c r="I43" s="29">
        <f t="shared" si="4"/>
        <v>353.6</v>
      </c>
      <c r="J43" s="29">
        <f t="shared" si="4"/>
        <v>481.03</v>
      </c>
      <c r="K43" s="29">
        <f t="shared" si="4"/>
        <v>529.13300000000004</v>
      </c>
      <c r="L43" s="13" t="s">
        <v>27</v>
      </c>
      <c r="M43" s="30" t="s">
        <v>27</v>
      </c>
      <c r="N43" s="30" t="s">
        <v>27</v>
      </c>
      <c r="O43" s="30" t="s">
        <v>27</v>
      </c>
      <c r="P43" s="30" t="s">
        <v>27</v>
      </c>
      <c r="Q43" s="30" t="s">
        <v>27</v>
      </c>
      <c r="R43" s="30" t="s">
        <v>27</v>
      </c>
      <c r="S43" s="110">
        <f>(I43-G43)/G43</f>
        <v>-0.11066398390342051</v>
      </c>
    </row>
    <row r="44" spans="1:22" ht="25.5" customHeight="1" x14ac:dyDescent="0.2">
      <c r="A44" s="149"/>
      <c r="B44" s="154"/>
      <c r="C44" s="61" t="s">
        <v>38</v>
      </c>
      <c r="D44" s="157" t="s">
        <v>62</v>
      </c>
      <c r="E44" s="158"/>
      <c r="F44" s="62" t="s">
        <v>29</v>
      </c>
      <c r="G44" s="166"/>
      <c r="H44" s="167"/>
      <c r="I44" s="167"/>
      <c r="J44" s="167"/>
      <c r="K44" s="167"/>
      <c r="L44" s="60" t="s">
        <v>27</v>
      </c>
      <c r="M44" s="36" t="s">
        <v>132</v>
      </c>
      <c r="N44" s="48" t="s">
        <v>64</v>
      </c>
      <c r="O44" s="4" t="s">
        <v>41</v>
      </c>
      <c r="P44" s="4">
        <v>29</v>
      </c>
      <c r="Q44" s="4">
        <v>29</v>
      </c>
      <c r="R44" s="4">
        <v>29</v>
      </c>
      <c r="S44" s="108"/>
    </row>
    <row r="45" spans="1:22" ht="12.75" x14ac:dyDescent="0.2">
      <c r="A45" s="149"/>
      <c r="B45" s="154"/>
      <c r="C45" s="187" t="s">
        <v>38</v>
      </c>
      <c r="D45" s="67">
        <v>188714469</v>
      </c>
      <c r="E45" s="37" t="s">
        <v>23</v>
      </c>
      <c r="F45" s="27" t="s">
        <v>27</v>
      </c>
      <c r="G45" s="8">
        <v>13.6</v>
      </c>
      <c r="H45" s="8">
        <v>8</v>
      </c>
      <c r="I45" s="8">
        <v>13.6</v>
      </c>
      <c r="J45" s="8">
        <v>8.1</v>
      </c>
      <c r="K45" s="8">
        <v>8.1999999999999993</v>
      </c>
      <c r="L45" s="28" t="s">
        <v>27</v>
      </c>
      <c r="M45" s="45"/>
      <c r="N45" s="59"/>
      <c r="O45" s="47"/>
      <c r="P45" s="51"/>
      <c r="Q45" s="51"/>
      <c r="R45" s="52"/>
      <c r="S45" s="108"/>
    </row>
    <row r="46" spans="1:22" ht="12.75" x14ac:dyDescent="0.2">
      <c r="A46" s="149"/>
      <c r="B46" s="154"/>
      <c r="C46" s="187"/>
      <c r="D46" s="188" t="s">
        <v>30</v>
      </c>
      <c r="E46" s="189"/>
      <c r="F46" s="190"/>
      <c r="G46" s="29">
        <f t="shared" ref="G46:K46" si="5">SUM(G45:G45)</f>
        <v>13.6</v>
      </c>
      <c r="H46" s="29">
        <f t="shared" si="5"/>
        <v>8</v>
      </c>
      <c r="I46" s="29">
        <f t="shared" si="5"/>
        <v>13.6</v>
      </c>
      <c r="J46" s="29">
        <f t="shared" si="5"/>
        <v>8.1</v>
      </c>
      <c r="K46" s="29">
        <f t="shared" si="5"/>
        <v>8.1999999999999993</v>
      </c>
      <c r="L46" s="13" t="s">
        <v>27</v>
      </c>
      <c r="M46" s="30" t="s">
        <v>27</v>
      </c>
      <c r="N46" s="30" t="s">
        <v>27</v>
      </c>
      <c r="O46" s="30" t="s">
        <v>27</v>
      </c>
      <c r="P46" s="30" t="s">
        <v>27</v>
      </c>
      <c r="Q46" s="30" t="s">
        <v>27</v>
      </c>
      <c r="R46" s="30" t="s">
        <v>27</v>
      </c>
      <c r="S46" s="109">
        <f>(I46-G46)/G46</f>
        <v>0</v>
      </c>
    </row>
    <row r="47" spans="1:22" ht="25.5" customHeight="1" x14ac:dyDescent="0.2">
      <c r="A47" s="149"/>
      <c r="B47" s="154"/>
      <c r="C47" s="61" t="s">
        <v>39</v>
      </c>
      <c r="D47" s="157" t="s">
        <v>63</v>
      </c>
      <c r="E47" s="158"/>
      <c r="F47" s="62" t="s">
        <v>29</v>
      </c>
      <c r="G47" s="166"/>
      <c r="H47" s="167"/>
      <c r="I47" s="167"/>
      <c r="J47" s="167"/>
      <c r="K47" s="167"/>
      <c r="L47" s="60" t="s">
        <v>27</v>
      </c>
      <c r="M47" s="36" t="s">
        <v>61</v>
      </c>
      <c r="N47" s="48" t="s">
        <v>65</v>
      </c>
      <c r="O47" s="4" t="s">
        <v>20</v>
      </c>
      <c r="P47" s="4">
        <v>75</v>
      </c>
      <c r="Q47" s="4">
        <v>75</v>
      </c>
      <c r="R47" s="4">
        <v>75</v>
      </c>
      <c r="S47" s="108"/>
    </row>
    <row r="48" spans="1:22" ht="12.75" x14ac:dyDescent="0.2">
      <c r="A48" s="149"/>
      <c r="B48" s="154"/>
      <c r="C48" s="187" t="s">
        <v>39</v>
      </c>
      <c r="D48" s="67">
        <v>188714469</v>
      </c>
      <c r="E48" s="37" t="s">
        <v>23</v>
      </c>
      <c r="F48" s="27" t="s">
        <v>27</v>
      </c>
      <c r="G48" s="8">
        <v>2.7</v>
      </c>
      <c r="H48" s="8">
        <v>2.7</v>
      </c>
      <c r="I48" s="8">
        <v>2.1</v>
      </c>
      <c r="J48" s="8">
        <v>2.7</v>
      </c>
      <c r="K48" s="8">
        <v>2.7</v>
      </c>
      <c r="L48" s="28" t="s">
        <v>27</v>
      </c>
      <c r="M48" s="45"/>
      <c r="N48" s="59"/>
      <c r="O48" s="47"/>
      <c r="P48" s="51"/>
      <c r="Q48" s="51"/>
      <c r="R48" s="52"/>
      <c r="S48" s="108"/>
    </row>
    <row r="49" spans="1:25" ht="12.75" x14ac:dyDescent="0.2">
      <c r="A49" s="149"/>
      <c r="B49" s="154"/>
      <c r="C49" s="187"/>
      <c r="D49" s="188" t="s">
        <v>30</v>
      </c>
      <c r="E49" s="189"/>
      <c r="F49" s="190"/>
      <c r="G49" s="29">
        <f t="shared" ref="G49:K49" si="6">SUM(G48:G48)</f>
        <v>2.7</v>
      </c>
      <c r="H49" s="29">
        <f t="shared" si="6"/>
        <v>2.7</v>
      </c>
      <c r="I49" s="29">
        <f t="shared" si="6"/>
        <v>2.1</v>
      </c>
      <c r="J49" s="29">
        <f t="shared" si="6"/>
        <v>2.7</v>
      </c>
      <c r="K49" s="29">
        <f t="shared" si="6"/>
        <v>2.7</v>
      </c>
      <c r="L49" s="13" t="s">
        <v>27</v>
      </c>
      <c r="M49" s="30" t="s">
        <v>27</v>
      </c>
      <c r="N49" s="30" t="s">
        <v>27</v>
      </c>
      <c r="O49" s="30" t="s">
        <v>27</v>
      </c>
      <c r="P49" s="30" t="s">
        <v>27</v>
      </c>
      <c r="Q49" s="30" t="s">
        <v>27</v>
      </c>
      <c r="R49" s="30" t="s">
        <v>27</v>
      </c>
      <c r="S49" s="110">
        <f>(I49-G49)/G49</f>
        <v>-0.22222222222222224</v>
      </c>
    </row>
    <row r="50" spans="1:25" ht="12.75" customHeight="1" x14ac:dyDescent="0.2">
      <c r="A50" s="149"/>
      <c r="B50" s="154"/>
      <c r="C50" s="227" t="s">
        <v>42</v>
      </c>
      <c r="D50" s="157" t="s">
        <v>228</v>
      </c>
      <c r="E50" s="158"/>
      <c r="F50" s="172" t="s">
        <v>29</v>
      </c>
      <c r="G50" s="166"/>
      <c r="H50" s="167"/>
      <c r="I50" s="167"/>
      <c r="J50" s="167"/>
      <c r="K50" s="167"/>
      <c r="L50" s="155" t="s">
        <v>27</v>
      </c>
      <c r="M50" s="36" t="s">
        <v>66</v>
      </c>
      <c r="N50" s="48" t="s">
        <v>234</v>
      </c>
      <c r="O50" s="4" t="s">
        <v>20</v>
      </c>
      <c r="P50" s="88">
        <v>55</v>
      </c>
      <c r="Q50" s="88">
        <v>55</v>
      </c>
      <c r="R50" s="88">
        <v>55</v>
      </c>
      <c r="S50" s="108"/>
    </row>
    <row r="51" spans="1:25" ht="16.5" customHeight="1" x14ac:dyDescent="0.2">
      <c r="A51" s="149"/>
      <c r="B51" s="154"/>
      <c r="C51" s="228"/>
      <c r="D51" s="161"/>
      <c r="E51" s="162"/>
      <c r="F51" s="174"/>
      <c r="G51" s="170"/>
      <c r="H51" s="171"/>
      <c r="I51" s="171"/>
      <c r="J51" s="171"/>
      <c r="K51" s="171"/>
      <c r="L51" s="229"/>
      <c r="M51" s="36" t="s">
        <v>133</v>
      </c>
      <c r="N51" s="48" t="s">
        <v>235</v>
      </c>
      <c r="O51" s="73" t="s">
        <v>41</v>
      </c>
      <c r="P51" s="88">
        <v>100</v>
      </c>
      <c r="Q51" s="88">
        <v>100</v>
      </c>
      <c r="R51" s="88">
        <v>100</v>
      </c>
      <c r="S51" s="108"/>
    </row>
    <row r="52" spans="1:25" ht="12.75" x14ac:dyDescent="0.2">
      <c r="A52" s="149"/>
      <c r="B52" s="154"/>
      <c r="C52" s="233" t="s">
        <v>42</v>
      </c>
      <c r="D52" s="78">
        <v>188714469</v>
      </c>
      <c r="E52" s="48" t="s">
        <v>23</v>
      </c>
      <c r="F52" s="27" t="s">
        <v>27</v>
      </c>
      <c r="G52" s="8">
        <v>108.929</v>
      </c>
      <c r="H52" s="8">
        <v>172.9</v>
      </c>
      <c r="I52" s="8">
        <v>27.425999999999998</v>
      </c>
      <c r="J52" s="8">
        <v>190.2</v>
      </c>
      <c r="K52" s="8">
        <v>209.2</v>
      </c>
      <c r="L52" s="28" t="s">
        <v>27</v>
      </c>
      <c r="M52" s="45"/>
      <c r="N52" s="59"/>
      <c r="O52" s="47"/>
      <c r="P52" s="51"/>
      <c r="Q52" s="51"/>
      <c r="R52" s="52"/>
      <c r="S52" s="108"/>
      <c r="T52" s="131"/>
      <c r="U52" s="131"/>
      <c r="V52" s="131"/>
      <c r="W52" s="131"/>
    </row>
    <row r="53" spans="1:25" ht="12.75" x14ac:dyDescent="0.2">
      <c r="A53" s="149"/>
      <c r="B53" s="154"/>
      <c r="C53" s="233"/>
      <c r="D53" s="234" t="s">
        <v>30</v>
      </c>
      <c r="E53" s="235"/>
      <c r="F53" s="236"/>
      <c r="G53" s="29">
        <f t="shared" ref="G53:K53" si="7">SUM(G52:G52)</f>
        <v>108.929</v>
      </c>
      <c r="H53" s="29">
        <f t="shared" si="7"/>
        <v>172.9</v>
      </c>
      <c r="I53" s="29">
        <f t="shared" si="7"/>
        <v>27.425999999999998</v>
      </c>
      <c r="J53" s="29">
        <f t="shared" si="7"/>
        <v>190.2</v>
      </c>
      <c r="K53" s="29">
        <f t="shared" si="7"/>
        <v>209.2</v>
      </c>
      <c r="L53" s="13" t="s">
        <v>27</v>
      </c>
      <c r="M53" s="30" t="s">
        <v>27</v>
      </c>
      <c r="N53" s="30" t="s">
        <v>27</v>
      </c>
      <c r="O53" s="30" t="s">
        <v>27</v>
      </c>
      <c r="P53" s="30" t="s">
        <v>27</v>
      </c>
      <c r="Q53" s="30" t="s">
        <v>27</v>
      </c>
      <c r="R53" s="30" t="s">
        <v>27</v>
      </c>
      <c r="S53" s="110">
        <f>(I53-G53)/G53</f>
        <v>-0.74822131847350104</v>
      </c>
    </row>
    <row r="54" spans="1:25" ht="12.75" x14ac:dyDescent="0.2">
      <c r="A54" s="149"/>
      <c r="B54" s="154"/>
      <c r="C54" s="163" t="s">
        <v>117</v>
      </c>
      <c r="D54" s="157" t="s">
        <v>68</v>
      </c>
      <c r="E54" s="158"/>
      <c r="F54" s="172" t="s">
        <v>29</v>
      </c>
      <c r="G54" s="166"/>
      <c r="H54" s="167"/>
      <c r="I54" s="167"/>
      <c r="J54" s="167"/>
      <c r="K54" s="167"/>
      <c r="L54" s="155" t="s">
        <v>27</v>
      </c>
      <c r="M54" s="36" t="s">
        <v>138</v>
      </c>
      <c r="N54" s="58" t="s">
        <v>69</v>
      </c>
      <c r="O54" s="4" t="s">
        <v>41</v>
      </c>
      <c r="P54" s="88">
        <v>62</v>
      </c>
      <c r="Q54" s="88">
        <v>62</v>
      </c>
      <c r="R54" s="88">
        <v>62</v>
      </c>
      <c r="S54" s="108"/>
    </row>
    <row r="55" spans="1:25" ht="9" customHeight="1" x14ac:dyDescent="0.2">
      <c r="A55" s="149"/>
      <c r="B55" s="154"/>
      <c r="C55" s="164"/>
      <c r="D55" s="159"/>
      <c r="E55" s="160"/>
      <c r="F55" s="173"/>
      <c r="G55" s="168"/>
      <c r="H55" s="169"/>
      <c r="I55" s="169"/>
      <c r="J55" s="169"/>
      <c r="K55" s="169"/>
      <c r="L55" s="156"/>
      <c r="M55" s="36" t="s">
        <v>139</v>
      </c>
      <c r="N55" s="58" t="s">
        <v>70</v>
      </c>
      <c r="O55" s="4" t="s">
        <v>41</v>
      </c>
      <c r="P55" s="88">
        <v>770</v>
      </c>
      <c r="Q55" s="88">
        <v>770</v>
      </c>
      <c r="R55" s="88">
        <v>770</v>
      </c>
      <c r="S55" s="108"/>
    </row>
    <row r="56" spans="1:25" ht="9" customHeight="1" x14ac:dyDescent="0.2">
      <c r="A56" s="149"/>
      <c r="B56" s="154"/>
      <c r="C56" s="164"/>
      <c r="D56" s="159"/>
      <c r="E56" s="160"/>
      <c r="F56" s="173"/>
      <c r="G56" s="168"/>
      <c r="H56" s="169"/>
      <c r="I56" s="169"/>
      <c r="J56" s="169"/>
      <c r="K56" s="169"/>
      <c r="L56" s="156"/>
      <c r="M56" s="36" t="s">
        <v>140</v>
      </c>
      <c r="N56" s="58" t="s">
        <v>71</v>
      </c>
      <c r="O56" s="4" t="s">
        <v>41</v>
      </c>
      <c r="P56" s="88">
        <v>615</v>
      </c>
      <c r="Q56" s="88">
        <v>615</v>
      </c>
      <c r="R56" s="88">
        <v>615</v>
      </c>
      <c r="S56" s="108"/>
    </row>
    <row r="57" spans="1:25" ht="9" customHeight="1" x14ac:dyDescent="0.2">
      <c r="A57" s="149"/>
      <c r="B57" s="154"/>
      <c r="C57" s="164"/>
      <c r="D57" s="159"/>
      <c r="E57" s="160"/>
      <c r="F57" s="173"/>
      <c r="G57" s="170"/>
      <c r="H57" s="171"/>
      <c r="I57" s="171"/>
      <c r="J57" s="171"/>
      <c r="K57" s="171"/>
      <c r="L57" s="156"/>
      <c r="M57" s="36" t="s">
        <v>141</v>
      </c>
      <c r="N57" s="58" t="s">
        <v>72</v>
      </c>
      <c r="O57" s="4" t="s">
        <v>41</v>
      </c>
      <c r="P57" s="88">
        <v>136</v>
      </c>
      <c r="Q57" s="88">
        <v>138</v>
      </c>
      <c r="R57" s="88">
        <v>140</v>
      </c>
      <c r="S57" s="108"/>
    </row>
    <row r="58" spans="1:25" ht="12.75" x14ac:dyDescent="0.2">
      <c r="A58" s="149"/>
      <c r="B58" s="154"/>
      <c r="C58" s="187" t="s">
        <v>117</v>
      </c>
      <c r="D58" s="54">
        <v>188714469</v>
      </c>
      <c r="E58" s="55" t="s">
        <v>22</v>
      </c>
      <c r="F58" s="27" t="s">
        <v>27</v>
      </c>
      <c r="G58" s="8">
        <v>558.20000000000005</v>
      </c>
      <c r="H58" s="8">
        <v>700</v>
      </c>
      <c r="I58" s="8">
        <v>663</v>
      </c>
      <c r="J58" s="8">
        <v>800</v>
      </c>
      <c r="K58" s="8">
        <v>800</v>
      </c>
      <c r="L58" s="28" t="s">
        <v>27</v>
      </c>
      <c r="M58" s="45"/>
      <c r="N58" s="46"/>
      <c r="O58" s="47"/>
      <c r="P58" s="51"/>
      <c r="Q58" s="51"/>
      <c r="R58" s="52"/>
      <c r="S58" s="108"/>
    </row>
    <row r="59" spans="1:25" ht="12.75" x14ac:dyDescent="0.2">
      <c r="A59" s="149"/>
      <c r="B59" s="154"/>
      <c r="C59" s="187"/>
      <c r="D59" s="188" t="s">
        <v>30</v>
      </c>
      <c r="E59" s="189"/>
      <c r="F59" s="190"/>
      <c r="G59" s="29">
        <f t="shared" ref="G59:K59" si="8">SUM(G58:G58)</f>
        <v>558.20000000000005</v>
      </c>
      <c r="H59" s="29">
        <f t="shared" si="8"/>
        <v>700</v>
      </c>
      <c r="I59" s="29">
        <f t="shared" si="8"/>
        <v>663</v>
      </c>
      <c r="J59" s="29">
        <f t="shared" si="8"/>
        <v>800</v>
      </c>
      <c r="K59" s="29">
        <f t="shared" si="8"/>
        <v>800</v>
      </c>
      <c r="L59" s="13" t="s">
        <v>27</v>
      </c>
      <c r="M59" s="30" t="s">
        <v>27</v>
      </c>
      <c r="N59" s="30" t="s">
        <v>27</v>
      </c>
      <c r="O59" s="30" t="s">
        <v>27</v>
      </c>
      <c r="P59" s="30" t="s">
        <v>27</v>
      </c>
      <c r="Q59" s="30" t="s">
        <v>27</v>
      </c>
      <c r="R59" s="30" t="s">
        <v>27</v>
      </c>
      <c r="S59" s="110">
        <f>(I59-G59)/G59</f>
        <v>0.18774632748118944</v>
      </c>
    </row>
    <row r="60" spans="1:25" ht="13.5" x14ac:dyDescent="0.2">
      <c r="A60" s="149"/>
      <c r="B60" s="154"/>
      <c r="C60" s="61" t="s">
        <v>135</v>
      </c>
      <c r="D60" s="157" t="s">
        <v>73</v>
      </c>
      <c r="E60" s="158"/>
      <c r="F60" s="62" t="s">
        <v>29</v>
      </c>
      <c r="G60" s="166"/>
      <c r="H60" s="167"/>
      <c r="I60" s="167"/>
      <c r="J60" s="167"/>
      <c r="K60" s="167"/>
      <c r="L60" s="28" t="s">
        <v>27</v>
      </c>
      <c r="M60" s="36" t="s">
        <v>142</v>
      </c>
      <c r="N60" s="48" t="s">
        <v>74</v>
      </c>
      <c r="O60" s="4" t="s">
        <v>41</v>
      </c>
      <c r="P60" s="88">
        <v>192</v>
      </c>
      <c r="Q60" s="88">
        <v>192</v>
      </c>
      <c r="R60" s="88">
        <v>192</v>
      </c>
      <c r="S60" s="108"/>
      <c r="T60" s="131"/>
      <c r="U60" s="131"/>
      <c r="V60" s="131"/>
      <c r="W60" s="131"/>
      <c r="X60" s="131"/>
      <c r="Y60" s="131"/>
    </row>
    <row r="61" spans="1:25" ht="12.75" x14ac:dyDescent="0.2">
      <c r="A61" s="149"/>
      <c r="B61" s="154"/>
      <c r="C61" s="187" t="s">
        <v>135</v>
      </c>
      <c r="D61" s="54">
        <v>188714469</v>
      </c>
      <c r="E61" s="55" t="s">
        <v>22</v>
      </c>
      <c r="F61" s="27" t="s">
        <v>27</v>
      </c>
      <c r="G61" s="8">
        <v>89.8</v>
      </c>
      <c r="H61" s="8">
        <v>100</v>
      </c>
      <c r="I61" s="8">
        <v>108.6</v>
      </c>
      <c r="J61" s="8">
        <v>100</v>
      </c>
      <c r="K61" s="8">
        <v>100</v>
      </c>
      <c r="L61" s="28" t="s">
        <v>27</v>
      </c>
      <c r="M61" s="45"/>
      <c r="N61" s="46"/>
      <c r="O61" s="47"/>
      <c r="P61" s="51"/>
      <c r="Q61" s="51"/>
      <c r="R61" s="52"/>
      <c r="S61" s="108"/>
    </row>
    <row r="62" spans="1:25" ht="12.75" x14ac:dyDescent="0.2">
      <c r="A62" s="149"/>
      <c r="B62" s="154"/>
      <c r="C62" s="187"/>
      <c r="D62" s="60">
        <v>188714469</v>
      </c>
      <c r="E62" s="56" t="s">
        <v>23</v>
      </c>
      <c r="F62" s="27" t="s">
        <v>27</v>
      </c>
      <c r="G62" s="8">
        <v>154.9</v>
      </c>
      <c r="H62" s="8">
        <v>156.80000000000001</v>
      </c>
      <c r="I62" s="8">
        <v>157.30000000000001</v>
      </c>
      <c r="J62" s="8">
        <v>156.80000000000001</v>
      </c>
      <c r="K62" s="8">
        <v>156.80000000000001</v>
      </c>
      <c r="L62" s="28" t="s">
        <v>27</v>
      </c>
      <c r="M62" s="45"/>
      <c r="N62" s="46"/>
      <c r="O62" s="47"/>
      <c r="P62" s="51"/>
      <c r="Q62" s="51"/>
      <c r="R62" s="52"/>
      <c r="S62" s="108"/>
    </row>
    <row r="63" spans="1:25" ht="12.75" x14ac:dyDescent="0.2">
      <c r="A63" s="149"/>
      <c r="B63" s="154"/>
      <c r="C63" s="187"/>
      <c r="D63" s="188" t="s">
        <v>30</v>
      </c>
      <c r="E63" s="189"/>
      <c r="F63" s="190"/>
      <c r="G63" s="29">
        <f>SUM(G61:G62)</f>
        <v>244.7</v>
      </c>
      <c r="H63" s="29">
        <f t="shared" ref="H63:K63" si="9">SUM(H61:H62)</f>
        <v>256.8</v>
      </c>
      <c r="I63" s="29">
        <f t="shared" si="9"/>
        <v>265.89999999999998</v>
      </c>
      <c r="J63" s="29">
        <f t="shared" si="9"/>
        <v>256.8</v>
      </c>
      <c r="K63" s="29">
        <f t="shared" si="9"/>
        <v>256.8</v>
      </c>
      <c r="L63" s="13" t="s">
        <v>27</v>
      </c>
      <c r="M63" s="30" t="s">
        <v>27</v>
      </c>
      <c r="N63" s="30" t="s">
        <v>27</v>
      </c>
      <c r="O63" s="30" t="s">
        <v>27</v>
      </c>
      <c r="P63" s="30" t="s">
        <v>27</v>
      </c>
      <c r="Q63" s="30" t="s">
        <v>27</v>
      </c>
      <c r="R63" s="30" t="s">
        <v>27</v>
      </c>
      <c r="S63" s="109">
        <f>(I63-G63)/G63</f>
        <v>8.6636697997547973E-2</v>
      </c>
    </row>
    <row r="64" spans="1:25" ht="25.5" customHeight="1" x14ac:dyDescent="0.2">
      <c r="A64" s="149"/>
      <c r="B64" s="154"/>
      <c r="C64" s="61" t="s">
        <v>136</v>
      </c>
      <c r="D64" s="157" t="s">
        <v>75</v>
      </c>
      <c r="E64" s="158"/>
      <c r="F64" s="62" t="s">
        <v>29</v>
      </c>
      <c r="G64" s="166"/>
      <c r="H64" s="167"/>
      <c r="I64" s="167"/>
      <c r="J64" s="167"/>
      <c r="K64" s="167"/>
      <c r="L64" s="28" t="s">
        <v>27</v>
      </c>
      <c r="M64" s="36" t="s">
        <v>143</v>
      </c>
      <c r="N64" s="48" t="s">
        <v>206</v>
      </c>
      <c r="O64" s="4" t="s">
        <v>41</v>
      </c>
      <c r="P64" s="88">
        <v>60</v>
      </c>
      <c r="Q64" s="88">
        <v>60</v>
      </c>
      <c r="R64" s="88">
        <v>60</v>
      </c>
      <c r="S64" s="108"/>
    </row>
    <row r="65" spans="1:19" ht="12.75" x14ac:dyDescent="0.2">
      <c r="A65" s="149"/>
      <c r="B65" s="154"/>
      <c r="C65" s="187" t="s">
        <v>136</v>
      </c>
      <c r="D65" s="60">
        <v>188714469</v>
      </c>
      <c r="E65" s="55" t="s">
        <v>22</v>
      </c>
      <c r="F65" s="27" t="s">
        <v>27</v>
      </c>
      <c r="G65" s="8">
        <v>45</v>
      </c>
      <c r="H65" s="8">
        <v>75.5</v>
      </c>
      <c r="I65" s="8">
        <v>70</v>
      </c>
      <c r="J65" s="8">
        <v>85</v>
      </c>
      <c r="K65" s="8">
        <v>85</v>
      </c>
      <c r="L65" s="28" t="s">
        <v>27</v>
      </c>
      <c r="M65" s="45"/>
      <c r="N65" s="46"/>
      <c r="O65" s="47"/>
      <c r="P65" s="51"/>
      <c r="Q65" s="51"/>
      <c r="R65" s="52"/>
      <c r="S65" s="108"/>
    </row>
    <row r="66" spans="1:19" ht="12.75" x14ac:dyDescent="0.2">
      <c r="A66" s="149"/>
      <c r="B66" s="154"/>
      <c r="C66" s="187"/>
      <c r="D66" s="188" t="s">
        <v>30</v>
      </c>
      <c r="E66" s="189"/>
      <c r="F66" s="190"/>
      <c r="G66" s="29">
        <f t="shared" ref="G66:K66" si="10">SUM(G65:G65)</f>
        <v>45</v>
      </c>
      <c r="H66" s="29">
        <f t="shared" si="10"/>
        <v>75.5</v>
      </c>
      <c r="I66" s="29">
        <f t="shared" si="10"/>
        <v>70</v>
      </c>
      <c r="J66" s="29">
        <f t="shared" si="10"/>
        <v>85</v>
      </c>
      <c r="K66" s="29">
        <f t="shared" si="10"/>
        <v>85</v>
      </c>
      <c r="L66" s="13" t="s">
        <v>27</v>
      </c>
      <c r="M66" s="30" t="s">
        <v>27</v>
      </c>
      <c r="N66" s="30" t="s">
        <v>27</v>
      </c>
      <c r="O66" s="30" t="s">
        <v>27</v>
      </c>
      <c r="P66" s="30" t="s">
        <v>27</v>
      </c>
      <c r="Q66" s="30" t="s">
        <v>27</v>
      </c>
      <c r="R66" s="30" t="s">
        <v>27</v>
      </c>
      <c r="S66" s="110">
        <f>(I66-G66)/G66</f>
        <v>0.55555555555555558</v>
      </c>
    </row>
    <row r="67" spans="1:19" ht="12.75" x14ac:dyDescent="0.2">
      <c r="A67" s="149"/>
      <c r="B67" s="154"/>
      <c r="C67" s="163" t="s">
        <v>137</v>
      </c>
      <c r="D67" s="157" t="s">
        <v>116</v>
      </c>
      <c r="E67" s="158"/>
      <c r="F67" s="172" t="s">
        <v>29</v>
      </c>
      <c r="G67" s="166"/>
      <c r="H67" s="167"/>
      <c r="I67" s="167"/>
      <c r="J67" s="167"/>
      <c r="K67" s="167"/>
      <c r="L67" s="155" t="s">
        <v>27</v>
      </c>
      <c r="M67" s="36" t="s">
        <v>144</v>
      </c>
      <c r="N67" s="48" t="s">
        <v>76</v>
      </c>
      <c r="O67" s="4" t="s">
        <v>41</v>
      </c>
      <c r="P67" s="88">
        <v>4000</v>
      </c>
      <c r="Q67" s="88">
        <v>4000</v>
      </c>
      <c r="R67" s="88">
        <v>4000</v>
      </c>
      <c r="S67" s="108"/>
    </row>
    <row r="68" spans="1:19" ht="12.75" x14ac:dyDescent="0.2">
      <c r="A68" s="149"/>
      <c r="B68" s="154"/>
      <c r="C68" s="164"/>
      <c r="D68" s="159"/>
      <c r="E68" s="160"/>
      <c r="F68" s="174"/>
      <c r="G68" s="170"/>
      <c r="H68" s="171"/>
      <c r="I68" s="171"/>
      <c r="J68" s="171"/>
      <c r="K68" s="171"/>
      <c r="L68" s="156"/>
      <c r="M68" s="36" t="s">
        <v>254</v>
      </c>
      <c r="N68" s="48" t="s">
        <v>77</v>
      </c>
      <c r="O68" s="4" t="s">
        <v>41</v>
      </c>
      <c r="P68" s="88">
        <v>1400</v>
      </c>
      <c r="Q68" s="88">
        <v>1400</v>
      </c>
      <c r="R68" s="88">
        <v>1400</v>
      </c>
      <c r="S68" s="108"/>
    </row>
    <row r="69" spans="1:19" ht="12.75" x14ac:dyDescent="0.2">
      <c r="A69" s="149"/>
      <c r="B69" s="154"/>
      <c r="C69" s="89"/>
      <c r="D69" s="28">
        <v>188714469</v>
      </c>
      <c r="E69" s="48" t="s">
        <v>22</v>
      </c>
      <c r="F69" s="27" t="s">
        <v>27</v>
      </c>
      <c r="G69" s="8">
        <v>2014.5</v>
      </c>
      <c r="H69" s="8">
        <v>3401.5</v>
      </c>
      <c r="I69" s="132">
        <v>2502.3000000000002</v>
      </c>
      <c r="J69" s="90">
        <v>3402</v>
      </c>
      <c r="K69" s="90">
        <v>3402</v>
      </c>
      <c r="L69" s="155" t="s">
        <v>27</v>
      </c>
      <c r="M69" s="45"/>
      <c r="N69" s="46"/>
      <c r="O69" s="47"/>
      <c r="P69" s="51"/>
      <c r="Q69" s="51"/>
      <c r="R69" s="52"/>
      <c r="S69" s="108"/>
    </row>
    <row r="70" spans="1:19" ht="12.75" x14ac:dyDescent="0.2">
      <c r="A70" s="149"/>
      <c r="B70" s="154"/>
      <c r="C70" s="187" t="s">
        <v>137</v>
      </c>
      <c r="D70" s="95">
        <v>188714469</v>
      </c>
      <c r="E70" s="96" t="s">
        <v>23</v>
      </c>
      <c r="F70" s="27" t="s">
        <v>27</v>
      </c>
      <c r="G70" s="8">
        <v>433.7</v>
      </c>
      <c r="H70" s="8">
        <v>336.7</v>
      </c>
      <c r="I70" s="91"/>
      <c r="J70" s="8">
        <v>403.8</v>
      </c>
      <c r="K70" s="8">
        <v>444.2</v>
      </c>
      <c r="L70" s="156"/>
      <c r="M70" s="45"/>
      <c r="N70" s="46"/>
      <c r="O70" s="47"/>
      <c r="P70" s="51"/>
      <c r="Q70" s="51"/>
      <c r="R70" s="52"/>
      <c r="S70" s="108"/>
    </row>
    <row r="71" spans="1:19" ht="12.75" x14ac:dyDescent="0.2">
      <c r="A71" s="149"/>
      <c r="B71" s="250"/>
      <c r="C71" s="187"/>
      <c r="D71" s="188" t="s">
        <v>30</v>
      </c>
      <c r="E71" s="189"/>
      <c r="F71" s="190"/>
      <c r="G71" s="29">
        <f>SUM(G69:G70)</f>
        <v>2448.1999999999998</v>
      </c>
      <c r="H71" s="29">
        <f t="shared" ref="H71" si="11">SUM(H69:H70)</f>
        <v>3738.2</v>
      </c>
      <c r="I71" s="29">
        <f t="shared" ref="I71" si="12">SUM(I69:I70)</f>
        <v>2502.3000000000002</v>
      </c>
      <c r="J71" s="29">
        <f t="shared" ref="J71" si="13">SUM(J69:J70)</f>
        <v>3805.8</v>
      </c>
      <c r="K71" s="29">
        <f t="shared" ref="K71" si="14">SUM(K69:K70)</f>
        <v>3846.2</v>
      </c>
      <c r="L71" s="13" t="s">
        <v>27</v>
      </c>
      <c r="M71" s="30" t="s">
        <v>27</v>
      </c>
      <c r="N71" s="30" t="s">
        <v>27</v>
      </c>
      <c r="O71" s="30" t="s">
        <v>27</v>
      </c>
      <c r="P71" s="30" t="s">
        <v>27</v>
      </c>
      <c r="Q71" s="30" t="s">
        <v>27</v>
      </c>
      <c r="R71" s="30" t="s">
        <v>27</v>
      </c>
      <c r="S71" s="109">
        <f>(I71-G71)/G71</f>
        <v>2.2097867821256584E-2</v>
      </c>
    </row>
    <row r="72" spans="1:19" ht="12.75" x14ac:dyDescent="0.2">
      <c r="A72" s="149"/>
      <c r="B72" s="70" t="s">
        <v>0</v>
      </c>
      <c r="C72" s="232" t="s">
        <v>2</v>
      </c>
      <c r="D72" s="151"/>
      <c r="E72" s="151"/>
      <c r="F72" s="152"/>
      <c r="G72" s="31">
        <f>G18+G22+G29+G35+G43+G46+G49+G53+G59+G63+G66+G71</f>
        <v>6029.7309999999998</v>
      </c>
      <c r="H72" s="31">
        <f t="shared" ref="H72:K72" si="15">H18+H22+H29+H35+H43+H46+H49+H53+H59+H63+H66+H71</f>
        <v>7876.4359999999997</v>
      </c>
      <c r="I72" s="31">
        <f t="shared" si="15"/>
        <v>6232.6990000000005</v>
      </c>
      <c r="J72" s="31">
        <f t="shared" si="15"/>
        <v>8162.7659999999996</v>
      </c>
      <c r="K72" s="31">
        <f t="shared" si="15"/>
        <v>8355.7690000000002</v>
      </c>
      <c r="L72" s="32" t="s">
        <v>27</v>
      </c>
      <c r="M72" s="33" t="s">
        <v>27</v>
      </c>
      <c r="N72" s="33" t="s">
        <v>27</v>
      </c>
      <c r="O72" s="33" t="s">
        <v>27</v>
      </c>
      <c r="P72" s="33" t="s">
        <v>27</v>
      </c>
      <c r="Q72" s="33" t="s">
        <v>27</v>
      </c>
      <c r="R72" s="33" t="s">
        <v>27</v>
      </c>
      <c r="S72" s="108"/>
    </row>
    <row r="73" spans="1:19" ht="10.5" customHeight="1" x14ac:dyDescent="0.2">
      <c r="A73" s="149"/>
      <c r="B73" s="199" t="s">
        <v>18</v>
      </c>
      <c r="C73" s="202" t="s">
        <v>236</v>
      </c>
      <c r="D73" s="202"/>
      <c r="E73" s="203"/>
      <c r="F73" s="230" t="s">
        <v>115</v>
      </c>
      <c r="G73" s="221"/>
      <c r="H73" s="222"/>
      <c r="I73" s="222"/>
      <c r="J73" s="222"/>
      <c r="K73" s="222"/>
      <c r="L73" s="207" t="s">
        <v>147</v>
      </c>
      <c r="M73" s="34" t="s">
        <v>67</v>
      </c>
      <c r="N73" s="68" t="s">
        <v>209</v>
      </c>
      <c r="O73" s="35" t="s">
        <v>19</v>
      </c>
      <c r="P73" s="79">
        <v>100</v>
      </c>
      <c r="Q73" s="79">
        <v>100</v>
      </c>
      <c r="R73" s="79">
        <v>100</v>
      </c>
      <c r="S73" s="108"/>
    </row>
    <row r="74" spans="1:19" ht="10.5" customHeight="1" x14ac:dyDescent="0.2">
      <c r="A74" s="149"/>
      <c r="B74" s="200"/>
      <c r="C74" s="197"/>
      <c r="D74" s="197"/>
      <c r="E74" s="204"/>
      <c r="F74" s="231"/>
      <c r="G74" s="223"/>
      <c r="H74" s="224"/>
      <c r="I74" s="224"/>
      <c r="J74" s="224"/>
      <c r="K74" s="224"/>
      <c r="L74" s="231"/>
      <c r="M74" s="34" t="s">
        <v>145</v>
      </c>
      <c r="N74" s="68" t="s">
        <v>123</v>
      </c>
      <c r="O74" s="35" t="s">
        <v>19</v>
      </c>
      <c r="P74" s="79">
        <v>100</v>
      </c>
      <c r="Q74" s="79">
        <v>100</v>
      </c>
      <c r="R74" s="79">
        <v>100</v>
      </c>
      <c r="S74" s="108"/>
    </row>
    <row r="75" spans="1:19" ht="10.5" customHeight="1" x14ac:dyDescent="0.2">
      <c r="A75" s="149"/>
      <c r="B75" s="201"/>
      <c r="C75" s="205"/>
      <c r="D75" s="205"/>
      <c r="E75" s="206"/>
      <c r="F75" s="208"/>
      <c r="G75" s="225"/>
      <c r="H75" s="226"/>
      <c r="I75" s="226"/>
      <c r="J75" s="226"/>
      <c r="K75" s="226"/>
      <c r="L75" s="208"/>
      <c r="M75" s="34" t="s">
        <v>146</v>
      </c>
      <c r="N75" s="86" t="s">
        <v>210</v>
      </c>
      <c r="O75" s="35" t="s">
        <v>19</v>
      </c>
      <c r="P75" s="79">
        <v>98</v>
      </c>
      <c r="Q75" s="79">
        <v>98</v>
      </c>
      <c r="R75" s="79">
        <v>98</v>
      </c>
      <c r="S75" s="108"/>
    </row>
    <row r="76" spans="1:19" ht="10.5" customHeight="1" x14ac:dyDescent="0.2">
      <c r="A76" s="149"/>
      <c r="B76" s="153" t="s">
        <v>18</v>
      </c>
      <c r="C76" s="175" t="s">
        <v>0</v>
      </c>
      <c r="D76" s="157" t="s">
        <v>78</v>
      </c>
      <c r="E76" s="158"/>
      <c r="F76" s="172" t="s">
        <v>29</v>
      </c>
      <c r="G76" s="166"/>
      <c r="H76" s="167"/>
      <c r="I76" s="167"/>
      <c r="J76" s="167"/>
      <c r="K76" s="167"/>
      <c r="L76" s="155" t="s">
        <v>27</v>
      </c>
      <c r="M76" s="36" t="s">
        <v>251</v>
      </c>
      <c r="N76" s="48" t="s">
        <v>238</v>
      </c>
      <c r="O76" s="4" t="s">
        <v>41</v>
      </c>
      <c r="P76" s="88">
        <v>72</v>
      </c>
      <c r="Q76" s="88">
        <v>72</v>
      </c>
      <c r="R76" s="88">
        <v>72</v>
      </c>
      <c r="S76" s="108"/>
    </row>
    <row r="77" spans="1:19" ht="10.5" customHeight="1" x14ac:dyDescent="0.2">
      <c r="A77" s="149"/>
      <c r="B77" s="154"/>
      <c r="C77" s="176"/>
      <c r="D77" s="159"/>
      <c r="E77" s="160"/>
      <c r="F77" s="173"/>
      <c r="G77" s="168"/>
      <c r="H77" s="169"/>
      <c r="I77" s="169"/>
      <c r="J77" s="169"/>
      <c r="K77" s="169"/>
      <c r="L77" s="156"/>
      <c r="M77" s="36" t="s">
        <v>252</v>
      </c>
      <c r="N77" s="48" t="s">
        <v>239</v>
      </c>
      <c r="O77" s="4" t="s">
        <v>41</v>
      </c>
      <c r="P77" s="88">
        <v>11</v>
      </c>
      <c r="Q77" s="88">
        <v>11</v>
      </c>
      <c r="R77" s="88">
        <v>11</v>
      </c>
      <c r="S77" s="108"/>
    </row>
    <row r="78" spans="1:19" ht="10.5" customHeight="1" x14ac:dyDescent="0.2">
      <c r="A78" s="149"/>
      <c r="B78" s="154"/>
      <c r="C78" s="176"/>
      <c r="D78" s="159"/>
      <c r="E78" s="160"/>
      <c r="F78" s="173"/>
      <c r="G78" s="168"/>
      <c r="H78" s="169"/>
      <c r="I78" s="169"/>
      <c r="J78" s="169"/>
      <c r="K78" s="169"/>
      <c r="L78" s="156"/>
      <c r="M78" s="36" t="s">
        <v>262</v>
      </c>
      <c r="N78" s="48" t="s">
        <v>55</v>
      </c>
      <c r="O78" s="4" t="s">
        <v>41</v>
      </c>
      <c r="P78" s="88">
        <v>193</v>
      </c>
      <c r="Q78" s="88">
        <v>193</v>
      </c>
      <c r="R78" s="88">
        <v>193</v>
      </c>
      <c r="S78" s="108"/>
    </row>
    <row r="79" spans="1:19" ht="10.5" customHeight="1" x14ac:dyDescent="0.2">
      <c r="A79" s="149"/>
      <c r="B79" s="154"/>
      <c r="C79" s="176"/>
      <c r="D79" s="159"/>
      <c r="E79" s="160"/>
      <c r="F79" s="173"/>
      <c r="G79" s="168"/>
      <c r="H79" s="169"/>
      <c r="I79" s="169"/>
      <c r="J79" s="169"/>
      <c r="K79" s="169"/>
      <c r="L79" s="156"/>
      <c r="M79" s="36" t="s">
        <v>263</v>
      </c>
      <c r="N79" s="48" t="s">
        <v>57</v>
      </c>
      <c r="O79" s="4" t="s">
        <v>41</v>
      </c>
      <c r="P79" s="88">
        <v>19</v>
      </c>
      <c r="Q79" s="88">
        <v>20</v>
      </c>
      <c r="R79" s="88">
        <v>20</v>
      </c>
      <c r="S79" s="108"/>
    </row>
    <row r="80" spans="1:19" ht="10.5" customHeight="1" x14ac:dyDescent="0.2">
      <c r="A80" s="149"/>
      <c r="B80" s="154"/>
      <c r="C80" s="176"/>
      <c r="D80" s="159"/>
      <c r="E80" s="160"/>
      <c r="F80" s="173"/>
      <c r="G80" s="168"/>
      <c r="H80" s="169"/>
      <c r="I80" s="169"/>
      <c r="J80" s="169"/>
      <c r="K80" s="169"/>
      <c r="L80" s="156"/>
      <c r="M80" s="36" t="s">
        <v>264</v>
      </c>
      <c r="N80" s="48" t="s">
        <v>56</v>
      </c>
      <c r="O80" s="4" t="s">
        <v>20</v>
      </c>
      <c r="P80" s="88">
        <v>46</v>
      </c>
      <c r="Q80" s="88">
        <v>46</v>
      </c>
      <c r="R80" s="88">
        <v>46</v>
      </c>
      <c r="S80" s="108"/>
    </row>
    <row r="81" spans="1:19" ht="12.75" x14ac:dyDescent="0.2">
      <c r="A81" s="149"/>
      <c r="B81" s="154"/>
      <c r="C81" s="187" t="s">
        <v>0</v>
      </c>
      <c r="D81" s="54">
        <v>271759610</v>
      </c>
      <c r="E81" s="37" t="s">
        <v>22</v>
      </c>
      <c r="F81" s="27" t="s">
        <v>27</v>
      </c>
      <c r="G81" s="8">
        <v>1233.1600000000001</v>
      </c>
      <c r="H81" s="8">
        <v>1809.7</v>
      </c>
      <c r="I81" s="8">
        <v>1417.8</v>
      </c>
      <c r="J81" s="8">
        <v>1990</v>
      </c>
      <c r="K81" s="8">
        <v>2190</v>
      </c>
      <c r="L81" s="27" t="s">
        <v>27</v>
      </c>
      <c r="M81" s="45"/>
      <c r="N81" s="59"/>
      <c r="O81" s="47"/>
      <c r="P81" s="51"/>
      <c r="Q81" s="51"/>
      <c r="R81" s="52"/>
      <c r="S81" s="108"/>
    </row>
    <row r="82" spans="1:19" ht="12.75" x14ac:dyDescent="0.2">
      <c r="A82" s="149"/>
      <c r="B82" s="154"/>
      <c r="C82" s="187"/>
      <c r="D82" s="95">
        <v>271759610</v>
      </c>
      <c r="E82" s="48" t="s">
        <v>23</v>
      </c>
      <c r="F82" s="27" t="s">
        <v>27</v>
      </c>
      <c r="G82" s="8">
        <v>238.22</v>
      </c>
      <c r="H82" s="8">
        <v>158.19999999999999</v>
      </c>
      <c r="I82" s="8">
        <v>214.28</v>
      </c>
      <c r="J82" s="8">
        <v>174</v>
      </c>
      <c r="K82" s="8">
        <v>191.4</v>
      </c>
      <c r="L82" s="27" t="s">
        <v>27</v>
      </c>
      <c r="M82" s="45"/>
      <c r="N82" s="59"/>
      <c r="O82" s="47"/>
      <c r="P82" s="51"/>
      <c r="Q82" s="51"/>
      <c r="R82" s="52"/>
      <c r="S82" s="108"/>
    </row>
    <row r="83" spans="1:19" ht="12.75" x14ac:dyDescent="0.2">
      <c r="A83" s="149"/>
      <c r="B83" s="154"/>
      <c r="C83" s="187"/>
      <c r="D83" s="54">
        <v>271759610</v>
      </c>
      <c r="E83" s="37" t="s">
        <v>25</v>
      </c>
      <c r="F83" s="27" t="s">
        <v>27</v>
      </c>
      <c r="G83" s="8">
        <v>38.200000000000003</v>
      </c>
      <c r="H83" s="8">
        <v>40</v>
      </c>
      <c r="I83" s="8">
        <v>37</v>
      </c>
      <c r="J83" s="8">
        <v>40</v>
      </c>
      <c r="K83" s="8">
        <v>40</v>
      </c>
      <c r="L83" s="27" t="s">
        <v>27</v>
      </c>
      <c r="M83" s="45"/>
      <c r="N83" s="59"/>
      <c r="O83" s="47"/>
      <c r="P83" s="51"/>
      <c r="Q83" s="51"/>
      <c r="R83" s="52"/>
      <c r="S83" s="108"/>
    </row>
    <row r="84" spans="1:19" ht="12.75" x14ac:dyDescent="0.2">
      <c r="A84" s="149"/>
      <c r="B84" s="154"/>
      <c r="C84" s="187"/>
      <c r="D84" s="188" t="s">
        <v>30</v>
      </c>
      <c r="E84" s="189"/>
      <c r="F84" s="190"/>
      <c r="G84" s="29">
        <f>SUM(G81:G83)</f>
        <v>1509.5800000000002</v>
      </c>
      <c r="H84" s="29">
        <f t="shared" ref="H84:K84" si="16">SUM(H81:H83)</f>
        <v>2007.9</v>
      </c>
      <c r="I84" s="29">
        <f t="shared" si="16"/>
        <v>1669.08</v>
      </c>
      <c r="J84" s="29">
        <f t="shared" si="16"/>
        <v>2204</v>
      </c>
      <c r="K84" s="29">
        <f t="shared" si="16"/>
        <v>2421.4</v>
      </c>
      <c r="L84" s="13" t="s">
        <v>27</v>
      </c>
      <c r="M84" s="30" t="s">
        <v>27</v>
      </c>
      <c r="N84" s="30" t="s">
        <v>27</v>
      </c>
      <c r="O84" s="30" t="s">
        <v>27</v>
      </c>
      <c r="P84" s="30" t="s">
        <v>27</v>
      </c>
      <c r="Q84" s="30" t="s">
        <v>27</v>
      </c>
      <c r="R84" s="30" t="s">
        <v>27</v>
      </c>
      <c r="S84" s="109">
        <f>(I84-G84)/G84</f>
        <v>0.10565852753746059</v>
      </c>
    </row>
    <row r="85" spans="1:19" ht="9" customHeight="1" x14ac:dyDescent="0.2">
      <c r="A85" s="149"/>
      <c r="B85" s="154"/>
      <c r="C85" s="163" t="s">
        <v>18</v>
      </c>
      <c r="D85" s="157" t="s">
        <v>40</v>
      </c>
      <c r="E85" s="158"/>
      <c r="F85" s="172" t="s">
        <v>29</v>
      </c>
      <c r="G85" s="166"/>
      <c r="H85" s="167"/>
      <c r="I85" s="167"/>
      <c r="J85" s="167"/>
      <c r="K85" s="167"/>
      <c r="L85" s="155" t="s">
        <v>27</v>
      </c>
      <c r="M85" s="36" t="s">
        <v>256</v>
      </c>
      <c r="N85" s="48" t="s">
        <v>240</v>
      </c>
      <c r="O85" s="4" t="s">
        <v>20</v>
      </c>
      <c r="P85" s="88">
        <v>2</v>
      </c>
      <c r="Q85" s="88">
        <v>3</v>
      </c>
      <c r="R85" s="88">
        <v>4</v>
      </c>
      <c r="S85" s="108"/>
    </row>
    <row r="86" spans="1:19" ht="9" customHeight="1" x14ac:dyDescent="0.2">
      <c r="A86" s="149"/>
      <c r="B86" s="154"/>
      <c r="C86" s="164"/>
      <c r="D86" s="159"/>
      <c r="E86" s="160"/>
      <c r="F86" s="173"/>
      <c r="G86" s="168"/>
      <c r="H86" s="169"/>
      <c r="I86" s="169"/>
      <c r="J86" s="169"/>
      <c r="K86" s="169"/>
      <c r="L86" s="156"/>
      <c r="M86" s="36" t="s">
        <v>148</v>
      </c>
      <c r="N86" s="48" t="s">
        <v>255</v>
      </c>
      <c r="O86" s="4" t="s">
        <v>20</v>
      </c>
      <c r="P86" s="88">
        <v>10</v>
      </c>
      <c r="Q86" s="88">
        <v>12</v>
      </c>
      <c r="R86" s="88">
        <v>15</v>
      </c>
      <c r="S86" s="108"/>
    </row>
    <row r="87" spans="1:19" ht="9" customHeight="1" x14ac:dyDescent="0.2">
      <c r="A87" s="149"/>
      <c r="B87" s="154"/>
      <c r="C87" s="164"/>
      <c r="D87" s="159"/>
      <c r="E87" s="160"/>
      <c r="F87" s="173"/>
      <c r="G87" s="168"/>
      <c r="H87" s="169"/>
      <c r="I87" s="169"/>
      <c r="J87" s="169"/>
      <c r="K87" s="169"/>
      <c r="L87" s="156"/>
      <c r="M87" s="36" t="s">
        <v>265</v>
      </c>
      <c r="N87" s="48" t="s">
        <v>224</v>
      </c>
      <c r="O87" s="4" t="s">
        <v>20</v>
      </c>
      <c r="P87" s="88">
        <v>12</v>
      </c>
      <c r="Q87" s="88">
        <v>15</v>
      </c>
      <c r="R87" s="88">
        <v>19</v>
      </c>
      <c r="S87" s="108"/>
    </row>
    <row r="88" spans="1:19" ht="12.75" x14ac:dyDescent="0.2">
      <c r="A88" s="149"/>
      <c r="B88" s="154"/>
      <c r="C88" s="187" t="s">
        <v>18</v>
      </c>
      <c r="D88" s="54">
        <v>190986017</v>
      </c>
      <c r="E88" s="37" t="s">
        <v>22</v>
      </c>
      <c r="F88" s="27" t="s">
        <v>27</v>
      </c>
      <c r="G88" s="8">
        <v>17</v>
      </c>
      <c r="H88" s="8">
        <v>56.2</v>
      </c>
      <c r="I88" s="8">
        <v>37.700000000000003</v>
      </c>
      <c r="J88" s="8">
        <v>61.8</v>
      </c>
      <c r="K88" s="8">
        <v>61.8</v>
      </c>
      <c r="L88" s="27" t="s">
        <v>27</v>
      </c>
      <c r="M88" s="45"/>
      <c r="N88" s="59"/>
      <c r="O88" s="47"/>
      <c r="P88" s="51"/>
      <c r="Q88" s="51"/>
      <c r="R88" s="52"/>
      <c r="S88" s="108"/>
    </row>
    <row r="89" spans="1:19" ht="12.75" x14ac:dyDescent="0.2">
      <c r="A89" s="149"/>
      <c r="B89" s="154"/>
      <c r="C89" s="187"/>
      <c r="D89" s="188" t="s">
        <v>30</v>
      </c>
      <c r="E89" s="189"/>
      <c r="F89" s="190"/>
      <c r="G89" s="29">
        <f t="shared" ref="G89:K89" si="17">SUM(G88:G88)</f>
        <v>17</v>
      </c>
      <c r="H89" s="29">
        <f t="shared" si="17"/>
        <v>56.2</v>
      </c>
      <c r="I89" s="29">
        <f t="shared" si="17"/>
        <v>37.700000000000003</v>
      </c>
      <c r="J89" s="29">
        <f t="shared" si="17"/>
        <v>61.8</v>
      </c>
      <c r="K89" s="29">
        <f t="shared" si="17"/>
        <v>61.8</v>
      </c>
      <c r="L89" s="13" t="s">
        <v>27</v>
      </c>
      <c r="M89" s="30" t="s">
        <v>27</v>
      </c>
      <c r="N89" s="30" t="s">
        <v>27</v>
      </c>
      <c r="O89" s="30" t="s">
        <v>27</v>
      </c>
      <c r="P89" s="30" t="s">
        <v>27</v>
      </c>
      <c r="Q89" s="30" t="s">
        <v>27</v>
      </c>
      <c r="R89" s="30" t="s">
        <v>27</v>
      </c>
      <c r="S89" s="110">
        <f>(I89-G89)/G89</f>
        <v>1.2176470588235295</v>
      </c>
    </row>
    <row r="90" spans="1:19" x14ac:dyDescent="0.2">
      <c r="A90" s="149"/>
      <c r="B90" s="154"/>
      <c r="C90" s="61" t="s">
        <v>35</v>
      </c>
      <c r="D90" s="157" t="s">
        <v>149</v>
      </c>
      <c r="E90" s="158"/>
      <c r="F90" s="62" t="s">
        <v>29</v>
      </c>
      <c r="G90" s="166"/>
      <c r="H90" s="167"/>
      <c r="I90" s="167"/>
      <c r="J90" s="167"/>
      <c r="K90" s="167"/>
      <c r="L90" s="27" t="s">
        <v>27</v>
      </c>
      <c r="M90" s="36" t="s">
        <v>257</v>
      </c>
      <c r="N90" s="48" t="s">
        <v>241</v>
      </c>
      <c r="O90" s="4" t="s">
        <v>41</v>
      </c>
      <c r="P90" s="88">
        <v>57</v>
      </c>
      <c r="Q90" s="88">
        <v>60</v>
      </c>
      <c r="R90" s="88">
        <v>60</v>
      </c>
      <c r="S90" s="108"/>
    </row>
    <row r="91" spans="1:19" ht="12.75" x14ac:dyDescent="0.2">
      <c r="A91" s="149"/>
      <c r="B91" s="154"/>
      <c r="C91" s="187" t="s">
        <v>35</v>
      </c>
      <c r="D91" s="54">
        <v>171697549</v>
      </c>
      <c r="E91" s="37" t="s">
        <v>22</v>
      </c>
      <c r="F91" s="27" t="s">
        <v>27</v>
      </c>
      <c r="G91" s="8">
        <v>211.5</v>
      </c>
      <c r="H91" s="8">
        <v>275.3</v>
      </c>
      <c r="I91" s="8">
        <v>258.89999999999998</v>
      </c>
      <c r="J91" s="8">
        <v>302.83</v>
      </c>
      <c r="K91" s="8">
        <v>333.11</v>
      </c>
      <c r="L91" s="27" t="s">
        <v>27</v>
      </c>
      <c r="M91" s="45"/>
      <c r="N91" s="59"/>
      <c r="O91" s="47"/>
      <c r="P91" s="51"/>
      <c r="Q91" s="51"/>
      <c r="R91" s="52"/>
      <c r="S91" s="108"/>
    </row>
    <row r="92" spans="1:19" ht="12.75" x14ac:dyDescent="0.2">
      <c r="A92" s="149"/>
      <c r="B92" s="154"/>
      <c r="C92" s="187"/>
      <c r="D92" s="95">
        <v>171697549</v>
      </c>
      <c r="E92" s="48" t="s">
        <v>23</v>
      </c>
      <c r="F92" s="27" t="s">
        <v>27</v>
      </c>
      <c r="G92" s="8">
        <v>6</v>
      </c>
      <c r="H92" s="8"/>
      <c r="I92" s="8">
        <v>24.678999999999998</v>
      </c>
      <c r="J92" s="8"/>
      <c r="K92" s="8"/>
      <c r="L92" s="27" t="s">
        <v>27</v>
      </c>
      <c r="M92" s="45"/>
      <c r="N92" s="59"/>
      <c r="O92" s="47"/>
      <c r="P92" s="51"/>
      <c r="Q92" s="51"/>
      <c r="R92" s="52"/>
      <c r="S92" s="108"/>
    </row>
    <row r="93" spans="1:19" ht="12.75" x14ac:dyDescent="0.2">
      <c r="A93" s="149"/>
      <c r="B93" s="154"/>
      <c r="C93" s="187"/>
      <c r="D93" s="54">
        <v>171697549</v>
      </c>
      <c r="E93" s="37" t="s">
        <v>25</v>
      </c>
      <c r="F93" s="27" t="s">
        <v>27</v>
      </c>
      <c r="G93" s="8">
        <v>17.2</v>
      </c>
      <c r="H93" s="8">
        <v>13</v>
      </c>
      <c r="I93" s="8">
        <v>13</v>
      </c>
      <c r="J93" s="8">
        <v>13</v>
      </c>
      <c r="K93" s="8">
        <v>13</v>
      </c>
      <c r="L93" s="27" t="s">
        <v>27</v>
      </c>
      <c r="M93" s="45"/>
      <c r="N93" s="59"/>
      <c r="O93" s="47"/>
      <c r="P93" s="51"/>
      <c r="Q93" s="51"/>
      <c r="R93" s="52"/>
      <c r="S93" s="108"/>
    </row>
    <row r="94" spans="1:19" ht="12.75" x14ac:dyDescent="0.2">
      <c r="A94" s="149"/>
      <c r="B94" s="154"/>
      <c r="C94" s="187"/>
      <c r="D94" s="188" t="s">
        <v>30</v>
      </c>
      <c r="E94" s="189"/>
      <c r="F94" s="190"/>
      <c r="G94" s="29">
        <f>SUM(G91:G93)</f>
        <v>234.7</v>
      </c>
      <c r="H94" s="29">
        <f t="shared" ref="H94" si="18">SUM(H91:H93)</f>
        <v>288.3</v>
      </c>
      <c r="I94" s="29">
        <f t="shared" ref="I94" si="19">SUM(I91:I93)</f>
        <v>296.57899999999995</v>
      </c>
      <c r="J94" s="29">
        <f t="shared" ref="J94" si="20">SUM(J91:J93)</f>
        <v>315.83</v>
      </c>
      <c r="K94" s="29">
        <f t="shared" ref="K94" si="21">SUM(K91:K93)</f>
        <v>346.11</v>
      </c>
      <c r="L94" s="13" t="s">
        <v>27</v>
      </c>
      <c r="M94" s="30" t="s">
        <v>27</v>
      </c>
      <c r="N94" s="30" t="s">
        <v>27</v>
      </c>
      <c r="O94" s="30" t="s">
        <v>27</v>
      </c>
      <c r="P94" s="30" t="s">
        <v>27</v>
      </c>
      <c r="Q94" s="30" t="s">
        <v>27</v>
      </c>
      <c r="R94" s="30" t="s">
        <v>27</v>
      </c>
      <c r="S94" s="110">
        <f>(I94-G94)/G94</f>
        <v>0.26365146996165301</v>
      </c>
    </row>
    <row r="95" spans="1:19" ht="12.75" x14ac:dyDescent="0.2">
      <c r="A95" s="149"/>
      <c r="B95" s="70" t="s">
        <v>18</v>
      </c>
      <c r="C95" s="151" t="s">
        <v>2</v>
      </c>
      <c r="D95" s="151"/>
      <c r="E95" s="151"/>
      <c r="F95" s="152"/>
      <c r="G95" s="31">
        <f>G94+G89+G84</f>
        <v>1761.2800000000002</v>
      </c>
      <c r="H95" s="31">
        <f t="shared" ref="H95:K95" si="22">H94+H89+H84</f>
        <v>2352.4</v>
      </c>
      <c r="I95" s="31">
        <f t="shared" si="22"/>
        <v>2003.3589999999999</v>
      </c>
      <c r="J95" s="31">
        <f t="shared" si="22"/>
        <v>2581.63</v>
      </c>
      <c r="K95" s="31">
        <f t="shared" si="22"/>
        <v>2829.31</v>
      </c>
      <c r="L95" s="32" t="s">
        <v>27</v>
      </c>
      <c r="M95" s="33" t="s">
        <v>27</v>
      </c>
      <c r="N95" s="33" t="s">
        <v>27</v>
      </c>
      <c r="O95" s="33" t="s">
        <v>27</v>
      </c>
      <c r="P95" s="33" t="s">
        <v>27</v>
      </c>
      <c r="Q95" s="33" t="s">
        <v>27</v>
      </c>
      <c r="R95" s="33" t="s">
        <v>27</v>
      </c>
      <c r="S95" s="108"/>
    </row>
    <row r="96" spans="1:19" ht="12.75" x14ac:dyDescent="0.2">
      <c r="A96" s="149"/>
      <c r="B96" s="64" t="s">
        <v>35</v>
      </c>
      <c r="C96" s="150" t="s">
        <v>80</v>
      </c>
      <c r="D96" s="150"/>
      <c r="E96" s="150"/>
      <c r="F96" s="76" t="s">
        <v>26</v>
      </c>
      <c r="G96" s="26"/>
      <c r="H96" s="26"/>
      <c r="I96" s="26"/>
      <c r="J96" s="26"/>
      <c r="K96" s="26"/>
      <c r="L96" s="77" t="s">
        <v>266</v>
      </c>
      <c r="M96" s="34" t="s">
        <v>188</v>
      </c>
      <c r="N96" s="68" t="s">
        <v>124</v>
      </c>
      <c r="O96" s="35" t="s">
        <v>19</v>
      </c>
      <c r="P96" s="79">
        <v>13</v>
      </c>
      <c r="Q96" s="79">
        <v>13</v>
      </c>
      <c r="R96" s="79">
        <v>13</v>
      </c>
      <c r="S96" s="108"/>
    </row>
    <row r="97" spans="1:19" ht="25.5" customHeight="1" x14ac:dyDescent="0.2">
      <c r="A97" s="149"/>
      <c r="B97" s="153" t="s">
        <v>35</v>
      </c>
      <c r="C97" s="175" t="s">
        <v>0</v>
      </c>
      <c r="D97" s="157" t="s">
        <v>81</v>
      </c>
      <c r="E97" s="158"/>
      <c r="F97" s="172" t="s">
        <v>29</v>
      </c>
      <c r="G97" s="166"/>
      <c r="H97" s="167"/>
      <c r="I97" s="167"/>
      <c r="J97" s="167"/>
      <c r="K97" s="239"/>
      <c r="L97" s="237" t="s">
        <v>27</v>
      </c>
      <c r="M97" s="36" t="s">
        <v>150</v>
      </c>
      <c r="N97" s="48" t="s">
        <v>82</v>
      </c>
      <c r="O97" s="4" t="s">
        <v>41</v>
      </c>
      <c r="P97" s="88">
        <v>68</v>
      </c>
      <c r="Q97" s="88">
        <v>70</v>
      </c>
      <c r="R97" s="88">
        <v>70</v>
      </c>
      <c r="S97" s="108"/>
    </row>
    <row r="98" spans="1:19" ht="25.5" customHeight="1" x14ac:dyDescent="0.2">
      <c r="A98" s="149"/>
      <c r="B98" s="154"/>
      <c r="C98" s="177"/>
      <c r="D98" s="161"/>
      <c r="E98" s="162"/>
      <c r="F98" s="174"/>
      <c r="G98" s="170"/>
      <c r="H98" s="171"/>
      <c r="I98" s="171"/>
      <c r="J98" s="171"/>
      <c r="K98" s="240"/>
      <c r="L98" s="238"/>
      <c r="M98" s="36" t="s">
        <v>278</v>
      </c>
      <c r="N98" s="48" t="s">
        <v>211</v>
      </c>
      <c r="O98" s="4" t="s">
        <v>41</v>
      </c>
      <c r="P98" s="88">
        <v>50</v>
      </c>
      <c r="Q98" s="88">
        <v>60</v>
      </c>
      <c r="R98" s="88">
        <v>60</v>
      </c>
      <c r="S98" s="108"/>
    </row>
    <row r="99" spans="1:19" ht="12.75" x14ac:dyDescent="0.2">
      <c r="A99" s="149"/>
      <c r="B99" s="154"/>
      <c r="C99" s="187" t="s">
        <v>0</v>
      </c>
      <c r="D99" s="54">
        <v>188714469</v>
      </c>
      <c r="E99" s="37" t="s">
        <v>23</v>
      </c>
      <c r="F99" s="27" t="s">
        <v>27</v>
      </c>
      <c r="G99" s="8">
        <v>130.1</v>
      </c>
      <c r="H99" s="8">
        <v>332.1</v>
      </c>
      <c r="I99" s="8">
        <v>105.7</v>
      </c>
      <c r="J99" s="8">
        <v>352.1</v>
      </c>
      <c r="K99" s="8">
        <v>352.1</v>
      </c>
      <c r="L99" s="27" t="s">
        <v>27</v>
      </c>
      <c r="M99" s="45"/>
      <c r="N99" s="59"/>
      <c r="O99" s="47"/>
      <c r="P99" s="51"/>
      <c r="Q99" s="51"/>
      <c r="R99" s="52"/>
      <c r="S99" s="108"/>
    </row>
    <row r="100" spans="1:19" ht="12.75" x14ac:dyDescent="0.2">
      <c r="A100" s="149"/>
      <c r="B100" s="154"/>
      <c r="C100" s="187"/>
      <c r="D100" s="188" t="s">
        <v>30</v>
      </c>
      <c r="E100" s="189"/>
      <c r="F100" s="190"/>
      <c r="G100" s="29">
        <f t="shared" ref="G100:K100" si="23">SUM(G99:G99)</f>
        <v>130.1</v>
      </c>
      <c r="H100" s="29">
        <f t="shared" si="23"/>
        <v>332.1</v>
      </c>
      <c r="I100" s="29">
        <f t="shared" si="23"/>
        <v>105.7</v>
      </c>
      <c r="J100" s="29">
        <f t="shared" si="23"/>
        <v>352.1</v>
      </c>
      <c r="K100" s="29">
        <f t="shared" si="23"/>
        <v>352.1</v>
      </c>
      <c r="L100" s="13" t="s">
        <v>27</v>
      </c>
      <c r="M100" s="30" t="s">
        <v>27</v>
      </c>
      <c r="N100" s="30" t="s">
        <v>27</v>
      </c>
      <c r="O100" s="30" t="s">
        <v>27</v>
      </c>
      <c r="P100" s="30" t="s">
        <v>27</v>
      </c>
      <c r="Q100" s="30" t="s">
        <v>27</v>
      </c>
      <c r="R100" s="30" t="s">
        <v>27</v>
      </c>
      <c r="S100" s="110">
        <f>(I100-G100)/G100</f>
        <v>-0.18754803996925437</v>
      </c>
    </row>
    <row r="101" spans="1:19" ht="12.75" x14ac:dyDescent="0.2">
      <c r="A101" s="149"/>
      <c r="B101" s="70" t="s">
        <v>35</v>
      </c>
      <c r="C101" s="151" t="s">
        <v>2</v>
      </c>
      <c r="D101" s="151"/>
      <c r="E101" s="151"/>
      <c r="F101" s="152"/>
      <c r="G101" s="29">
        <f>G100</f>
        <v>130.1</v>
      </c>
      <c r="H101" s="29">
        <f t="shared" ref="H101:K101" si="24">H100</f>
        <v>332.1</v>
      </c>
      <c r="I101" s="29">
        <f t="shared" si="24"/>
        <v>105.7</v>
      </c>
      <c r="J101" s="29">
        <f t="shared" si="24"/>
        <v>352.1</v>
      </c>
      <c r="K101" s="29">
        <f t="shared" si="24"/>
        <v>352.1</v>
      </c>
      <c r="L101" s="32" t="s">
        <v>27</v>
      </c>
      <c r="M101" s="33" t="s">
        <v>27</v>
      </c>
      <c r="N101" s="33" t="s">
        <v>27</v>
      </c>
      <c r="O101" s="33" t="s">
        <v>27</v>
      </c>
      <c r="P101" s="33" t="s">
        <v>27</v>
      </c>
      <c r="Q101" s="33" t="s">
        <v>27</v>
      </c>
      <c r="R101" s="33" t="s">
        <v>27</v>
      </c>
      <c r="S101" s="108"/>
    </row>
    <row r="102" spans="1:19" ht="24.75" customHeight="1" x14ac:dyDescent="0.2">
      <c r="A102" s="149"/>
      <c r="B102" s="64" t="s">
        <v>36</v>
      </c>
      <c r="C102" s="150" t="s">
        <v>83</v>
      </c>
      <c r="D102" s="150"/>
      <c r="E102" s="150"/>
      <c r="F102" s="76" t="s">
        <v>26</v>
      </c>
      <c r="G102" s="26"/>
      <c r="H102" s="26"/>
      <c r="I102" s="26"/>
      <c r="J102" s="26"/>
      <c r="K102" s="26"/>
      <c r="L102" s="77" t="s">
        <v>207</v>
      </c>
      <c r="M102" s="34" t="s">
        <v>79</v>
      </c>
      <c r="N102" s="68" t="s">
        <v>152</v>
      </c>
      <c r="O102" s="35" t="s">
        <v>41</v>
      </c>
      <c r="P102" s="79">
        <v>12</v>
      </c>
      <c r="Q102" s="79">
        <v>13</v>
      </c>
      <c r="R102" s="79">
        <v>14</v>
      </c>
      <c r="S102" s="108"/>
    </row>
    <row r="103" spans="1:19" ht="25.5" customHeight="1" x14ac:dyDescent="0.2">
      <c r="A103" s="149"/>
      <c r="B103" s="153" t="s">
        <v>36</v>
      </c>
      <c r="C103" s="63" t="s">
        <v>0</v>
      </c>
      <c r="D103" s="157" t="s">
        <v>258</v>
      </c>
      <c r="E103" s="158"/>
      <c r="F103" s="62" t="s">
        <v>121</v>
      </c>
      <c r="G103" s="166"/>
      <c r="H103" s="167"/>
      <c r="I103" s="167"/>
      <c r="J103" s="167"/>
      <c r="K103" s="167"/>
      <c r="L103" s="65" t="s">
        <v>207</v>
      </c>
      <c r="M103" s="36" t="s">
        <v>269</v>
      </c>
      <c r="N103" s="48" t="s">
        <v>151</v>
      </c>
      <c r="O103" s="4" t="s">
        <v>20</v>
      </c>
      <c r="P103" s="4">
        <v>2</v>
      </c>
      <c r="Q103" s="4">
        <v>2</v>
      </c>
      <c r="R103" s="4">
        <v>4</v>
      </c>
      <c r="S103" s="108"/>
    </row>
    <row r="104" spans="1:19" ht="12.75" x14ac:dyDescent="0.2">
      <c r="A104" s="149"/>
      <c r="B104" s="154"/>
      <c r="C104" s="187" t="s">
        <v>0</v>
      </c>
      <c r="D104" s="54">
        <v>188714469</v>
      </c>
      <c r="E104" s="37" t="s">
        <v>22</v>
      </c>
      <c r="F104" s="27" t="s">
        <v>27</v>
      </c>
      <c r="G104" s="8">
        <v>5</v>
      </c>
      <c r="H104" s="8">
        <v>5</v>
      </c>
      <c r="I104" s="8">
        <v>5</v>
      </c>
      <c r="J104" s="8">
        <v>5.2</v>
      </c>
      <c r="K104" s="8">
        <v>5.2</v>
      </c>
      <c r="L104" s="27" t="s">
        <v>27</v>
      </c>
      <c r="M104" s="45"/>
      <c r="N104" s="59"/>
      <c r="O104" s="47"/>
      <c r="P104" s="51"/>
      <c r="Q104" s="51"/>
      <c r="R104" s="52"/>
      <c r="S104" s="108"/>
    </row>
    <row r="105" spans="1:19" ht="12.75" x14ac:dyDescent="0.2">
      <c r="A105" s="149"/>
      <c r="B105" s="154"/>
      <c r="C105" s="187"/>
      <c r="D105" s="188" t="s">
        <v>30</v>
      </c>
      <c r="E105" s="189"/>
      <c r="F105" s="190"/>
      <c r="G105" s="29">
        <f t="shared" ref="G105:K105" si="25">SUM(G104:G104)</f>
        <v>5</v>
      </c>
      <c r="H105" s="29">
        <f t="shared" si="25"/>
        <v>5</v>
      </c>
      <c r="I105" s="29">
        <f t="shared" si="25"/>
        <v>5</v>
      </c>
      <c r="J105" s="29">
        <f t="shared" si="25"/>
        <v>5.2</v>
      </c>
      <c r="K105" s="29">
        <f t="shared" si="25"/>
        <v>5.2</v>
      </c>
      <c r="L105" s="13" t="s">
        <v>27</v>
      </c>
      <c r="M105" s="30" t="s">
        <v>27</v>
      </c>
      <c r="N105" s="30" t="s">
        <v>27</v>
      </c>
      <c r="O105" s="30" t="s">
        <v>27</v>
      </c>
      <c r="P105" s="30" t="s">
        <v>27</v>
      </c>
      <c r="Q105" s="30" t="s">
        <v>27</v>
      </c>
      <c r="R105" s="30" t="s">
        <v>27</v>
      </c>
      <c r="S105" s="109">
        <f>(I105-G105)/G105</f>
        <v>0</v>
      </c>
    </row>
    <row r="106" spans="1:19" ht="42" customHeight="1" x14ac:dyDescent="0.2">
      <c r="A106" s="149"/>
      <c r="B106" s="154"/>
      <c r="C106" s="61" t="s">
        <v>18</v>
      </c>
      <c r="D106" s="157" t="s">
        <v>259</v>
      </c>
      <c r="E106" s="158"/>
      <c r="F106" s="62" t="s">
        <v>29</v>
      </c>
      <c r="G106" s="166"/>
      <c r="H106" s="167"/>
      <c r="I106" s="167"/>
      <c r="J106" s="167"/>
      <c r="K106" s="167"/>
      <c r="L106" s="27" t="s">
        <v>27</v>
      </c>
      <c r="M106" s="36" t="s">
        <v>153</v>
      </c>
      <c r="N106" s="48" t="s">
        <v>126</v>
      </c>
      <c r="O106" s="4" t="s">
        <v>41</v>
      </c>
      <c r="P106" s="88">
        <v>40500</v>
      </c>
      <c r="Q106" s="88">
        <v>445500</v>
      </c>
      <c r="R106" s="88">
        <v>490050</v>
      </c>
      <c r="S106" s="108"/>
    </row>
    <row r="107" spans="1:19" ht="12.75" x14ac:dyDescent="0.2">
      <c r="A107" s="149"/>
      <c r="B107" s="154"/>
      <c r="C107" s="187" t="s">
        <v>18</v>
      </c>
      <c r="D107" s="54">
        <v>188714469</v>
      </c>
      <c r="E107" s="37" t="s">
        <v>22</v>
      </c>
      <c r="F107" s="27" t="s">
        <v>27</v>
      </c>
      <c r="G107" s="8">
        <v>1326</v>
      </c>
      <c r="H107" s="8">
        <v>1108</v>
      </c>
      <c r="I107" s="8">
        <v>1300</v>
      </c>
      <c r="J107" s="8">
        <v>1980</v>
      </c>
      <c r="K107" s="8">
        <v>2178</v>
      </c>
      <c r="L107" s="27" t="s">
        <v>27</v>
      </c>
      <c r="M107" s="45"/>
      <c r="N107" s="46"/>
      <c r="O107" s="47"/>
      <c r="P107" s="51"/>
      <c r="Q107" s="51"/>
      <c r="R107" s="52"/>
      <c r="S107" s="108"/>
    </row>
    <row r="108" spans="1:19" ht="12.75" x14ac:dyDescent="0.2">
      <c r="A108" s="149"/>
      <c r="B108" s="250"/>
      <c r="C108" s="187"/>
      <c r="D108" s="188" t="s">
        <v>30</v>
      </c>
      <c r="E108" s="189"/>
      <c r="F108" s="190"/>
      <c r="G108" s="29">
        <f t="shared" ref="G108:K108" si="26">SUM(G107:G107)</f>
        <v>1326</v>
      </c>
      <c r="H108" s="29">
        <f t="shared" si="26"/>
        <v>1108</v>
      </c>
      <c r="I108" s="29">
        <f t="shared" si="26"/>
        <v>1300</v>
      </c>
      <c r="J108" s="29">
        <f t="shared" si="26"/>
        <v>1980</v>
      </c>
      <c r="K108" s="29">
        <f t="shared" si="26"/>
        <v>2178</v>
      </c>
      <c r="L108" s="13" t="s">
        <v>27</v>
      </c>
      <c r="M108" s="30" t="s">
        <v>27</v>
      </c>
      <c r="N108" s="30" t="s">
        <v>27</v>
      </c>
      <c r="O108" s="30" t="s">
        <v>27</v>
      </c>
      <c r="P108" s="30" t="s">
        <v>27</v>
      </c>
      <c r="Q108" s="30" t="s">
        <v>27</v>
      </c>
      <c r="R108" s="30" t="s">
        <v>27</v>
      </c>
      <c r="S108" s="109">
        <f>(I108-G108)/G108</f>
        <v>-1.9607843137254902E-2</v>
      </c>
    </row>
    <row r="109" spans="1:19" ht="12.75" x14ac:dyDescent="0.2">
      <c r="A109" s="255"/>
      <c r="B109" s="70" t="s">
        <v>36</v>
      </c>
      <c r="C109" s="151" t="s">
        <v>2</v>
      </c>
      <c r="D109" s="151"/>
      <c r="E109" s="151"/>
      <c r="F109" s="152"/>
      <c r="G109" s="31">
        <f t="shared" ref="G109:K109" si="27">G105+G108</f>
        <v>1331</v>
      </c>
      <c r="H109" s="31">
        <f t="shared" si="27"/>
        <v>1113</v>
      </c>
      <c r="I109" s="31">
        <f t="shared" si="27"/>
        <v>1305</v>
      </c>
      <c r="J109" s="31">
        <f t="shared" si="27"/>
        <v>1985.2</v>
      </c>
      <c r="K109" s="31">
        <f t="shared" si="27"/>
        <v>2183.1999999999998</v>
      </c>
      <c r="L109" s="32" t="s">
        <v>27</v>
      </c>
      <c r="M109" s="33" t="s">
        <v>27</v>
      </c>
      <c r="N109" s="33" t="s">
        <v>27</v>
      </c>
      <c r="O109" s="33" t="s">
        <v>27</v>
      </c>
      <c r="P109" s="33" t="s">
        <v>27</v>
      </c>
      <c r="Q109" s="33" t="s">
        <v>27</v>
      </c>
      <c r="R109" s="33" t="s">
        <v>27</v>
      </c>
      <c r="S109" s="108"/>
    </row>
    <row r="110" spans="1:19" ht="12.75" x14ac:dyDescent="0.2">
      <c r="A110" s="38" t="s">
        <v>0</v>
      </c>
      <c r="B110" s="183" t="s">
        <v>11</v>
      </c>
      <c r="C110" s="184"/>
      <c r="D110" s="184"/>
      <c r="E110" s="184"/>
      <c r="F110" s="184"/>
      <c r="G110" s="39">
        <f>G72+G109+G101+G95</f>
        <v>9252.1110000000008</v>
      </c>
      <c r="H110" s="39">
        <f>H72+H109+H101+H95</f>
        <v>11673.936</v>
      </c>
      <c r="I110" s="39">
        <f>I72+I109+I101+I95</f>
        <v>9646.7579999999998</v>
      </c>
      <c r="J110" s="39">
        <f>J72+J109+J101+J95</f>
        <v>13081.696</v>
      </c>
      <c r="K110" s="39">
        <f>K72+K109+K101+K95</f>
        <v>13720.379000000001</v>
      </c>
      <c r="L110" s="40" t="s">
        <v>27</v>
      </c>
      <c r="M110" s="41" t="s">
        <v>27</v>
      </c>
      <c r="N110" s="41" t="s">
        <v>27</v>
      </c>
      <c r="O110" s="41" t="s">
        <v>27</v>
      </c>
      <c r="P110" s="41" t="s">
        <v>27</v>
      </c>
      <c r="Q110" s="41" t="s">
        <v>27</v>
      </c>
      <c r="R110" s="41" t="s">
        <v>27</v>
      </c>
      <c r="S110" s="108"/>
    </row>
    <row r="111" spans="1:19" ht="17.25" customHeight="1" x14ac:dyDescent="0.2">
      <c r="A111" s="25" t="s">
        <v>18</v>
      </c>
      <c r="B111" s="185" t="s">
        <v>154</v>
      </c>
      <c r="C111" s="185"/>
      <c r="D111" s="185"/>
      <c r="E111" s="185"/>
      <c r="F111" s="185"/>
      <c r="G111" s="185"/>
      <c r="H111" s="185"/>
      <c r="I111" s="185"/>
      <c r="J111" s="185"/>
      <c r="K111" s="185"/>
      <c r="L111" s="185"/>
      <c r="M111" s="185"/>
      <c r="N111" s="185"/>
      <c r="O111" s="185"/>
      <c r="P111" s="185"/>
      <c r="Q111" s="185"/>
      <c r="R111" s="186"/>
      <c r="S111" s="108"/>
    </row>
    <row r="112" spans="1:19" ht="25.5" customHeight="1" x14ac:dyDescent="0.2">
      <c r="A112" s="148" t="s">
        <v>18</v>
      </c>
      <c r="B112" s="195" t="s">
        <v>0</v>
      </c>
      <c r="C112" s="150" t="s">
        <v>243</v>
      </c>
      <c r="D112" s="150"/>
      <c r="E112" s="150"/>
      <c r="F112" s="198" t="s">
        <v>26</v>
      </c>
      <c r="G112" s="26"/>
      <c r="H112" s="26"/>
      <c r="I112" s="26"/>
      <c r="J112" s="26"/>
      <c r="K112" s="26"/>
      <c r="L112" s="207" t="s">
        <v>267</v>
      </c>
      <c r="M112" s="34" t="s">
        <v>84</v>
      </c>
      <c r="N112" s="34" t="s">
        <v>85</v>
      </c>
      <c r="O112" s="35" t="s">
        <v>19</v>
      </c>
      <c r="P112" s="79">
        <v>0.5</v>
      </c>
      <c r="Q112" s="79">
        <v>0.5</v>
      </c>
      <c r="R112" s="87">
        <v>0.5</v>
      </c>
      <c r="S112" s="108"/>
    </row>
    <row r="113" spans="1:24" ht="25.5" customHeight="1" x14ac:dyDescent="0.2">
      <c r="A113" s="149"/>
      <c r="B113" s="196"/>
      <c r="C113" s="197"/>
      <c r="D113" s="197"/>
      <c r="E113" s="197"/>
      <c r="F113" s="198"/>
      <c r="G113" s="50"/>
      <c r="H113" s="50"/>
      <c r="I113" s="50"/>
      <c r="J113" s="50"/>
      <c r="K113" s="50"/>
      <c r="L113" s="231"/>
      <c r="M113" s="34" t="s">
        <v>86</v>
      </c>
      <c r="N113" s="34" t="s">
        <v>214</v>
      </c>
      <c r="O113" s="35" t="s">
        <v>19</v>
      </c>
      <c r="P113" s="87">
        <v>4</v>
      </c>
      <c r="Q113" s="87">
        <v>5</v>
      </c>
      <c r="R113" s="87">
        <v>5</v>
      </c>
      <c r="S113" s="108"/>
    </row>
    <row r="114" spans="1:24" ht="18.75" customHeight="1" x14ac:dyDescent="0.2">
      <c r="A114" s="149"/>
      <c r="B114" s="153" t="s">
        <v>0</v>
      </c>
      <c r="C114" s="175" t="s">
        <v>0</v>
      </c>
      <c r="D114" s="157" t="s">
        <v>297</v>
      </c>
      <c r="E114" s="158"/>
      <c r="F114" s="172" t="s">
        <v>121</v>
      </c>
      <c r="G114" s="166"/>
      <c r="H114" s="167"/>
      <c r="I114" s="167"/>
      <c r="J114" s="167"/>
      <c r="K114" s="167"/>
      <c r="L114" s="178" t="s">
        <v>268</v>
      </c>
      <c r="M114" s="36" t="s">
        <v>156</v>
      </c>
      <c r="N114" s="48" t="s">
        <v>87</v>
      </c>
      <c r="O114" s="4" t="s">
        <v>41</v>
      </c>
      <c r="P114" s="88">
        <v>1</v>
      </c>
      <c r="Q114" s="88">
        <v>2</v>
      </c>
      <c r="R114" s="88">
        <v>2</v>
      </c>
      <c r="S114" s="108"/>
      <c r="T114" s="218"/>
      <c r="U114" s="218"/>
      <c r="V114" s="218"/>
      <c r="W114" s="218"/>
      <c r="X114" s="218"/>
    </row>
    <row r="115" spans="1:24" ht="18.75" customHeight="1" x14ac:dyDescent="0.2">
      <c r="A115" s="149"/>
      <c r="B115" s="154"/>
      <c r="C115" s="176"/>
      <c r="D115" s="159"/>
      <c r="E115" s="160"/>
      <c r="F115" s="173"/>
      <c r="G115" s="168"/>
      <c r="H115" s="169"/>
      <c r="I115" s="169"/>
      <c r="J115" s="169"/>
      <c r="K115" s="169"/>
      <c r="L115" s="179"/>
      <c r="M115" s="36" t="s">
        <v>157</v>
      </c>
      <c r="N115" s="48" t="s">
        <v>89</v>
      </c>
      <c r="O115" s="4" t="s">
        <v>41</v>
      </c>
      <c r="P115" s="88">
        <v>37</v>
      </c>
      <c r="Q115" s="88">
        <v>39</v>
      </c>
      <c r="R115" s="88">
        <v>39</v>
      </c>
      <c r="S115" s="108"/>
      <c r="T115" s="75"/>
      <c r="U115" s="75"/>
      <c r="V115" s="75"/>
      <c r="W115" s="75"/>
      <c r="X115" s="75"/>
    </row>
    <row r="116" spans="1:24" ht="27.75" customHeight="1" x14ac:dyDescent="0.2">
      <c r="A116" s="149"/>
      <c r="B116" s="154"/>
      <c r="C116" s="177"/>
      <c r="D116" s="161"/>
      <c r="E116" s="162"/>
      <c r="F116" s="174"/>
      <c r="G116" s="170"/>
      <c r="H116" s="171"/>
      <c r="I116" s="171"/>
      <c r="J116" s="171"/>
      <c r="K116" s="171"/>
      <c r="L116" s="180"/>
      <c r="M116" s="36" t="s">
        <v>215</v>
      </c>
      <c r="N116" s="36" t="s">
        <v>216</v>
      </c>
      <c r="O116" s="4" t="s">
        <v>20</v>
      </c>
      <c r="P116" s="88">
        <v>1000</v>
      </c>
      <c r="Q116" s="88">
        <v>2000</v>
      </c>
      <c r="R116" s="88">
        <v>2500</v>
      </c>
      <c r="S116" s="108"/>
      <c r="T116" s="75"/>
      <c r="U116" s="75"/>
      <c r="V116" s="75"/>
      <c r="W116" s="75"/>
      <c r="X116" s="75"/>
    </row>
    <row r="117" spans="1:24" ht="12.75" x14ac:dyDescent="0.2">
      <c r="A117" s="149"/>
      <c r="B117" s="154"/>
      <c r="C117" s="187" t="s">
        <v>0</v>
      </c>
      <c r="D117" s="54">
        <v>188714469</v>
      </c>
      <c r="E117" s="55" t="s">
        <v>22</v>
      </c>
      <c r="F117" s="27" t="s">
        <v>27</v>
      </c>
      <c r="G117" s="8">
        <v>144.5</v>
      </c>
      <c r="H117" s="8">
        <v>143.5</v>
      </c>
      <c r="I117" s="8">
        <v>205.4</v>
      </c>
      <c r="J117" s="8">
        <v>44.2</v>
      </c>
      <c r="K117" s="8">
        <v>44.2</v>
      </c>
      <c r="L117" s="28" t="s">
        <v>27</v>
      </c>
      <c r="M117" s="45"/>
      <c r="N117" s="46"/>
      <c r="O117" s="47"/>
      <c r="P117" s="51"/>
      <c r="Q117" s="51"/>
      <c r="R117" s="52"/>
      <c r="S117" s="108"/>
    </row>
    <row r="118" spans="1:24" ht="12.75" x14ac:dyDescent="0.2">
      <c r="A118" s="149"/>
      <c r="B118" s="154"/>
      <c r="C118" s="187"/>
      <c r="D118" s="188" t="s">
        <v>30</v>
      </c>
      <c r="E118" s="189"/>
      <c r="F118" s="190"/>
      <c r="G118" s="29">
        <f t="shared" ref="G118:K118" si="28">SUM(G117:G117)</f>
        <v>144.5</v>
      </c>
      <c r="H118" s="29">
        <f t="shared" si="28"/>
        <v>143.5</v>
      </c>
      <c r="I118" s="29">
        <f t="shared" si="28"/>
        <v>205.4</v>
      </c>
      <c r="J118" s="29">
        <f t="shared" si="28"/>
        <v>44.2</v>
      </c>
      <c r="K118" s="29">
        <f t="shared" si="28"/>
        <v>44.2</v>
      </c>
      <c r="L118" s="13" t="s">
        <v>27</v>
      </c>
      <c r="M118" s="30" t="s">
        <v>27</v>
      </c>
      <c r="N118" s="30" t="s">
        <v>27</v>
      </c>
      <c r="O118" s="30" t="s">
        <v>27</v>
      </c>
      <c r="P118" s="30" t="s">
        <v>27</v>
      </c>
      <c r="Q118" s="30" t="s">
        <v>27</v>
      </c>
      <c r="R118" s="30" t="s">
        <v>27</v>
      </c>
      <c r="S118" s="110">
        <f>(I118-G118)/G118</f>
        <v>0.42145328719723185</v>
      </c>
    </row>
    <row r="119" spans="1:24" ht="42" customHeight="1" x14ac:dyDescent="0.2">
      <c r="A119" s="149"/>
      <c r="B119" s="154"/>
      <c r="C119" s="61" t="s">
        <v>18</v>
      </c>
      <c r="D119" s="157" t="s">
        <v>242</v>
      </c>
      <c r="E119" s="158"/>
      <c r="F119" s="62" t="s">
        <v>29</v>
      </c>
      <c r="G119" s="166"/>
      <c r="H119" s="167"/>
      <c r="I119" s="167"/>
      <c r="J119" s="167"/>
      <c r="K119" s="167"/>
      <c r="L119" s="65" t="s">
        <v>27</v>
      </c>
      <c r="M119" s="36" t="s">
        <v>155</v>
      </c>
      <c r="N119" s="48" t="s">
        <v>88</v>
      </c>
      <c r="O119" s="4" t="s">
        <v>41</v>
      </c>
      <c r="P119" s="88">
        <v>120</v>
      </c>
      <c r="Q119" s="88">
        <v>115</v>
      </c>
      <c r="R119" s="88">
        <v>110</v>
      </c>
      <c r="S119" s="108"/>
      <c r="T119" s="218"/>
      <c r="U119" s="218"/>
      <c r="V119" s="218"/>
      <c r="W119" s="218"/>
      <c r="X119" s="218"/>
    </row>
    <row r="120" spans="1:24" ht="12.75" x14ac:dyDescent="0.2">
      <c r="A120" s="149"/>
      <c r="B120" s="154"/>
      <c r="C120" s="187" t="s">
        <v>18</v>
      </c>
      <c r="D120" s="54">
        <v>188714469</v>
      </c>
      <c r="E120" s="55" t="s">
        <v>22</v>
      </c>
      <c r="F120" s="27" t="s">
        <v>27</v>
      </c>
      <c r="G120" s="8">
        <v>15.5</v>
      </c>
      <c r="H120" s="8">
        <v>17.600000000000001</v>
      </c>
      <c r="I120" s="8">
        <v>17.600000000000001</v>
      </c>
      <c r="J120" s="8">
        <v>20.2</v>
      </c>
      <c r="K120" s="8">
        <v>22</v>
      </c>
      <c r="L120" s="28" t="s">
        <v>27</v>
      </c>
      <c r="M120" s="45"/>
      <c r="N120" s="46"/>
      <c r="O120" s="47"/>
      <c r="P120" s="51"/>
      <c r="Q120" s="51"/>
      <c r="R120" s="52"/>
      <c r="S120" s="108"/>
    </row>
    <row r="121" spans="1:24" ht="12.75" x14ac:dyDescent="0.2">
      <c r="A121" s="149"/>
      <c r="B121" s="154"/>
      <c r="C121" s="187"/>
      <c r="D121" s="188" t="s">
        <v>30</v>
      </c>
      <c r="E121" s="189"/>
      <c r="F121" s="190"/>
      <c r="G121" s="29">
        <f t="shared" ref="G121:K121" si="29">SUM(G120:G120)</f>
        <v>15.5</v>
      </c>
      <c r="H121" s="29">
        <f t="shared" si="29"/>
        <v>17.600000000000001</v>
      </c>
      <c r="I121" s="29">
        <f t="shared" si="29"/>
        <v>17.600000000000001</v>
      </c>
      <c r="J121" s="29">
        <f t="shared" si="29"/>
        <v>20.2</v>
      </c>
      <c r="K121" s="29">
        <f t="shared" si="29"/>
        <v>22</v>
      </c>
      <c r="L121" s="13" t="s">
        <v>27</v>
      </c>
      <c r="M121" s="30" t="s">
        <v>27</v>
      </c>
      <c r="N121" s="30" t="s">
        <v>27</v>
      </c>
      <c r="O121" s="30" t="s">
        <v>27</v>
      </c>
      <c r="P121" s="30" t="s">
        <v>27</v>
      </c>
      <c r="Q121" s="30" t="s">
        <v>27</v>
      </c>
      <c r="R121" s="30" t="s">
        <v>27</v>
      </c>
      <c r="S121" s="110">
        <f>(I121-G121)/G121</f>
        <v>0.13548387096774203</v>
      </c>
    </row>
    <row r="122" spans="1:24" ht="12.75" x14ac:dyDescent="0.2">
      <c r="A122" s="149"/>
      <c r="B122" s="69" t="s">
        <v>0</v>
      </c>
      <c r="C122" s="219" t="s">
        <v>2</v>
      </c>
      <c r="D122" s="219"/>
      <c r="E122" s="219"/>
      <c r="F122" s="220"/>
      <c r="G122" s="94">
        <f>G118+G121</f>
        <v>160</v>
      </c>
      <c r="H122" s="94">
        <f>H118+H121</f>
        <v>161.1</v>
      </c>
      <c r="I122" s="94">
        <f>I118+I121</f>
        <v>223</v>
      </c>
      <c r="J122" s="94">
        <f>J118+J121</f>
        <v>64.400000000000006</v>
      </c>
      <c r="K122" s="94">
        <f>K118+K121</f>
        <v>66.2</v>
      </c>
      <c r="L122" s="32" t="s">
        <v>27</v>
      </c>
      <c r="M122" s="33" t="s">
        <v>27</v>
      </c>
      <c r="N122" s="33" t="s">
        <v>27</v>
      </c>
      <c r="O122" s="33" t="s">
        <v>27</v>
      </c>
      <c r="P122" s="33" t="s">
        <v>27</v>
      </c>
      <c r="Q122" s="33" t="s">
        <v>27</v>
      </c>
      <c r="R122" s="33" t="s">
        <v>27</v>
      </c>
      <c r="S122" s="108"/>
    </row>
    <row r="123" spans="1:24" ht="56.25" customHeight="1" x14ac:dyDescent="0.2">
      <c r="A123" s="149"/>
      <c r="B123" s="64" t="s">
        <v>18</v>
      </c>
      <c r="C123" s="150" t="s">
        <v>90</v>
      </c>
      <c r="D123" s="150"/>
      <c r="E123" s="150"/>
      <c r="F123" s="76" t="s">
        <v>26</v>
      </c>
      <c r="G123" s="181"/>
      <c r="H123" s="182"/>
      <c r="I123" s="182"/>
      <c r="J123" s="182"/>
      <c r="K123" s="182"/>
      <c r="L123" s="77" t="s">
        <v>244</v>
      </c>
      <c r="M123" s="34" t="s">
        <v>160</v>
      </c>
      <c r="N123" s="34" t="s">
        <v>122</v>
      </c>
      <c r="O123" s="35" t="s">
        <v>19</v>
      </c>
      <c r="P123" s="79">
        <v>0.1</v>
      </c>
      <c r="Q123" s="79">
        <v>0.5</v>
      </c>
      <c r="R123" s="87">
        <v>0.5</v>
      </c>
      <c r="S123" s="108"/>
      <c r="T123" s="71"/>
      <c r="U123" s="71"/>
      <c r="V123" s="71"/>
      <c r="W123" s="71"/>
      <c r="X123" s="71"/>
    </row>
    <row r="124" spans="1:24" ht="10.5" customHeight="1" x14ac:dyDescent="0.2">
      <c r="A124" s="149"/>
      <c r="B124" s="153" t="s">
        <v>18</v>
      </c>
      <c r="C124" s="175" t="s">
        <v>0</v>
      </c>
      <c r="D124" s="157" t="s">
        <v>92</v>
      </c>
      <c r="E124" s="158"/>
      <c r="F124" s="172" t="s">
        <v>29</v>
      </c>
      <c r="G124" s="166"/>
      <c r="H124" s="167"/>
      <c r="I124" s="167"/>
      <c r="J124" s="167"/>
      <c r="K124" s="167"/>
      <c r="L124" s="178" t="s">
        <v>27</v>
      </c>
      <c r="M124" s="36" t="s">
        <v>159</v>
      </c>
      <c r="N124" s="85" t="s">
        <v>246</v>
      </c>
      <c r="O124" s="73" t="s">
        <v>41</v>
      </c>
      <c r="P124" s="88">
        <v>10</v>
      </c>
      <c r="Q124" s="88">
        <v>11</v>
      </c>
      <c r="R124" s="88">
        <v>12</v>
      </c>
      <c r="S124" s="108"/>
      <c r="T124" s="218"/>
      <c r="U124" s="218"/>
      <c r="V124" s="218"/>
      <c r="W124" s="218"/>
      <c r="X124" s="218"/>
    </row>
    <row r="125" spans="1:24" ht="10.5" customHeight="1" x14ac:dyDescent="0.2">
      <c r="A125" s="149"/>
      <c r="B125" s="154"/>
      <c r="C125" s="176"/>
      <c r="D125" s="159"/>
      <c r="E125" s="160"/>
      <c r="F125" s="173"/>
      <c r="G125" s="168"/>
      <c r="H125" s="169"/>
      <c r="I125" s="169"/>
      <c r="J125" s="169"/>
      <c r="K125" s="169"/>
      <c r="L125" s="179"/>
      <c r="M125" s="36" t="s">
        <v>249</v>
      </c>
      <c r="N125" s="92" t="s">
        <v>225</v>
      </c>
      <c r="O125" s="73" t="s">
        <v>20</v>
      </c>
      <c r="P125" s="104">
        <v>1200</v>
      </c>
      <c r="Q125" s="104">
        <v>1300</v>
      </c>
      <c r="R125" s="88">
        <v>1400</v>
      </c>
      <c r="S125" s="108"/>
      <c r="T125" s="75"/>
      <c r="U125" s="75"/>
      <c r="V125" s="75"/>
      <c r="W125" s="75"/>
      <c r="X125" s="75"/>
    </row>
    <row r="126" spans="1:24" ht="10.5" customHeight="1" x14ac:dyDescent="0.2">
      <c r="A126" s="149"/>
      <c r="B126" s="154"/>
      <c r="C126" s="177"/>
      <c r="D126" s="161"/>
      <c r="E126" s="162"/>
      <c r="F126" s="174"/>
      <c r="G126" s="170"/>
      <c r="H126" s="171"/>
      <c r="I126" s="171"/>
      <c r="J126" s="171"/>
      <c r="K126" s="171"/>
      <c r="L126" s="180"/>
      <c r="M126" s="36" t="s">
        <v>260</v>
      </c>
      <c r="N126" s="92" t="s">
        <v>261</v>
      </c>
      <c r="O126" s="73" t="s">
        <v>41</v>
      </c>
      <c r="P126" s="104">
        <v>100</v>
      </c>
      <c r="Q126" s="104">
        <v>110</v>
      </c>
      <c r="R126" s="105">
        <v>120</v>
      </c>
      <c r="S126" s="108"/>
      <c r="T126" s="75"/>
      <c r="U126" s="75"/>
      <c r="V126" s="75"/>
      <c r="W126" s="75"/>
      <c r="X126" s="75"/>
    </row>
    <row r="127" spans="1:24" ht="12.75" x14ac:dyDescent="0.2">
      <c r="A127" s="149"/>
      <c r="B127" s="154"/>
      <c r="C127" s="187" t="s">
        <v>0</v>
      </c>
      <c r="D127" s="54">
        <v>302415311</v>
      </c>
      <c r="E127" s="55" t="s">
        <v>22</v>
      </c>
      <c r="F127" s="27" t="s">
        <v>27</v>
      </c>
      <c r="G127" s="8">
        <v>94.2</v>
      </c>
      <c r="H127" s="8">
        <v>120.2</v>
      </c>
      <c r="I127" s="8">
        <v>118.5</v>
      </c>
      <c r="J127" s="8">
        <v>132.22</v>
      </c>
      <c r="K127" s="8">
        <v>145.44200000000001</v>
      </c>
      <c r="L127" s="28" t="s">
        <v>27</v>
      </c>
      <c r="M127" s="45"/>
      <c r="N127" s="46"/>
      <c r="O127" s="47"/>
      <c r="P127" s="51"/>
      <c r="Q127" s="51"/>
      <c r="R127" s="52"/>
      <c r="S127" s="108"/>
    </row>
    <row r="128" spans="1:24" ht="12.75" x14ac:dyDescent="0.2">
      <c r="A128" s="149"/>
      <c r="B128" s="154"/>
      <c r="C128" s="187"/>
      <c r="D128" s="54">
        <v>302415311</v>
      </c>
      <c r="E128" s="55" t="s">
        <v>25</v>
      </c>
      <c r="F128" s="27" t="s">
        <v>27</v>
      </c>
      <c r="G128" s="8">
        <v>5.2</v>
      </c>
      <c r="H128" s="8">
        <v>10</v>
      </c>
      <c r="I128" s="8">
        <v>10</v>
      </c>
      <c r="J128" s="8">
        <v>11</v>
      </c>
      <c r="K128" s="8">
        <v>12.1</v>
      </c>
      <c r="L128" s="28" t="s">
        <v>27</v>
      </c>
      <c r="M128" s="45"/>
      <c r="N128" s="46"/>
      <c r="O128" s="47"/>
      <c r="P128" s="51"/>
      <c r="Q128" s="51"/>
      <c r="R128" s="52"/>
      <c r="S128" s="108"/>
    </row>
    <row r="129" spans="1:24" ht="12.75" x14ac:dyDescent="0.2">
      <c r="A129" s="149"/>
      <c r="B129" s="154"/>
      <c r="C129" s="187"/>
      <c r="D129" s="188" t="s">
        <v>30</v>
      </c>
      <c r="E129" s="189"/>
      <c r="F129" s="190"/>
      <c r="G129" s="29">
        <f>SUM(G127:G128)</f>
        <v>99.4</v>
      </c>
      <c r="H129" s="29">
        <f t="shared" ref="H129:K129" si="30">SUM(H127:H128)</f>
        <v>130.19999999999999</v>
      </c>
      <c r="I129" s="29">
        <f t="shared" si="30"/>
        <v>128.5</v>
      </c>
      <c r="J129" s="29">
        <f t="shared" si="30"/>
        <v>143.22</v>
      </c>
      <c r="K129" s="29">
        <f t="shared" si="30"/>
        <v>157.542</v>
      </c>
      <c r="L129" s="13" t="s">
        <v>27</v>
      </c>
      <c r="M129" s="30" t="s">
        <v>27</v>
      </c>
      <c r="N129" s="30" t="s">
        <v>27</v>
      </c>
      <c r="O129" s="30" t="s">
        <v>27</v>
      </c>
      <c r="P129" s="30" t="s">
        <v>27</v>
      </c>
      <c r="Q129" s="30" t="s">
        <v>27</v>
      </c>
      <c r="R129" s="30" t="s">
        <v>27</v>
      </c>
      <c r="S129" s="110">
        <f>(I129-G129)/G129</f>
        <v>0.29275653923541239</v>
      </c>
    </row>
    <row r="130" spans="1:24" ht="23.25" customHeight="1" x14ac:dyDescent="0.2">
      <c r="A130" s="149"/>
      <c r="B130" s="154"/>
      <c r="C130" s="163" t="s">
        <v>18</v>
      </c>
      <c r="D130" s="157" t="s">
        <v>93</v>
      </c>
      <c r="E130" s="158"/>
      <c r="F130" s="172" t="s">
        <v>121</v>
      </c>
      <c r="G130" s="166"/>
      <c r="H130" s="167"/>
      <c r="I130" s="167"/>
      <c r="J130" s="167"/>
      <c r="K130" s="167"/>
      <c r="L130" s="178" t="s">
        <v>245</v>
      </c>
      <c r="M130" s="36" t="s">
        <v>158</v>
      </c>
      <c r="N130" s="48" t="s">
        <v>161</v>
      </c>
      <c r="O130" s="4" t="s">
        <v>41</v>
      </c>
      <c r="P130" s="88">
        <v>102</v>
      </c>
      <c r="Q130" s="88">
        <v>104</v>
      </c>
      <c r="R130" s="88">
        <v>105</v>
      </c>
      <c r="S130" s="108"/>
      <c r="T130" s="218"/>
      <c r="U130" s="218"/>
      <c r="V130" s="218"/>
      <c r="W130" s="218"/>
      <c r="X130" s="218"/>
    </row>
    <row r="131" spans="1:24" ht="27.75" customHeight="1" x14ac:dyDescent="0.2">
      <c r="A131" s="149"/>
      <c r="B131" s="154"/>
      <c r="C131" s="165"/>
      <c r="D131" s="161"/>
      <c r="E131" s="162"/>
      <c r="F131" s="174"/>
      <c r="G131" s="170"/>
      <c r="H131" s="171"/>
      <c r="I131" s="171"/>
      <c r="J131" s="171"/>
      <c r="K131" s="171"/>
      <c r="L131" s="180"/>
      <c r="M131" s="36" t="s">
        <v>250</v>
      </c>
      <c r="N131" s="92" t="s">
        <v>226</v>
      </c>
      <c r="O131" s="73" t="s">
        <v>20</v>
      </c>
      <c r="P131" s="93">
        <v>25</v>
      </c>
      <c r="Q131" s="93">
        <v>27</v>
      </c>
      <c r="R131" s="93">
        <v>29</v>
      </c>
      <c r="S131" s="108"/>
      <c r="T131" s="75"/>
      <c r="U131" s="75"/>
      <c r="V131" s="75"/>
      <c r="W131" s="75"/>
      <c r="X131" s="75"/>
    </row>
    <row r="132" spans="1:24" ht="12.75" x14ac:dyDescent="0.2">
      <c r="A132" s="149"/>
      <c r="B132" s="154"/>
      <c r="C132" s="187" t="s">
        <v>18</v>
      </c>
      <c r="D132" s="54">
        <v>302415311</v>
      </c>
      <c r="E132" s="55" t="s">
        <v>22</v>
      </c>
      <c r="F132" s="27" t="s">
        <v>27</v>
      </c>
      <c r="G132" s="8">
        <v>41.6</v>
      </c>
      <c r="H132" s="8">
        <v>48.3</v>
      </c>
      <c r="I132" s="8">
        <v>35.799999999999997</v>
      </c>
      <c r="J132" s="8">
        <v>53.13</v>
      </c>
      <c r="K132" s="8">
        <v>58.442999999999998</v>
      </c>
      <c r="L132" s="28" t="s">
        <v>27</v>
      </c>
      <c r="M132" s="45"/>
      <c r="N132" s="45"/>
      <c r="O132" s="45"/>
      <c r="P132" s="45"/>
      <c r="Q132" s="45"/>
      <c r="R132" s="45"/>
      <c r="S132" s="111"/>
    </row>
    <row r="133" spans="1:24" ht="12.75" x14ac:dyDescent="0.2">
      <c r="A133" s="149"/>
      <c r="B133" s="154"/>
      <c r="C133" s="187"/>
      <c r="D133" s="188" t="s">
        <v>30</v>
      </c>
      <c r="E133" s="189"/>
      <c r="F133" s="190"/>
      <c r="G133" s="29">
        <f t="shared" ref="G133:K133" si="31">SUM(G132:G132)</f>
        <v>41.6</v>
      </c>
      <c r="H133" s="29">
        <f t="shared" si="31"/>
        <v>48.3</v>
      </c>
      <c r="I133" s="29">
        <f t="shared" si="31"/>
        <v>35.799999999999997</v>
      </c>
      <c r="J133" s="29">
        <f t="shared" si="31"/>
        <v>53.13</v>
      </c>
      <c r="K133" s="29">
        <f t="shared" si="31"/>
        <v>58.442999999999998</v>
      </c>
      <c r="L133" s="13" t="s">
        <v>27</v>
      </c>
      <c r="M133" s="30" t="s">
        <v>27</v>
      </c>
      <c r="N133" s="30" t="s">
        <v>27</v>
      </c>
      <c r="O133" s="30" t="s">
        <v>27</v>
      </c>
      <c r="P133" s="30" t="s">
        <v>27</v>
      </c>
      <c r="Q133" s="30" t="s">
        <v>27</v>
      </c>
      <c r="R133" s="30" t="s">
        <v>27</v>
      </c>
      <c r="S133" s="110">
        <f>(I133-G133)/G133</f>
        <v>-0.13942307692307701</v>
      </c>
    </row>
    <row r="134" spans="1:24" ht="12.75" x14ac:dyDescent="0.2">
      <c r="A134" s="149"/>
      <c r="B134" s="70" t="s">
        <v>18</v>
      </c>
      <c r="C134" s="151" t="s">
        <v>2</v>
      </c>
      <c r="D134" s="151"/>
      <c r="E134" s="151"/>
      <c r="F134" s="152"/>
      <c r="G134" s="31">
        <f>G129+G133</f>
        <v>141</v>
      </c>
      <c r="H134" s="31">
        <f t="shared" ref="H134:K134" si="32">H129+H133</f>
        <v>178.5</v>
      </c>
      <c r="I134" s="31">
        <f t="shared" si="32"/>
        <v>164.3</v>
      </c>
      <c r="J134" s="31">
        <f t="shared" si="32"/>
        <v>196.35</v>
      </c>
      <c r="K134" s="31">
        <f t="shared" si="32"/>
        <v>215.98500000000001</v>
      </c>
      <c r="L134" s="32" t="s">
        <v>27</v>
      </c>
      <c r="M134" s="33" t="s">
        <v>27</v>
      </c>
      <c r="N134" s="33" t="s">
        <v>27</v>
      </c>
      <c r="O134" s="33" t="s">
        <v>27</v>
      </c>
      <c r="P134" s="33" t="s">
        <v>27</v>
      </c>
      <c r="Q134" s="33" t="s">
        <v>27</v>
      </c>
      <c r="R134" s="33" t="s">
        <v>27</v>
      </c>
      <c r="S134" s="108"/>
    </row>
    <row r="135" spans="1:24" ht="12.75" x14ac:dyDescent="0.2">
      <c r="A135" s="38" t="s">
        <v>18</v>
      </c>
      <c r="B135" s="183" t="s">
        <v>11</v>
      </c>
      <c r="C135" s="184"/>
      <c r="D135" s="184"/>
      <c r="E135" s="184"/>
      <c r="F135" s="184"/>
      <c r="G135" s="39">
        <f>G122+G134</f>
        <v>301</v>
      </c>
      <c r="H135" s="39">
        <f t="shared" ref="H135:K135" si="33">H122+H134</f>
        <v>339.6</v>
      </c>
      <c r="I135" s="39">
        <f t="shared" si="33"/>
        <v>387.3</v>
      </c>
      <c r="J135" s="39">
        <f t="shared" si="33"/>
        <v>260.75</v>
      </c>
      <c r="K135" s="39">
        <f t="shared" si="33"/>
        <v>282.185</v>
      </c>
      <c r="L135" s="40" t="s">
        <v>27</v>
      </c>
      <c r="M135" s="41" t="s">
        <v>27</v>
      </c>
      <c r="N135" s="41" t="s">
        <v>27</v>
      </c>
      <c r="O135" s="41" t="s">
        <v>27</v>
      </c>
      <c r="P135" s="41" t="s">
        <v>27</v>
      </c>
      <c r="Q135" s="41" t="s">
        <v>27</v>
      </c>
      <c r="R135" s="41" t="s">
        <v>27</v>
      </c>
      <c r="S135" s="108"/>
    </row>
    <row r="136" spans="1:24" ht="12.75" x14ac:dyDescent="0.2">
      <c r="A136" s="25" t="s">
        <v>35</v>
      </c>
      <c r="B136" s="185" t="s">
        <v>213</v>
      </c>
      <c r="C136" s="185"/>
      <c r="D136" s="185"/>
      <c r="E136" s="185"/>
      <c r="F136" s="185"/>
      <c r="G136" s="185"/>
      <c r="H136" s="185"/>
      <c r="I136" s="185"/>
      <c r="J136" s="185"/>
      <c r="K136" s="185"/>
      <c r="L136" s="185"/>
      <c r="M136" s="185"/>
      <c r="N136" s="185"/>
      <c r="O136" s="185"/>
      <c r="P136" s="185"/>
      <c r="Q136" s="185"/>
      <c r="R136" s="186"/>
      <c r="S136" s="108"/>
    </row>
    <row r="137" spans="1:24" ht="25.5" customHeight="1" x14ac:dyDescent="0.2">
      <c r="A137" s="148" t="s">
        <v>35</v>
      </c>
      <c r="B137" s="49" t="s">
        <v>0</v>
      </c>
      <c r="C137" s="150" t="s">
        <v>96</v>
      </c>
      <c r="D137" s="150"/>
      <c r="E137" s="150"/>
      <c r="F137" s="76" t="s">
        <v>26</v>
      </c>
      <c r="G137" s="26"/>
      <c r="H137" s="26"/>
      <c r="I137" s="26"/>
      <c r="J137" s="26"/>
      <c r="K137" s="26"/>
      <c r="L137" s="77" t="s">
        <v>162</v>
      </c>
      <c r="M137" s="34" t="s">
        <v>91</v>
      </c>
      <c r="N137" s="34" t="s">
        <v>163</v>
      </c>
      <c r="O137" s="35" t="s">
        <v>41</v>
      </c>
      <c r="P137" s="79">
        <v>21</v>
      </c>
      <c r="Q137" s="79">
        <v>15</v>
      </c>
      <c r="R137" s="79">
        <v>15</v>
      </c>
      <c r="S137" s="108"/>
    </row>
    <row r="138" spans="1:24" ht="25.5" customHeight="1" x14ac:dyDescent="0.2">
      <c r="A138" s="149"/>
      <c r="B138" s="153" t="s">
        <v>0</v>
      </c>
      <c r="C138" s="63" t="s">
        <v>0</v>
      </c>
      <c r="D138" s="157" t="s">
        <v>95</v>
      </c>
      <c r="E138" s="158"/>
      <c r="F138" s="62" t="s">
        <v>121</v>
      </c>
      <c r="G138" s="166"/>
      <c r="H138" s="167"/>
      <c r="I138" s="167"/>
      <c r="J138" s="167"/>
      <c r="K138" s="167"/>
      <c r="L138" s="65" t="s">
        <v>162</v>
      </c>
      <c r="M138" s="36" t="s">
        <v>307</v>
      </c>
      <c r="N138" s="48" t="s">
        <v>98</v>
      </c>
      <c r="O138" s="4" t="s">
        <v>20</v>
      </c>
      <c r="P138" s="88">
        <v>2</v>
      </c>
      <c r="Q138" s="88">
        <v>2</v>
      </c>
      <c r="R138" s="88">
        <v>2</v>
      </c>
      <c r="S138" s="108"/>
      <c r="T138" s="217"/>
      <c r="U138" s="217"/>
      <c r="V138" s="217"/>
      <c r="W138" s="217"/>
      <c r="X138" s="217"/>
    </row>
    <row r="139" spans="1:24" ht="12.75" x14ac:dyDescent="0.2">
      <c r="A139" s="149"/>
      <c r="B139" s="154"/>
      <c r="C139" s="187" t="s">
        <v>0</v>
      </c>
      <c r="D139" s="54">
        <v>188714469</v>
      </c>
      <c r="E139" s="55" t="s">
        <v>22</v>
      </c>
      <c r="F139" s="27" t="s">
        <v>27</v>
      </c>
      <c r="G139" s="8">
        <v>118.3</v>
      </c>
      <c r="H139" s="8">
        <v>124.8</v>
      </c>
      <c r="I139" s="8">
        <v>124.1</v>
      </c>
      <c r="J139" s="8">
        <v>124.8</v>
      </c>
      <c r="K139" s="8">
        <v>124.8</v>
      </c>
      <c r="L139" s="28" t="s">
        <v>27</v>
      </c>
      <c r="M139" s="45"/>
      <c r="N139" s="46"/>
      <c r="O139" s="47"/>
      <c r="P139" s="51"/>
      <c r="Q139" s="51"/>
      <c r="R139" s="52"/>
      <c r="S139" s="108"/>
    </row>
    <row r="140" spans="1:24" ht="12.75" x14ac:dyDescent="0.2">
      <c r="A140" s="149"/>
      <c r="B140" s="154"/>
      <c r="C140" s="187"/>
      <c r="D140" s="54">
        <v>188714469</v>
      </c>
      <c r="E140" s="37" t="s">
        <v>304</v>
      </c>
      <c r="F140" s="134" t="s">
        <v>27</v>
      </c>
      <c r="G140" s="8">
        <v>0</v>
      </c>
      <c r="H140" s="8"/>
      <c r="I140" s="8">
        <v>5.3</v>
      </c>
      <c r="J140" s="8">
        <v>5.3</v>
      </c>
      <c r="K140" s="8">
        <v>5.3</v>
      </c>
      <c r="L140" s="28"/>
      <c r="M140" s="45"/>
      <c r="N140" s="46"/>
      <c r="O140" s="47"/>
      <c r="P140" s="51"/>
      <c r="Q140" s="51"/>
      <c r="R140" s="52"/>
      <c r="S140" s="108"/>
    </row>
    <row r="141" spans="1:24" ht="12.75" x14ac:dyDescent="0.2">
      <c r="A141" s="149"/>
      <c r="B141" s="154"/>
      <c r="C141" s="187"/>
      <c r="D141" s="189" t="s">
        <v>30</v>
      </c>
      <c r="E141" s="189"/>
      <c r="F141" s="190"/>
      <c r="G141" s="29">
        <f>SUM(G139:G139)</f>
        <v>118.3</v>
      </c>
      <c r="H141" s="29">
        <f t="shared" ref="H141" si="34">SUM(H139:H139)</f>
        <v>124.8</v>
      </c>
      <c r="I141" s="29">
        <f>SUM(I139:I140)</f>
        <v>129.4</v>
      </c>
      <c r="J141" s="29">
        <f>SUM(J139:J140)</f>
        <v>130.1</v>
      </c>
      <c r="K141" s="29">
        <f>SUM(K139:K140)</f>
        <v>130.1</v>
      </c>
      <c r="L141" s="13" t="s">
        <v>27</v>
      </c>
      <c r="M141" s="30" t="s">
        <v>27</v>
      </c>
      <c r="N141" s="30" t="s">
        <v>27</v>
      </c>
      <c r="O141" s="30" t="s">
        <v>27</v>
      </c>
      <c r="P141" s="30" t="s">
        <v>27</v>
      </c>
      <c r="Q141" s="30" t="s">
        <v>27</v>
      </c>
      <c r="R141" s="30" t="s">
        <v>27</v>
      </c>
      <c r="S141" s="109">
        <f>(I141-G141)/G141</f>
        <v>9.38292476754016E-2</v>
      </c>
    </row>
    <row r="142" spans="1:24" ht="12.75" x14ac:dyDescent="0.2">
      <c r="A142" s="149"/>
      <c r="B142" s="69" t="s">
        <v>0</v>
      </c>
      <c r="C142" s="151" t="s">
        <v>2</v>
      </c>
      <c r="D142" s="151"/>
      <c r="E142" s="151"/>
      <c r="F142" s="152"/>
      <c r="G142" s="31">
        <f>G141</f>
        <v>118.3</v>
      </c>
      <c r="H142" s="31">
        <f t="shared" ref="H142:K143" si="35">H141</f>
        <v>124.8</v>
      </c>
      <c r="I142" s="31">
        <f t="shared" si="35"/>
        <v>129.4</v>
      </c>
      <c r="J142" s="31">
        <f t="shared" si="35"/>
        <v>130.1</v>
      </c>
      <c r="K142" s="31">
        <f t="shared" si="35"/>
        <v>130.1</v>
      </c>
      <c r="L142" s="32" t="s">
        <v>27</v>
      </c>
      <c r="M142" s="33" t="s">
        <v>27</v>
      </c>
      <c r="N142" s="33" t="s">
        <v>27</v>
      </c>
      <c r="O142" s="33" t="s">
        <v>27</v>
      </c>
      <c r="P142" s="33" t="s">
        <v>27</v>
      </c>
      <c r="Q142" s="33" t="s">
        <v>27</v>
      </c>
      <c r="R142" s="33" t="s">
        <v>27</v>
      </c>
      <c r="S142" s="108"/>
    </row>
    <row r="143" spans="1:24" ht="12.75" x14ac:dyDescent="0.2">
      <c r="A143" s="38" t="s">
        <v>35</v>
      </c>
      <c r="B143" s="183" t="s">
        <v>11</v>
      </c>
      <c r="C143" s="184"/>
      <c r="D143" s="184"/>
      <c r="E143" s="184"/>
      <c r="F143" s="184"/>
      <c r="G143" s="39">
        <f>G142</f>
        <v>118.3</v>
      </c>
      <c r="H143" s="39">
        <f t="shared" si="35"/>
        <v>124.8</v>
      </c>
      <c r="I143" s="39">
        <f t="shared" si="35"/>
        <v>129.4</v>
      </c>
      <c r="J143" s="39">
        <f t="shared" si="35"/>
        <v>130.1</v>
      </c>
      <c r="K143" s="39">
        <f t="shared" si="35"/>
        <v>130.1</v>
      </c>
      <c r="L143" s="40" t="s">
        <v>27</v>
      </c>
      <c r="M143" s="41" t="s">
        <v>27</v>
      </c>
      <c r="N143" s="41" t="s">
        <v>27</v>
      </c>
      <c r="O143" s="41" t="s">
        <v>27</v>
      </c>
      <c r="P143" s="41" t="s">
        <v>27</v>
      </c>
      <c r="Q143" s="41" t="s">
        <v>27</v>
      </c>
      <c r="R143" s="41" t="s">
        <v>27</v>
      </c>
      <c r="S143" s="108"/>
    </row>
    <row r="144" spans="1:24" ht="12.75" x14ac:dyDescent="0.2">
      <c r="A144" s="25" t="s">
        <v>36</v>
      </c>
      <c r="B144" s="185" t="s">
        <v>99</v>
      </c>
      <c r="C144" s="185"/>
      <c r="D144" s="185"/>
      <c r="E144" s="185"/>
      <c r="F144" s="185"/>
      <c r="G144" s="185"/>
      <c r="H144" s="185"/>
      <c r="I144" s="185"/>
      <c r="J144" s="185"/>
      <c r="K144" s="185"/>
      <c r="L144" s="185"/>
      <c r="M144" s="185"/>
      <c r="N144" s="185"/>
      <c r="O144" s="185"/>
      <c r="P144" s="185"/>
      <c r="Q144" s="185"/>
      <c r="R144" s="186"/>
      <c r="S144" s="108"/>
    </row>
    <row r="145" spans="1:24" ht="25.5" customHeight="1" x14ac:dyDescent="0.2">
      <c r="A145" s="148" t="s">
        <v>36</v>
      </c>
      <c r="B145" s="195" t="s">
        <v>0</v>
      </c>
      <c r="C145" s="150" t="s">
        <v>100</v>
      </c>
      <c r="D145" s="150"/>
      <c r="E145" s="215"/>
      <c r="F145" s="207" t="s">
        <v>115</v>
      </c>
      <c r="G145" s="209"/>
      <c r="H145" s="210"/>
      <c r="I145" s="210"/>
      <c r="J145" s="210"/>
      <c r="K145" s="210"/>
      <c r="L145" s="207" t="s">
        <v>147</v>
      </c>
      <c r="M145" s="34" t="s">
        <v>94</v>
      </c>
      <c r="N145" s="68" t="s">
        <v>166</v>
      </c>
      <c r="O145" s="35" t="s">
        <v>19</v>
      </c>
      <c r="P145" s="79">
        <v>80</v>
      </c>
      <c r="Q145" s="79">
        <v>80</v>
      </c>
      <c r="R145" s="87">
        <v>80</v>
      </c>
      <c r="S145" s="191"/>
      <c r="T145" s="57"/>
      <c r="U145" s="57"/>
      <c r="V145" s="57"/>
      <c r="W145" s="57"/>
      <c r="X145" s="57"/>
    </row>
    <row r="146" spans="1:24" ht="12.75" x14ac:dyDescent="0.2">
      <c r="A146" s="149"/>
      <c r="B146" s="216"/>
      <c r="C146" s="205"/>
      <c r="D146" s="205"/>
      <c r="E146" s="206"/>
      <c r="F146" s="208"/>
      <c r="G146" s="211"/>
      <c r="H146" s="212"/>
      <c r="I146" s="212"/>
      <c r="J146" s="212"/>
      <c r="K146" s="212"/>
      <c r="L146" s="208"/>
      <c r="M146" s="34" t="s">
        <v>164</v>
      </c>
      <c r="N146" s="80" t="s">
        <v>212</v>
      </c>
      <c r="O146" s="35" t="s">
        <v>19</v>
      </c>
      <c r="P146" s="79">
        <v>100</v>
      </c>
      <c r="Q146" s="79">
        <v>100</v>
      </c>
      <c r="R146" s="87">
        <v>100</v>
      </c>
      <c r="S146" s="193"/>
      <c r="T146" s="57"/>
      <c r="U146" s="57"/>
      <c r="V146" s="57"/>
      <c r="W146" s="57"/>
      <c r="X146" s="57"/>
    </row>
    <row r="147" spans="1:24" ht="25.5" customHeight="1" x14ac:dyDescent="0.2">
      <c r="A147" s="149"/>
      <c r="B147" s="153" t="s">
        <v>0</v>
      </c>
      <c r="C147" s="63" t="s">
        <v>0</v>
      </c>
      <c r="D147" s="157" t="s">
        <v>272</v>
      </c>
      <c r="E147" s="158"/>
      <c r="F147" s="62" t="s">
        <v>29</v>
      </c>
      <c r="G147" s="166"/>
      <c r="H147" s="167"/>
      <c r="I147" s="167"/>
      <c r="J147" s="167"/>
      <c r="K147" s="167"/>
      <c r="L147" s="65" t="s">
        <v>27</v>
      </c>
      <c r="M147" s="36" t="s">
        <v>165</v>
      </c>
      <c r="N147" s="97" t="s">
        <v>102</v>
      </c>
      <c r="O147" s="4" t="s">
        <v>20</v>
      </c>
      <c r="P147" s="88">
        <v>2</v>
      </c>
      <c r="Q147" s="88">
        <v>2</v>
      </c>
      <c r="R147" s="88">
        <v>2</v>
      </c>
      <c r="S147" s="108"/>
      <c r="T147" s="57"/>
      <c r="U147" s="57"/>
      <c r="V147" s="57"/>
      <c r="W147" s="57"/>
      <c r="X147" s="57"/>
    </row>
    <row r="148" spans="1:24" ht="12.75" x14ac:dyDescent="0.2">
      <c r="A148" s="149"/>
      <c r="B148" s="154"/>
      <c r="C148" s="187" t="s">
        <v>0</v>
      </c>
      <c r="D148" s="95">
        <v>188714469</v>
      </c>
      <c r="E148" s="96" t="s">
        <v>22</v>
      </c>
      <c r="F148" s="27" t="s">
        <v>27</v>
      </c>
      <c r="G148" s="8">
        <v>55</v>
      </c>
      <c r="H148" s="8">
        <v>65</v>
      </c>
      <c r="I148" s="8">
        <v>50</v>
      </c>
      <c r="J148" s="8">
        <v>70</v>
      </c>
      <c r="K148" s="8">
        <v>75</v>
      </c>
      <c r="L148" s="28" t="s">
        <v>27</v>
      </c>
      <c r="M148" s="45"/>
      <c r="N148" s="46"/>
      <c r="O148" s="47"/>
      <c r="P148" s="51"/>
      <c r="Q148" s="51"/>
      <c r="R148" s="52"/>
      <c r="S148" s="108"/>
    </row>
    <row r="149" spans="1:24" ht="12.75" x14ac:dyDescent="0.2">
      <c r="A149" s="149"/>
      <c r="B149" s="154"/>
      <c r="C149" s="187"/>
      <c r="D149" s="188" t="s">
        <v>30</v>
      </c>
      <c r="E149" s="189"/>
      <c r="F149" s="190"/>
      <c r="G149" s="29">
        <f>SUM(G148:G148)</f>
        <v>55</v>
      </c>
      <c r="H149" s="29">
        <f t="shared" ref="H149" si="36">SUM(H148:H148)</f>
        <v>65</v>
      </c>
      <c r="I149" s="29">
        <f t="shared" ref="I149" si="37">SUM(I148:I148)</f>
        <v>50</v>
      </c>
      <c r="J149" s="29">
        <f t="shared" ref="J149" si="38">SUM(J148:J148)</f>
        <v>70</v>
      </c>
      <c r="K149" s="29">
        <f t="shared" ref="K149" si="39">SUM(K148:K148)</f>
        <v>75</v>
      </c>
      <c r="L149" s="13" t="s">
        <v>27</v>
      </c>
      <c r="M149" s="30" t="s">
        <v>27</v>
      </c>
      <c r="N149" s="30" t="s">
        <v>27</v>
      </c>
      <c r="O149" s="30" t="s">
        <v>27</v>
      </c>
      <c r="P149" s="30" t="s">
        <v>27</v>
      </c>
      <c r="Q149" s="30" t="s">
        <v>27</v>
      </c>
      <c r="R149" s="30" t="s">
        <v>27</v>
      </c>
      <c r="S149" s="109">
        <f>(I149-G149)/G149</f>
        <v>-9.0909090909090912E-2</v>
      </c>
    </row>
    <row r="150" spans="1:24" ht="12.75" x14ac:dyDescent="0.2">
      <c r="A150" s="149"/>
      <c r="B150" s="69" t="s">
        <v>0</v>
      </c>
      <c r="C150" s="151" t="s">
        <v>2</v>
      </c>
      <c r="D150" s="151"/>
      <c r="E150" s="151"/>
      <c r="F150" s="152"/>
      <c r="G150" s="31">
        <f>G149</f>
        <v>55</v>
      </c>
      <c r="H150" s="31">
        <f t="shared" ref="H150:H151" si="40">H149</f>
        <v>65</v>
      </c>
      <c r="I150" s="31">
        <f t="shared" ref="I150:I151" si="41">I149</f>
        <v>50</v>
      </c>
      <c r="J150" s="31">
        <f t="shared" ref="J150:J151" si="42">J149</f>
        <v>70</v>
      </c>
      <c r="K150" s="31">
        <f t="shared" ref="K150:K151" si="43">K149</f>
        <v>75</v>
      </c>
      <c r="L150" s="32" t="s">
        <v>27</v>
      </c>
      <c r="M150" s="33" t="s">
        <v>27</v>
      </c>
      <c r="N150" s="33" t="s">
        <v>27</v>
      </c>
      <c r="O150" s="33" t="s">
        <v>27</v>
      </c>
      <c r="P150" s="33" t="s">
        <v>27</v>
      </c>
      <c r="Q150" s="33" t="s">
        <v>27</v>
      </c>
      <c r="R150" s="33" t="s">
        <v>27</v>
      </c>
      <c r="S150" s="108"/>
    </row>
    <row r="151" spans="1:24" ht="12.75" x14ac:dyDescent="0.2">
      <c r="A151" s="38" t="s">
        <v>36</v>
      </c>
      <c r="B151" s="183" t="s">
        <v>11</v>
      </c>
      <c r="C151" s="184"/>
      <c r="D151" s="184"/>
      <c r="E151" s="184"/>
      <c r="F151" s="184"/>
      <c r="G151" s="39">
        <f>G150</f>
        <v>55</v>
      </c>
      <c r="H151" s="39">
        <f t="shared" si="40"/>
        <v>65</v>
      </c>
      <c r="I151" s="39">
        <f t="shared" si="41"/>
        <v>50</v>
      </c>
      <c r="J151" s="39">
        <f t="shared" si="42"/>
        <v>70</v>
      </c>
      <c r="K151" s="39">
        <f t="shared" si="43"/>
        <v>75</v>
      </c>
      <c r="L151" s="40" t="s">
        <v>27</v>
      </c>
      <c r="M151" s="41" t="s">
        <v>27</v>
      </c>
      <c r="N151" s="41" t="s">
        <v>27</v>
      </c>
      <c r="O151" s="41" t="s">
        <v>27</v>
      </c>
      <c r="P151" s="41" t="s">
        <v>27</v>
      </c>
      <c r="Q151" s="41" t="s">
        <v>27</v>
      </c>
      <c r="R151" s="41" t="s">
        <v>27</v>
      </c>
      <c r="S151" s="108"/>
    </row>
    <row r="152" spans="1:24" ht="12.75" x14ac:dyDescent="0.2">
      <c r="A152" s="25" t="s">
        <v>37</v>
      </c>
      <c r="B152" s="185" t="s">
        <v>103</v>
      </c>
      <c r="C152" s="185"/>
      <c r="D152" s="185"/>
      <c r="E152" s="185"/>
      <c r="F152" s="185"/>
      <c r="G152" s="185"/>
      <c r="H152" s="185"/>
      <c r="I152" s="185"/>
      <c r="J152" s="185"/>
      <c r="K152" s="185"/>
      <c r="L152" s="185"/>
      <c r="M152" s="185"/>
      <c r="N152" s="185"/>
      <c r="O152" s="185"/>
      <c r="P152" s="185"/>
      <c r="Q152" s="185"/>
      <c r="R152" s="186"/>
      <c r="S152" s="108"/>
    </row>
    <row r="153" spans="1:24" ht="25.5" customHeight="1" x14ac:dyDescent="0.2">
      <c r="A153" s="148" t="s">
        <v>37</v>
      </c>
      <c r="B153" s="49" t="s">
        <v>0</v>
      </c>
      <c r="C153" s="150" t="s">
        <v>104</v>
      </c>
      <c r="D153" s="150"/>
      <c r="E153" s="150"/>
      <c r="F153" s="76" t="s">
        <v>115</v>
      </c>
      <c r="G153" s="213"/>
      <c r="H153" s="214"/>
      <c r="I153" s="214"/>
      <c r="J153" s="214"/>
      <c r="K153" s="214"/>
      <c r="L153" s="77" t="s">
        <v>27</v>
      </c>
      <c r="M153" s="34" t="s">
        <v>97</v>
      </c>
      <c r="N153" s="34" t="s">
        <v>120</v>
      </c>
      <c r="O153" s="35" t="s">
        <v>20</v>
      </c>
      <c r="P153" s="79">
        <v>1</v>
      </c>
      <c r="Q153" s="79">
        <v>1</v>
      </c>
      <c r="R153" s="87">
        <v>1</v>
      </c>
      <c r="S153" s="108"/>
      <c r="T153" s="57"/>
      <c r="U153" s="57"/>
      <c r="V153" s="57"/>
      <c r="W153" s="57"/>
      <c r="X153" s="57"/>
    </row>
    <row r="154" spans="1:24" ht="9" customHeight="1" x14ac:dyDescent="0.2">
      <c r="A154" s="149"/>
      <c r="B154" s="153" t="s">
        <v>0</v>
      </c>
      <c r="C154" s="163" t="s">
        <v>0</v>
      </c>
      <c r="D154" s="157" t="s">
        <v>105</v>
      </c>
      <c r="E154" s="158"/>
      <c r="F154" s="172" t="s">
        <v>29</v>
      </c>
      <c r="G154" s="166"/>
      <c r="H154" s="167"/>
      <c r="I154" s="167"/>
      <c r="J154" s="167"/>
      <c r="K154" s="167"/>
      <c r="L154" s="178" t="s">
        <v>27</v>
      </c>
      <c r="M154" s="36" t="s">
        <v>167</v>
      </c>
      <c r="N154" s="97" t="s">
        <v>106</v>
      </c>
      <c r="O154" s="4" t="s">
        <v>20</v>
      </c>
      <c r="P154" s="88">
        <v>20</v>
      </c>
      <c r="Q154" s="88">
        <v>20</v>
      </c>
      <c r="R154" s="88">
        <v>20</v>
      </c>
      <c r="S154" s="191"/>
      <c r="T154" s="57"/>
      <c r="U154" s="57"/>
      <c r="V154" s="57"/>
      <c r="W154" s="57"/>
      <c r="X154" s="57"/>
    </row>
    <row r="155" spans="1:24" ht="9" customHeight="1" x14ac:dyDescent="0.2">
      <c r="A155" s="149"/>
      <c r="B155" s="154"/>
      <c r="C155" s="164"/>
      <c r="D155" s="159"/>
      <c r="E155" s="160"/>
      <c r="F155" s="173"/>
      <c r="G155" s="168"/>
      <c r="H155" s="169"/>
      <c r="I155" s="169"/>
      <c r="J155" s="169"/>
      <c r="K155" s="169"/>
      <c r="L155" s="179"/>
      <c r="M155" s="36" t="s">
        <v>229</v>
      </c>
      <c r="N155" s="100" t="s">
        <v>222</v>
      </c>
      <c r="O155" s="73" t="s">
        <v>20</v>
      </c>
      <c r="P155" s="88">
        <v>25</v>
      </c>
      <c r="Q155" s="88">
        <v>25</v>
      </c>
      <c r="R155" s="88">
        <v>25</v>
      </c>
      <c r="S155" s="192"/>
      <c r="T155" s="57"/>
      <c r="U155" s="57"/>
      <c r="V155" s="57"/>
      <c r="W155" s="57"/>
      <c r="X155" s="57"/>
    </row>
    <row r="156" spans="1:24" ht="9" customHeight="1" x14ac:dyDescent="0.2">
      <c r="A156" s="149"/>
      <c r="B156" s="154"/>
      <c r="C156" s="164"/>
      <c r="D156" s="159"/>
      <c r="E156" s="160"/>
      <c r="F156" s="173"/>
      <c r="G156" s="168"/>
      <c r="H156" s="169"/>
      <c r="I156" s="169"/>
      <c r="J156" s="169"/>
      <c r="K156" s="169"/>
      <c r="L156" s="179"/>
      <c r="M156" s="36" t="s">
        <v>230</v>
      </c>
      <c r="N156" s="48" t="s">
        <v>223</v>
      </c>
      <c r="O156" s="73" t="s">
        <v>20</v>
      </c>
      <c r="P156" s="88">
        <v>25</v>
      </c>
      <c r="Q156" s="88">
        <v>25</v>
      </c>
      <c r="R156" s="88">
        <v>25</v>
      </c>
      <c r="S156" s="192"/>
      <c r="T156" s="57"/>
      <c r="U156" s="57"/>
      <c r="V156" s="57"/>
      <c r="W156" s="57"/>
      <c r="X156" s="57"/>
    </row>
    <row r="157" spans="1:24" ht="9" customHeight="1" x14ac:dyDescent="0.2">
      <c r="A157" s="149"/>
      <c r="B157" s="154"/>
      <c r="C157" s="165"/>
      <c r="D157" s="161"/>
      <c r="E157" s="162"/>
      <c r="F157" s="174"/>
      <c r="G157" s="170"/>
      <c r="H157" s="171"/>
      <c r="I157" s="171"/>
      <c r="J157" s="171"/>
      <c r="K157" s="171"/>
      <c r="L157" s="180"/>
      <c r="M157" s="36" t="s">
        <v>247</v>
      </c>
      <c r="N157" s="92" t="s">
        <v>248</v>
      </c>
      <c r="O157" s="73" t="s">
        <v>20</v>
      </c>
      <c r="P157" s="101">
        <v>30</v>
      </c>
      <c r="Q157" s="101">
        <v>30</v>
      </c>
      <c r="R157" s="102">
        <v>30</v>
      </c>
      <c r="S157" s="193"/>
      <c r="T157" s="57"/>
      <c r="U157" s="57"/>
      <c r="V157" s="57"/>
      <c r="W157" s="57"/>
      <c r="X157" s="57"/>
    </row>
    <row r="158" spans="1:24" ht="12.75" x14ac:dyDescent="0.2">
      <c r="A158" s="149"/>
      <c r="B158" s="154"/>
      <c r="C158" s="187" t="s">
        <v>0</v>
      </c>
      <c r="D158" s="54">
        <v>188714469</v>
      </c>
      <c r="E158" s="55" t="s">
        <v>22</v>
      </c>
      <c r="F158" s="27" t="s">
        <v>27</v>
      </c>
      <c r="G158" s="8">
        <v>4</v>
      </c>
      <c r="H158" s="8">
        <v>4</v>
      </c>
      <c r="I158" s="8">
        <v>4</v>
      </c>
      <c r="J158" s="8">
        <v>4</v>
      </c>
      <c r="K158" s="8">
        <v>4</v>
      </c>
      <c r="L158" s="13" t="s">
        <v>27</v>
      </c>
      <c r="M158" s="45"/>
      <c r="N158" s="46"/>
      <c r="O158" s="47"/>
      <c r="P158" s="51"/>
      <c r="Q158" s="51"/>
      <c r="R158" s="52"/>
      <c r="S158" s="108"/>
    </row>
    <row r="159" spans="1:24" ht="12.75" x14ac:dyDescent="0.2">
      <c r="A159" s="149"/>
      <c r="B159" s="154"/>
      <c r="C159" s="187"/>
      <c r="D159" s="188" t="s">
        <v>30</v>
      </c>
      <c r="E159" s="189"/>
      <c r="F159" s="190"/>
      <c r="G159" s="29">
        <f>SUM(G158:G158)</f>
        <v>4</v>
      </c>
      <c r="H159" s="29">
        <f t="shared" ref="H159" si="44">SUM(H158:H158)</f>
        <v>4</v>
      </c>
      <c r="I159" s="29">
        <f t="shared" ref="I159" si="45">SUM(I158:I158)</f>
        <v>4</v>
      </c>
      <c r="J159" s="29">
        <f t="shared" ref="J159" si="46">SUM(J158:J158)</f>
        <v>4</v>
      </c>
      <c r="K159" s="29">
        <f t="shared" ref="K159" si="47">SUM(K158:K158)</f>
        <v>4</v>
      </c>
      <c r="L159" s="13" t="s">
        <v>27</v>
      </c>
      <c r="M159" s="30" t="s">
        <v>27</v>
      </c>
      <c r="N159" s="30" t="s">
        <v>27</v>
      </c>
      <c r="O159" s="30" t="s">
        <v>27</v>
      </c>
      <c r="P159" s="30" t="s">
        <v>27</v>
      </c>
      <c r="Q159" s="30" t="s">
        <v>27</v>
      </c>
      <c r="R159" s="30" t="s">
        <v>27</v>
      </c>
      <c r="S159" s="109">
        <f>(I159-G159)/G159</f>
        <v>0</v>
      </c>
    </row>
    <row r="160" spans="1:24" ht="12.75" x14ac:dyDescent="0.2">
      <c r="A160" s="149"/>
      <c r="B160" s="69" t="s">
        <v>0</v>
      </c>
      <c r="C160" s="151" t="s">
        <v>2</v>
      </c>
      <c r="D160" s="151"/>
      <c r="E160" s="151"/>
      <c r="F160" s="152"/>
      <c r="G160" s="31">
        <f>G159</f>
        <v>4</v>
      </c>
      <c r="H160" s="31">
        <f t="shared" ref="H160:H161" si="48">H159</f>
        <v>4</v>
      </c>
      <c r="I160" s="31">
        <f t="shared" ref="I160:I161" si="49">I159</f>
        <v>4</v>
      </c>
      <c r="J160" s="31">
        <f t="shared" ref="J160:J161" si="50">J159</f>
        <v>4</v>
      </c>
      <c r="K160" s="31">
        <f t="shared" ref="K160:K161" si="51">K159</f>
        <v>4</v>
      </c>
      <c r="L160" s="32" t="s">
        <v>27</v>
      </c>
      <c r="M160" s="33" t="s">
        <v>27</v>
      </c>
      <c r="N160" s="33" t="s">
        <v>27</v>
      </c>
      <c r="O160" s="33" t="s">
        <v>27</v>
      </c>
      <c r="P160" s="33" t="s">
        <v>27</v>
      </c>
      <c r="Q160" s="33" t="s">
        <v>27</v>
      </c>
      <c r="R160" s="33" t="s">
        <v>27</v>
      </c>
      <c r="S160" s="108"/>
    </row>
    <row r="161" spans="1:24" ht="12.75" x14ac:dyDescent="0.2">
      <c r="A161" s="38" t="s">
        <v>37</v>
      </c>
      <c r="B161" s="183" t="s">
        <v>11</v>
      </c>
      <c r="C161" s="184"/>
      <c r="D161" s="184"/>
      <c r="E161" s="184"/>
      <c r="F161" s="184"/>
      <c r="G161" s="39">
        <f>G160</f>
        <v>4</v>
      </c>
      <c r="H161" s="39">
        <f t="shared" si="48"/>
        <v>4</v>
      </c>
      <c r="I161" s="39">
        <f t="shared" si="49"/>
        <v>4</v>
      </c>
      <c r="J161" s="39">
        <f t="shared" si="50"/>
        <v>4</v>
      </c>
      <c r="K161" s="39">
        <f t="shared" si="51"/>
        <v>4</v>
      </c>
      <c r="L161" s="40" t="s">
        <v>27</v>
      </c>
      <c r="M161" s="41" t="s">
        <v>27</v>
      </c>
      <c r="N161" s="41" t="s">
        <v>27</v>
      </c>
      <c r="O161" s="41" t="s">
        <v>27</v>
      </c>
      <c r="P161" s="41" t="s">
        <v>27</v>
      </c>
      <c r="Q161" s="41" t="s">
        <v>27</v>
      </c>
      <c r="R161" s="41" t="s">
        <v>27</v>
      </c>
      <c r="S161" s="108"/>
    </row>
    <row r="162" spans="1:24" ht="12.75" x14ac:dyDescent="0.2">
      <c r="A162" s="25" t="s">
        <v>38</v>
      </c>
      <c r="B162" s="185" t="s">
        <v>107</v>
      </c>
      <c r="C162" s="185"/>
      <c r="D162" s="185"/>
      <c r="E162" s="185"/>
      <c r="F162" s="185"/>
      <c r="G162" s="185"/>
      <c r="H162" s="185"/>
      <c r="I162" s="185"/>
      <c r="J162" s="185"/>
      <c r="K162" s="185"/>
      <c r="L162" s="185"/>
      <c r="M162" s="185"/>
      <c r="N162" s="185"/>
      <c r="O162" s="185"/>
      <c r="P162" s="185"/>
      <c r="Q162" s="185"/>
      <c r="R162" s="186"/>
      <c r="S162" s="108"/>
    </row>
    <row r="163" spans="1:24" ht="25.5" customHeight="1" x14ac:dyDescent="0.2">
      <c r="A163" s="148" t="s">
        <v>38</v>
      </c>
      <c r="B163" s="49" t="s">
        <v>0</v>
      </c>
      <c r="C163" s="150" t="s">
        <v>110</v>
      </c>
      <c r="D163" s="150"/>
      <c r="E163" s="150"/>
      <c r="F163" s="76" t="s">
        <v>26</v>
      </c>
      <c r="G163" s="26"/>
      <c r="H163" s="26"/>
      <c r="I163" s="26"/>
      <c r="J163" s="26"/>
      <c r="K163" s="26"/>
      <c r="L163" s="77" t="s">
        <v>168</v>
      </c>
      <c r="M163" s="34" t="s">
        <v>101</v>
      </c>
      <c r="N163" s="34" t="s">
        <v>108</v>
      </c>
      <c r="O163" s="35" t="s">
        <v>41</v>
      </c>
      <c r="P163" s="79">
        <v>5</v>
      </c>
      <c r="Q163" s="79">
        <v>5</v>
      </c>
      <c r="R163" s="87">
        <v>5</v>
      </c>
      <c r="S163" s="108"/>
    </row>
    <row r="164" spans="1:24" ht="23.25" customHeight="1" x14ac:dyDescent="0.2">
      <c r="A164" s="149"/>
      <c r="B164" s="153" t="s">
        <v>0</v>
      </c>
      <c r="C164" s="175" t="s">
        <v>0</v>
      </c>
      <c r="D164" s="157" t="s">
        <v>109</v>
      </c>
      <c r="E164" s="158"/>
      <c r="F164" s="172" t="s">
        <v>121</v>
      </c>
      <c r="G164" s="166"/>
      <c r="H164" s="167"/>
      <c r="I164" s="167"/>
      <c r="J164" s="167"/>
      <c r="K164" s="167"/>
      <c r="L164" s="178" t="s">
        <v>168</v>
      </c>
      <c r="M164" s="36" t="s">
        <v>169</v>
      </c>
      <c r="N164" s="48" t="s">
        <v>171</v>
      </c>
      <c r="O164" s="4" t="s">
        <v>41</v>
      </c>
      <c r="P164" s="88">
        <v>5</v>
      </c>
      <c r="Q164" s="88">
        <v>5</v>
      </c>
      <c r="R164" s="88">
        <v>5</v>
      </c>
      <c r="S164" s="108"/>
      <c r="T164" s="72"/>
      <c r="U164" s="72"/>
      <c r="V164" s="72"/>
      <c r="W164" s="72"/>
      <c r="X164" s="72"/>
    </row>
    <row r="165" spans="1:24" ht="23.25" customHeight="1" x14ac:dyDescent="0.2">
      <c r="A165" s="149"/>
      <c r="B165" s="154"/>
      <c r="C165" s="176"/>
      <c r="D165" s="159"/>
      <c r="E165" s="160"/>
      <c r="F165" s="173"/>
      <c r="G165" s="168"/>
      <c r="H165" s="169"/>
      <c r="I165" s="169"/>
      <c r="J165" s="169"/>
      <c r="K165" s="169"/>
      <c r="L165" s="179"/>
      <c r="M165" s="36" t="s">
        <v>170</v>
      </c>
      <c r="N165" s="48" t="s">
        <v>111</v>
      </c>
      <c r="O165" s="4" t="s">
        <v>20</v>
      </c>
      <c r="P165" s="88">
        <v>5</v>
      </c>
      <c r="Q165" s="88">
        <v>5</v>
      </c>
      <c r="R165" s="88">
        <v>5</v>
      </c>
      <c r="S165" s="108"/>
    </row>
    <row r="166" spans="1:24" ht="12.75" x14ac:dyDescent="0.2">
      <c r="A166" s="149"/>
      <c r="B166" s="154"/>
      <c r="C166" s="187" t="s">
        <v>0</v>
      </c>
      <c r="D166" s="54">
        <v>188714469</v>
      </c>
      <c r="E166" s="55" t="s">
        <v>22</v>
      </c>
      <c r="F166" s="27" t="s">
        <v>27</v>
      </c>
      <c r="G166" s="8">
        <v>40</v>
      </c>
      <c r="H166" s="8">
        <v>41</v>
      </c>
      <c r="I166" s="8">
        <v>40</v>
      </c>
      <c r="J166" s="8">
        <v>49</v>
      </c>
      <c r="K166" s="8">
        <v>53</v>
      </c>
      <c r="L166" s="28" t="s">
        <v>27</v>
      </c>
      <c r="M166" s="45"/>
      <c r="N166" s="46"/>
      <c r="O166" s="47"/>
      <c r="P166" s="51"/>
      <c r="Q166" s="51"/>
      <c r="R166" s="52"/>
      <c r="S166" s="108"/>
    </row>
    <row r="167" spans="1:24" ht="12.75" x14ac:dyDescent="0.2">
      <c r="A167" s="149"/>
      <c r="B167" s="154"/>
      <c r="C167" s="187"/>
      <c r="D167" s="188" t="s">
        <v>30</v>
      </c>
      <c r="E167" s="189"/>
      <c r="F167" s="190"/>
      <c r="G167" s="29">
        <f>SUM(G166:G166)</f>
        <v>40</v>
      </c>
      <c r="H167" s="29">
        <f t="shared" ref="H167:K167" si="52">SUM(H166:H166)</f>
        <v>41</v>
      </c>
      <c r="I167" s="29">
        <f t="shared" si="52"/>
        <v>40</v>
      </c>
      <c r="J167" s="29">
        <f t="shared" si="52"/>
        <v>49</v>
      </c>
      <c r="K167" s="29">
        <f t="shared" si="52"/>
        <v>53</v>
      </c>
      <c r="L167" s="13" t="s">
        <v>27</v>
      </c>
      <c r="M167" s="30" t="s">
        <v>27</v>
      </c>
      <c r="N167" s="30" t="s">
        <v>27</v>
      </c>
      <c r="O167" s="30" t="s">
        <v>27</v>
      </c>
      <c r="P167" s="30" t="s">
        <v>27</v>
      </c>
      <c r="Q167" s="30" t="s">
        <v>27</v>
      </c>
      <c r="R167" s="30" t="s">
        <v>27</v>
      </c>
      <c r="S167" s="109">
        <f>(I167-G167)/G167</f>
        <v>0</v>
      </c>
    </row>
    <row r="168" spans="1:24" ht="12.75" x14ac:dyDescent="0.2">
      <c r="A168" s="149"/>
      <c r="B168" s="69" t="s">
        <v>0</v>
      </c>
      <c r="C168" s="151" t="s">
        <v>2</v>
      </c>
      <c r="D168" s="151"/>
      <c r="E168" s="151"/>
      <c r="F168" s="152"/>
      <c r="G168" s="31">
        <f>G167</f>
        <v>40</v>
      </c>
      <c r="H168" s="31">
        <f t="shared" ref="H168:K169" si="53">H167</f>
        <v>41</v>
      </c>
      <c r="I168" s="31">
        <f t="shared" si="53"/>
        <v>40</v>
      </c>
      <c r="J168" s="31">
        <f t="shared" si="53"/>
        <v>49</v>
      </c>
      <c r="K168" s="31">
        <f t="shared" si="53"/>
        <v>53</v>
      </c>
      <c r="L168" s="32" t="s">
        <v>27</v>
      </c>
      <c r="M168" s="33" t="s">
        <v>27</v>
      </c>
      <c r="N168" s="33" t="s">
        <v>27</v>
      </c>
      <c r="O168" s="33" t="s">
        <v>27</v>
      </c>
      <c r="P168" s="33" t="s">
        <v>27</v>
      </c>
      <c r="Q168" s="33" t="s">
        <v>27</v>
      </c>
      <c r="R168" s="33" t="s">
        <v>27</v>
      </c>
      <c r="S168" s="108"/>
    </row>
    <row r="169" spans="1:24" ht="12.75" x14ac:dyDescent="0.2">
      <c r="A169" s="38" t="s">
        <v>38</v>
      </c>
      <c r="B169" s="183" t="s">
        <v>11</v>
      </c>
      <c r="C169" s="184"/>
      <c r="D169" s="184"/>
      <c r="E169" s="184"/>
      <c r="F169" s="184"/>
      <c r="G169" s="39">
        <f>G168</f>
        <v>40</v>
      </c>
      <c r="H169" s="39">
        <f t="shared" si="53"/>
        <v>41</v>
      </c>
      <c r="I169" s="39">
        <f t="shared" si="53"/>
        <v>40</v>
      </c>
      <c r="J169" s="39">
        <f t="shared" si="53"/>
        <v>49</v>
      </c>
      <c r="K169" s="39">
        <f t="shared" si="53"/>
        <v>53</v>
      </c>
      <c r="L169" s="40" t="s">
        <v>27</v>
      </c>
      <c r="M169" s="41" t="s">
        <v>27</v>
      </c>
      <c r="N169" s="41" t="s">
        <v>27</v>
      </c>
      <c r="O169" s="41" t="s">
        <v>27</v>
      </c>
      <c r="P169" s="41" t="s">
        <v>27</v>
      </c>
      <c r="Q169" s="41" t="s">
        <v>27</v>
      </c>
      <c r="R169" s="41" t="s">
        <v>27</v>
      </c>
      <c r="S169" s="108"/>
    </row>
    <row r="170" spans="1:24" ht="12.75" x14ac:dyDescent="0.2">
      <c r="A170" s="270" t="s">
        <v>3</v>
      </c>
      <c r="B170" s="271"/>
      <c r="C170" s="271"/>
      <c r="D170" s="271"/>
      <c r="E170" s="271"/>
      <c r="F170" s="271"/>
      <c r="G170" s="42">
        <f>G110+G135+G143+G151+G161+G169</f>
        <v>9770.4110000000001</v>
      </c>
      <c r="H170" s="42">
        <f>H110+H135+H143+H151+H161+H169</f>
        <v>12248.335999999999</v>
      </c>
      <c r="I170" s="42">
        <f>I110+I135+I143+I151+I161+I169</f>
        <v>10257.457999999999</v>
      </c>
      <c r="J170" s="42">
        <f>J110+J135+J143+J151+J161+J169</f>
        <v>13595.546</v>
      </c>
      <c r="K170" s="42">
        <f>K110+K135+K143+K151+K161+K169</f>
        <v>14264.664000000001</v>
      </c>
      <c r="L170" s="12" t="s">
        <v>27</v>
      </c>
      <c r="M170" s="43" t="s">
        <v>27</v>
      </c>
      <c r="N170" s="43" t="s">
        <v>27</v>
      </c>
      <c r="O170" s="43" t="s">
        <v>27</v>
      </c>
      <c r="P170" s="43" t="s">
        <v>27</v>
      </c>
      <c r="Q170" s="43" t="s">
        <v>27</v>
      </c>
      <c r="R170" s="43" t="s">
        <v>27</v>
      </c>
      <c r="S170" s="108"/>
    </row>
    <row r="171" spans="1:24" ht="12.75" x14ac:dyDescent="0.2">
      <c r="A171" s="44" t="s">
        <v>32</v>
      </c>
    </row>
    <row r="172" spans="1:24" ht="12.75" x14ac:dyDescent="0.2">
      <c r="A172" s="44" t="s">
        <v>34</v>
      </c>
    </row>
    <row r="173" spans="1:24" ht="12.75" x14ac:dyDescent="0.2">
      <c r="A173" s="44" t="s">
        <v>33</v>
      </c>
    </row>
    <row r="174" spans="1:24" ht="25.5" customHeight="1" thickBot="1" x14ac:dyDescent="0.25">
      <c r="A174" s="272" t="s">
        <v>5</v>
      </c>
      <c r="B174" s="272"/>
      <c r="C174" s="272"/>
      <c r="D174" s="272"/>
      <c r="E174" s="272"/>
      <c r="F174" s="272"/>
      <c r="G174" s="272"/>
      <c r="H174" s="272"/>
      <c r="I174" s="272"/>
      <c r="J174" s="272"/>
      <c r="K174" s="272"/>
    </row>
    <row r="175" spans="1:24" ht="25.5" customHeight="1" x14ac:dyDescent="0.2">
      <c r="A175" s="260" t="s">
        <v>6</v>
      </c>
      <c r="B175" s="261"/>
      <c r="C175" s="261"/>
      <c r="D175" s="9" t="s">
        <v>21</v>
      </c>
      <c r="E175" s="259" t="s">
        <v>22</v>
      </c>
      <c r="F175" s="259"/>
      <c r="G175" s="11">
        <f>G166+G158+G139+G132+G127+G120+G117+G107+G104+G91+G88+G81+G69+G65+G61+G58+G33+G148+G27</f>
        <v>6045.26</v>
      </c>
      <c r="H175" s="11">
        <f t="shared" ref="H175:K175" si="54">H166+H158+H139+H132+H127+H120+H117+H107+H104+H91+H88+H81+H69+H65+H61+H58+H33+H148+H27</f>
        <v>8257.2000000000007</v>
      </c>
      <c r="I175" s="11">
        <f t="shared" si="54"/>
        <v>7107.3</v>
      </c>
      <c r="J175" s="11">
        <f t="shared" si="54"/>
        <v>9394.5800000000017</v>
      </c>
      <c r="K175" s="113">
        <f t="shared" si="54"/>
        <v>9861.5950000000012</v>
      </c>
    </row>
    <row r="176" spans="1:24" ht="25.5" customHeight="1" x14ac:dyDescent="0.2">
      <c r="A176" s="262"/>
      <c r="B176" s="263"/>
      <c r="C176" s="263"/>
      <c r="D176" s="10" t="s">
        <v>28</v>
      </c>
      <c r="E176" s="258" t="s">
        <v>23</v>
      </c>
      <c r="F176" s="258"/>
      <c r="G176" s="14">
        <f>G99+G92+G82+G62+G52+G48+G45+G42+G34+G28+G26+G21+G17+G70</f>
        <v>3664.5509999999999</v>
      </c>
      <c r="H176" s="14">
        <f t="shared" ref="H176" si="55">H99+H92+H82+H62+H52+H48+H45+H42+H34+H28+H26+H21+H17+H70</f>
        <v>3928.136</v>
      </c>
      <c r="I176" s="14">
        <f>I99+I92+I82+I62+I52+I48+I45+I42+I140+I34+I28+I26+I21+I17+I70</f>
        <v>3090.1580000000004</v>
      </c>
      <c r="J176" s="14">
        <v>4136.9660000000003</v>
      </c>
      <c r="K176" s="114">
        <f>K99+K92+K82+K62+K52+K48+K45+K42+K34+K28+K26+K21+K17+K70+K140</f>
        <v>4337.969000000001</v>
      </c>
    </row>
    <row r="177" spans="1:11" ht="25.5" customHeight="1" x14ac:dyDescent="0.2">
      <c r="A177" s="262"/>
      <c r="B177" s="263"/>
      <c r="C177" s="263"/>
      <c r="D177" s="10" t="s">
        <v>24</v>
      </c>
      <c r="E177" s="258" t="s">
        <v>25</v>
      </c>
      <c r="F177" s="258"/>
      <c r="G177" s="14">
        <f>G128+G93+G83</f>
        <v>60.6</v>
      </c>
      <c r="H177" s="14">
        <f>H128+H93+H83</f>
        <v>63</v>
      </c>
      <c r="I177" s="14">
        <f>I128+I93+I83</f>
        <v>60</v>
      </c>
      <c r="J177" s="14">
        <f>J128+J93+J83</f>
        <v>64</v>
      </c>
      <c r="K177" s="114">
        <f>K128+K93+K83</f>
        <v>65.099999999999994</v>
      </c>
    </row>
    <row r="178" spans="1:11" ht="13.5" thickBot="1" x14ac:dyDescent="0.25">
      <c r="A178" s="264" t="s">
        <v>3</v>
      </c>
      <c r="B178" s="265"/>
      <c r="C178" s="265"/>
      <c r="D178" s="265"/>
      <c r="E178" s="265"/>
      <c r="F178" s="265"/>
      <c r="G178" s="15">
        <f>SUM(G175:G177)</f>
        <v>9770.4110000000001</v>
      </c>
      <c r="H178" s="15">
        <f t="shared" ref="H178:K178" si="56">SUM(H175:H177)</f>
        <v>12248.336000000001</v>
      </c>
      <c r="I178" s="15">
        <f t="shared" si="56"/>
        <v>10257.458000000001</v>
      </c>
      <c r="J178" s="15">
        <f t="shared" si="56"/>
        <v>13595.546000000002</v>
      </c>
      <c r="K178" s="115">
        <f t="shared" si="56"/>
        <v>14264.664000000002</v>
      </c>
    </row>
    <row r="179" spans="1:11" ht="12.75" x14ac:dyDescent="0.2">
      <c r="A179" s="266" t="s">
        <v>9</v>
      </c>
      <c r="B179" s="267"/>
      <c r="C179" s="267"/>
      <c r="D179" s="267"/>
      <c r="E179" s="267"/>
      <c r="F179" s="267"/>
      <c r="G179" s="16"/>
      <c r="H179" s="16"/>
      <c r="I179" s="16"/>
      <c r="J179" s="16"/>
      <c r="K179" s="17"/>
    </row>
    <row r="180" spans="1:11" ht="12.75" x14ac:dyDescent="0.2">
      <c r="A180" s="268" t="s">
        <v>7</v>
      </c>
      <c r="B180" s="269"/>
      <c r="C180" s="269"/>
      <c r="D180" s="269"/>
      <c r="E180" s="269"/>
      <c r="F180" s="269"/>
      <c r="G180" s="18">
        <f>G118+G133+G141+G167+G105</f>
        <v>349.4</v>
      </c>
      <c r="H180" s="18">
        <f t="shared" ref="H180:K180" si="57">H118+H133+H141+H167+H105</f>
        <v>362.6</v>
      </c>
      <c r="I180" s="18">
        <f t="shared" si="57"/>
        <v>415.6</v>
      </c>
      <c r="J180" s="18">
        <f t="shared" si="57"/>
        <v>281.63</v>
      </c>
      <c r="K180" s="116">
        <f t="shared" si="57"/>
        <v>290.94299999999998</v>
      </c>
    </row>
    <row r="181" spans="1:11" ht="13.5" thickBot="1" x14ac:dyDescent="0.25">
      <c r="A181" s="256" t="s">
        <v>8</v>
      </c>
      <c r="B181" s="257"/>
      <c r="C181" s="257"/>
      <c r="D181" s="257"/>
      <c r="E181" s="257"/>
      <c r="F181" s="257"/>
      <c r="G181" s="19">
        <f>G170-G180</f>
        <v>9421.0110000000004</v>
      </c>
      <c r="H181" s="19">
        <f t="shared" ref="H181:K181" si="58">H170-H180</f>
        <v>11885.735999999999</v>
      </c>
      <c r="I181" s="19">
        <f t="shared" si="58"/>
        <v>9841.8579999999984</v>
      </c>
      <c r="J181" s="19">
        <f t="shared" si="58"/>
        <v>13313.916000000001</v>
      </c>
      <c r="K181" s="117">
        <f t="shared" si="58"/>
        <v>13973.721000000001</v>
      </c>
    </row>
    <row r="182" spans="1:11" ht="25.5" customHeight="1" x14ac:dyDescent="0.2">
      <c r="F182" s="20"/>
      <c r="G182" s="20"/>
      <c r="H182" s="5"/>
      <c r="I182" s="5"/>
      <c r="J182" s="5"/>
      <c r="K182" s="5"/>
    </row>
    <row r="183" spans="1:11" ht="25.5" customHeight="1" x14ac:dyDescent="0.2">
      <c r="F183" s="20"/>
      <c r="G183" s="21"/>
      <c r="H183" s="21"/>
      <c r="I183" s="21"/>
      <c r="J183" s="21"/>
      <c r="K183" s="21"/>
    </row>
    <row r="184" spans="1:11" ht="25.5" customHeight="1" x14ac:dyDescent="0.2">
      <c r="G184" s="106"/>
      <c r="H184" s="106"/>
      <c r="I184" s="106"/>
      <c r="J184" s="106"/>
      <c r="K184" s="106"/>
    </row>
  </sheetData>
  <mergeCells count="252">
    <mergeCell ref="C16:E16"/>
    <mergeCell ref="G16:K16"/>
    <mergeCell ref="J1:L1"/>
    <mergeCell ref="C26:C29"/>
    <mergeCell ref="B76:B94"/>
    <mergeCell ref="C81:C84"/>
    <mergeCell ref="D84:F84"/>
    <mergeCell ref="G85:K87"/>
    <mergeCell ref="G67:K68"/>
    <mergeCell ref="G64:K64"/>
    <mergeCell ref="D29:F29"/>
    <mergeCell ref="C61:C63"/>
    <mergeCell ref="D67:E68"/>
    <mergeCell ref="G60:K60"/>
    <mergeCell ref="C54:C57"/>
    <mergeCell ref="D54:E57"/>
    <mergeCell ref="C65:C66"/>
    <mergeCell ref="D66:F66"/>
    <mergeCell ref="D64:E64"/>
    <mergeCell ref="D60:E60"/>
    <mergeCell ref="D63:F63"/>
    <mergeCell ref="C36:C41"/>
    <mergeCell ref="C48:C49"/>
    <mergeCell ref="D46:F46"/>
    <mergeCell ref="A181:F181"/>
    <mergeCell ref="E177:F177"/>
    <mergeCell ref="E176:F176"/>
    <mergeCell ref="E175:F175"/>
    <mergeCell ref="A175:C177"/>
    <mergeCell ref="A178:F178"/>
    <mergeCell ref="A179:F179"/>
    <mergeCell ref="A180:F180"/>
    <mergeCell ref="B97:B100"/>
    <mergeCell ref="A170:F170"/>
    <mergeCell ref="B110:F110"/>
    <mergeCell ref="B136:R136"/>
    <mergeCell ref="C109:F109"/>
    <mergeCell ref="B135:F135"/>
    <mergeCell ref="A174:K174"/>
    <mergeCell ref="D103:E103"/>
    <mergeCell ref="B103:B108"/>
    <mergeCell ref="C101:F101"/>
    <mergeCell ref="D106:E106"/>
    <mergeCell ref="G106:K106"/>
    <mergeCell ref="C107:C108"/>
    <mergeCell ref="D108:F108"/>
    <mergeCell ref="B114:B121"/>
    <mergeCell ref="B111:R111"/>
    <mergeCell ref="A9:A10"/>
    <mergeCell ref="D18:F18"/>
    <mergeCell ref="D9:D10"/>
    <mergeCell ref="B12:R12"/>
    <mergeCell ref="N9:O9"/>
    <mergeCell ref="L9:L10"/>
    <mergeCell ref="M9:M10"/>
    <mergeCell ref="F9:F10"/>
    <mergeCell ref="C17:C18"/>
    <mergeCell ref="L13:L14"/>
    <mergeCell ref="I9:I10"/>
    <mergeCell ref="G9:G10"/>
    <mergeCell ref="H9:H10"/>
    <mergeCell ref="B13:B14"/>
    <mergeCell ref="C13:E14"/>
    <mergeCell ref="F13:F14"/>
    <mergeCell ref="A13:A109"/>
    <mergeCell ref="C95:F95"/>
    <mergeCell ref="L30:L32"/>
    <mergeCell ref="C67:C68"/>
    <mergeCell ref="G103:K103"/>
    <mergeCell ref="D71:F71"/>
    <mergeCell ref="C33:C35"/>
    <mergeCell ref="C45:C46"/>
    <mergeCell ref="S9:S10"/>
    <mergeCell ref="J9:J10"/>
    <mergeCell ref="K9:K10"/>
    <mergeCell ref="B9:B10"/>
    <mergeCell ref="C9:C10"/>
    <mergeCell ref="E9:E10"/>
    <mergeCell ref="G13:K14"/>
    <mergeCell ref="G15:K15"/>
    <mergeCell ref="D22:F22"/>
    <mergeCell ref="C21:C22"/>
    <mergeCell ref="D15:E15"/>
    <mergeCell ref="D19:E20"/>
    <mergeCell ref="C19:C20"/>
    <mergeCell ref="P9:R9"/>
    <mergeCell ref="F19:F20"/>
    <mergeCell ref="G19:K20"/>
    <mergeCell ref="B15:B71"/>
    <mergeCell ref="C23:C25"/>
    <mergeCell ref="D23:E25"/>
    <mergeCell ref="F23:F25"/>
    <mergeCell ref="L23:L25"/>
    <mergeCell ref="G23:K25"/>
    <mergeCell ref="G50:K51"/>
    <mergeCell ref="G44:K44"/>
    <mergeCell ref="L112:L113"/>
    <mergeCell ref="D85:E87"/>
    <mergeCell ref="F85:F87"/>
    <mergeCell ref="C72:F72"/>
    <mergeCell ref="L85:L87"/>
    <mergeCell ref="C91:C94"/>
    <mergeCell ref="F67:F68"/>
    <mergeCell ref="C52:C53"/>
    <mergeCell ref="D53:F53"/>
    <mergeCell ref="L54:L57"/>
    <mergeCell ref="C99:C100"/>
    <mergeCell ref="D100:F100"/>
    <mergeCell ref="C102:E102"/>
    <mergeCell ref="D94:F94"/>
    <mergeCell ref="D76:E80"/>
    <mergeCell ref="C76:C80"/>
    <mergeCell ref="F76:F80"/>
    <mergeCell ref="G90:K90"/>
    <mergeCell ref="G76:K80"/>
    <mergeCell ref="L97:L98"/>
    <mergeCell ref="G97:K98"/>
    <mergeCell ref="D97:E98"/>
    <mergeCell ref="F97:F98"/>
    <mergeCell ref="L76:L80"/>
    <mergeCell ref="L36:L41"/>
    <mergeCell ref="C42:C43"/>
    <mergeCell ref="D43:F43"/>
    <mergeCell ref="L50:L51"/>
    <mergeCell ref="D49:F49"/>
    <mergeCell ref="D90:E90"/>
    <mergeCell ref="C104:C105"/>
    <mergeCell ref="D105:F105"/>
    <mergeCell ref="D47:E47"/>
    <mergeCell ref="F73:F75"/>
    <mergeCell ref="L67:L68"/>
    <mergeCell ref="C96:E96"/>
    <mergeCell ref="C85:C87"/>
    <mergeCell ref="C70:C71"/>
    <mergeCell ref="L73:L75"/>
    <mergeCell ref="C97:C98"/>
    <mergeCell ref="D35:F35"/>
    <mergeCell ref="D36:E41"/>
    <mergeCell ref="F36:F41"/>
    <mergeCell ref="G36:K41"/>
    <mergeCell ref="C30:C32"/>
    <mergeCell ref="D30:E32"/>
    <mergeCell ref="F30:F32"/>
    <mergeCell ref="G30:K32"/>
    <mergeCell ref="C132:C133"/>
    <mergeCell ref="D133:F133"/>
    <mergeCell ref="G73:K75"/>
    <mergeCell ref="F54:F57"/>
    <mergeCell ref="G54:K57"/>
    <mergeCell ref="C58:C59"/>
    <mergeCell ref="D59:F59"/>
    <mergeCell ref="C88:C89"/>
    <mergeCell ref="D89:F89"/>
    <mergeCell ref="G47:K47"/>
    <mergeCell ref="D44:E44"/>
    <mergeCell ref="C50:C51"/>
    <mergeCell ref="D50:E51"/>
    <mergeCell ref="F50:F51"/>
    <mergeCell ref="C117:C118"/>
    <mergeCell ref="G114:K116"/>
    <mergeCell ref="D114:E116"/>
    <mergeCell ref="C114:C116"/>
    <mergeCell ref="F114:F116"/>
    <mergeCell ref="C120:C121"/>
    <mergeCell ref="D121:F121"/>
    <mergeCell ref="D118:F118"/>
    <mergeCell ref="D119:E119"/>
    <mergeCell ref="G119:K119"/>
    <mergeCell ref="T138:X138"/>
    <mergeCell ref="T114:X114"/>
    <mergeCell ref="T119:X119"/>
    <mergeCell ref="T124:X124"/>
    <mergeCell ref="T130:X130"/>
    <mergeCell ref="C122:F122"/>
    <mergeCell ref="A137:A142"/>
    <mergeCell ref="C137:E137"/>
    <mergeCell ref="B138:B141"/>
    <mergeCell ref="D138:E138"/>
    <mergeCell ref="G138:K138"/>
    <mergeCell ref="C142:F142"/>
    <mergeCell ref="C158:C159"/>
    <mergeCell ref="D159:F159"/>
    <mergeCell ref="F145:F146"/>
    <mergeCell ref="G145:K146"/>
    <mergeCell ref="C139:C141"/>
    <mergeCell ref="D141:F141"/>
    <mergeCell ref="B143:F143"/>
    <mergeCell ref="B144:R144"/>
    <mergeCell ref="L145:L146"/>
    <mergeCell ref="G153:K153"/>
    <mergeCell ref="C145:E146"/>
    <mergeCell ref="B145:B146"/>
    <mergeCell ref="B151:F151"/>
    <mergeCell ref="B152:R152"/>
    <mergeCell ref="L154:L157"/>
    <mergeCell ref="S154:S157"/>
    <mergeCell ref="S145:S146"/>
    <mergeCell ref="A8:S8"/>
    <mergeCell ref="A145:A150"/>
    <mergeCell ref="B147:B149"/>
    <mergeCell ref="D147:E147"/>
    <mergeCell ref="G147:K147"/>
    <mergeCell ref="C148:C149"/>
    <mergeCell ref="D149:F149"/>
    <mergeCell ref="C150:F150"/>
    <mergeCell ref="C130:C131"/>
    <mergeCell ref="A112:A134"/>
    <mergeCell ref="L114:L116"/>
    <mergeCell ref="C123:E123"/>
    <mergeCell ref="B124:B133"/>
    <mergeCell ref="C127:C129"/>
    <mergeCell ref="D129:F129"/>
    <mergeCell ref="C134:F134"/>
    <mergeCell ref="B112:B113"/>
    <mergeCell ref="C112:E113"/>
    <mergeCell ref="F112:F113"/>
    <mergeCell ref="L19:L20"/>
    <mergeCell ref="B73:B75"/>
    <mergeCell ref="C73:E75"/>
    <mergeCell ref="B169:F169"/>
    <mergeCell ref="B164:B167"/>
    <mergeCell ref="C164:C165"/>
    <mergeCell ref="D164:E165"/>
    <mergeCell ref="F164:F165"/>
    <mergeCell ref="G164:K165"/>
    <mergeCell ref="L164:L165"/>
    <mergeCell ref="C166:C167"/>
    <mergeCell ref="D167:F167"/>
    <mergeCell ref="A163:A168"/>
    <mergeCell ref="C163:E163"/>
    <mergeCell ref="C168:F168"/>
    <mergeCell ref="A153:A160"/>
    <mergeCell ref="C153:E153"/>
    <mergeCell ref="B154:B159"/>
    <mergeCell ref="L69:L70"/>
    <mergeCell ref="D154:E157"/>
    <mergeCell ref="C154:C157"/>
    <mergeCell ref="G154:K157"/>
    <mergeCell ref="F154:F157"/>
    <mergeCell ref="D124:E126"/>
    <mergeCell ref="C124:C126"/>
    <mergeCell ref="F124:F126"/>
    <mergeCell ref="G124:K126"/>
    <mergeCell ref="L124:L126"/>
    <mergeCell ref="G123:K123"/>
    <mergeCell ref="L130:L131"/>
    <mergeCell ref="G130:K131"/>
    <mergeCell ref="F130:F131"/>
    <mergeCell ref="D130:E131"/>
    <mergeCell ref="C160:F160"/>
    <mergeCell ref="B161:F161"/>
    <mergeCell ref="B162:R162"/>
  </mergeCells>
  <phoneticPr fontId="7" type="noConversion"/>
  <pageMargins left="0.23622047244094491" right="0.23622047244094491" top="0.74803149606299213" bottom="0.74803149606299213" header="0.31496062992125984" footer="0.31496062992125984"/>
  <pageSetup paperSize="9" scale="82" orientation="landscape" r:id="rId1"/>
  <rowBreaks count="4" manualBreakCount="4">
    <brk id="34" max="20" man="1"/>
    <brk id="72" max="20" man="1"/>
    <brk id="110" max="20" man="1"/>
    <brk id="142" max="2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1"/>
  <sheetViews>
    <sheetView tabSelected="1" topLeftCell="A100" zoomScaleNormal="100" workbookViewId="0">
      <selection activeCell="J7" sqref="J7"/>
    </sheetView>
  </sheetViews>
  <sheetFormatPr defaultColWidth="9.140625" defaultRowHeight="12.75" x14ac:dyDescent="0.2"/>
  <cols>
    <col min="1" max="1" width="50.28515625" style="5" customWidth="1"/>
    <col min="2" max="2" width="65.140625" style="1" customWidth="1"/>
    <col min="3" max="3" width="10.42578125" style="5" customWidth="1"/>
    <col min="4" max="6" width="12.7109375" style="5" customWidth="1"/>
    <col min="7" max="7" width="37.85546875" style="5" customWidth="1"/>
    <col min="8" max="16384" width="9.140625" style="1"/>
  </cols>
  <sheetData>
    <row r="1" spans="1:14" x14ac:dyDescent="0.2">
      <c r="G1" s="133" t="s">
        <v>300</v>
      </c>
    </row>
    <row r="2" spans="1:14" x14ac:dyDescent="0.2">
      <c r="G2" s="133" t="s">
        <v>301</v>
      </c>
    </row>
    <row r="3" spans="1:14" x14ac:dyDescent="0.2">
      <c r="G3" s="133" t="s">
        <v>311</v>
      </c>
    </row>
    <row r="4" spans="1:14" x14ac:dyDescent="0.2">
      <c r="G4" s="133" t="s">
        <v>313</v>
      </c>
    </row>
    <row r="5" spans="1:14" x14ac:dyDescent="0.2">
      <c r="C5" s="23"/>
      <c r="D5" s="23"/>
      <c r="E5" s="23"/>
      <c r="F5" s="23"/>
      <c r="G5" s="23" t="s">
        <v>12</v>
      </c>
    </row>
    <row r="6" spans="1:14" x14ac:dyDescent="0.2">
      <c r="A6" s="83"/>
      <c r="B6" s="2"/>
      <c r="C6" s="23"/>
      <c r="D6" s="23"/>
      <c r="E6" s="23"/>
      <c r="F6" s="23"/>
      <c r="G6" s="23" t="s">
        <v>13</v>
      </c>
    </row>
    <row r="7" spans="1:14" x14ac:dyDescent="0.2">
      <c r="A7" s="83"/>
      <c r="B7" s="2"/>
      <c r="C7" s="23"/>
      <c r="D7" s="23"/>
      <c r="E7" s="23"/>
      <c r="F7" s="23"/>
      <c r="G7" s="137" t="s">
        <v>305</v>
      </c>
    </row>
    <row r="8" spans="1:14" x14ac:dyDescent="0.2">
      <c r="A8" s="83"/>
      <c r="B8" s="2"/>
      <c r="C8" s="83"/>
      <c r="D8" s="83"/>
      <c r="E8" s="83"/>
      <c r="F8" s="119"/>
      <c r="G8" s="119"/>
    </row>
    <row r="9" spans="1:14" ht="14.25" customHeight="1" x14ac:dyDescent="0.2">
      <c r="A9" s="194" t="s">
        <v>298</v>
      </c>
      <c r="B9" s="194"/>
      <c r="C9" s="194"/>
      <c r="D9" s="194"/>
      <c r="E9" s="194"/>
      <c r="F9" s="194"/>
      <c r="G9" s="194"/>
      <c r="H9" s="3"/>
      <c r="I9" s="3"/>
      <c r="J9" s="3"/>
      <c r="K9" s="3"/>
      <c r="L9" s="3"/>
      <c r="M9" s="3"/>
      <c r="N9" s="3"/>
    </row>
    <row r="10" spans="1:14" ht="33" customHeight="1" x14ac:dyDescent="0.2">
      <c r="A10" s="297" t="s">
        <v>10</v>
      </c>
      <c r="B10" s="297" t="s">
        <v>279</v>
      </c>
      <c r="C10" s="297"/>
      <c r="D10" s="297" t="s">
        <v>280</v>
      </c>
      <c r="E10" s="297"/>
      <c r="F10" s="297"/>
      <c r="G10" s="297" t="s">
        <v>281</v>
      </c>
    </row>
    <row r="11" spans="1:14" ht="30" x14ac:dyDescent="0.2">
      <c r="A11" s="297"/>
      <c r="B11" s="124" t="s">
        <v>1</v>
      </c>
      <c r="C11" s="124" t="s">
        <v>4</v>
      </c>
      <c r="D11" s="123">
        <v>2023</v>
      </c>
      <c r="E11" s="123">
        <v>2024</v>
      </c>
      <c r="F11" s="123">
        <v>2025</v>
      </c>
      <c r="G11" s="297"/>
    </row>
    <row r="12" spans="1:14" ht="15" x14ac:dyDescent="0.25">
      <c r="A12" s="127">
        <v>1</v>
      </c>
      <c r="B12" s="126">
        <v>2</v>
      </c>
      <c r="C12" s="126">
        <v>3</v>
      </c>
      <c r="D12" s="126">
        <v>4</v>
      </c>
      <c r="E12" s="126">
        <v>5</v>
      </c>
      <c r="F12" s="126">
        <v>6</v>
      </c>
      <c r="G12" s="127">
        <v>7</v>
      </c>
    </row>
    <row r="13" spans="1:14" ht="15" x14ac:dyDescent="0.2">
      <c r="A13" s="22" t="s">
        <v>172</v>
      </c>
      <c r="B13" s="293" t="str">
        <f>'004 pr. asignavimai'!C13</f>
        <v>Organizuoti ir įgyvendinti valstybės bei Savivaldybės teikiamą socialinę paramą Plungės rajono savivaldybėje</v>
      </c>
      <c r="C13" s="294"/>
      <c r="D13" s="294"/>
      <c r="E13" s="294"/>
      <c r="F13" s="294"/>
      <c r="G13" s="300" t="s">
        <v>283</v>
      </c>
    </row>
    <row r="14" spans="1:14" ht="30" x14ac:dyDescent="0.2">
      <c r="A14" s="6" t="str">
        <f>'004 pr. asignavimai'!M13</f>
        <v>R-004-01-01-01</v>
      </c>
      <c r="B14" s="7" t="str">
        <f>'004 pr. asignavimai'!N13</f>
        <v>Gyventojų, kuriems suteiktos bendrųjų ir socialinės priežiūros paslaugų, skaičiaus pokytis (lyginant su praėjusiais metais)</v>
      </c>
      <c r="C14" s="6" t="str">
        <f>'004 pr. asignavimai'!O13</f>
        <v>proc.</v>
      </c>
      <c r="D14" s="6">
        <f>'004 pr. asignavimai'!P13</f>
        <v>95</v>
      </c>
      <c r="E14" s="6">
        <f>'004 pr. asignavimai'!Q13</f>
        <v>95</v>
      </c>
      <c r="F14" s="120">
        <f>'004 pr. asignavimai'!R13</f>
        <v>95</v>
      </c>
      <c r="G14" s="300"/>
    </row>
    <row r="15" spans="1:14" ht="30" x14ac:dyDescent="0.2">
      <c r="A15" s="6" t="str">
        <f>'004 pr. asignavimai'!M14</f>
        <v>R-004-01-01-02</v>
      </c>
      <c r="B15" s="7" t="str">
        <f>'004 pr. asignavimai'!N14</f>
        <v>Visuomenės sveikatos biuro teikiamų paslaugų gavėjų skaičiaus pokytis (palyginti su praėjusiais metais)</v>
      </c>
      <c r="C15" s="6" t="str">
        <f>'004 pr. asignavimai'!O14</f>
        <v>proc.</v>
      </c>
      <c r="D15" s="6">
        <f>'004 pr. asignavimai'!P14</f>
        <v>0.1</v>
      </c>
      <c r="E15" s="6">
        <f>'004 pr. asignavimai'!Q14</f>
        <v>0.5</v>
      </c>
      <c r="F15" s="120">
        <f>'004 pr. asignavimai'!R14</f>
        <v>0.5</v>
      </c>
      <c r="G15" s="300"/>
    </row>
    <row r="16" spans="1:14" ht="15" customHeight="1" x14ac:dyDescent="0.2">
      <c r="A16" s="84" t="s">
        <v>173</v>
      </c>
      <c r="B16" s="292" t="str">
        <f>'004 pr. asignavimai'!D15</f>
        <v>Socialinėms išmokoms ir kompensacijoms skaičiuoti ir mokėti</v>
      </c>
      <c r="C16" s="292"/>
      <c r="D16" s="292"/>
      <c r="E16" s="292"/>
      <c r="F16" s="292"/>
      <c r="G16" s="280" t="s">
        <v>27</v>
      </c>
    </row>
    <row r="17" spans="1:7" ht="15" x14ac:dyDescent="0.2">
      <c r="A17" s="140" t="str">
        <f>'004 pr. asignavimai'!M15</f>
        <v>V-004-01-01-01-01 (VB)</v>
      </c>
      <c r="B17" s="141" t="str">
        <f>'004 pr. asignavimai'!N15</f>
        <v xml:space="preserve">Laidojimo pašalpų gavėjų skaičius </v>
      </c>
      <c r="C17" s="140" t="str">
        <f>'004 pr. asignavimai'!O15</f>
        <v>asm.</v>
      </c>
      <c r="D17" s="140">
        <f>'004 pr. asignavimai'!P15</f>
        <v>564</v>
      </c>
      <c r="E17" s="140">
        <f>'004 pr. asignavimai'!Q15</f>
        <v>565</v>
      </c>
      <c r="F17" s="140">
        <f>'004 pr. asignavimai'!R15</f>
        <v>565</v>
      </c>
      <c r="G17" s="281"/>
    </row>
    <row r="18" spans="1:7" ht="19.5" customHeight="1" x14ac:dyDescent="0.2">
      <c r="A18" s="140" t="str">
        <f>'004 pr. asignavimai'!M16</f>
        <v>V-004-01-01-01-02 (VB)</v>
      </c>
      <c r="B18" s="141" t="str">
        <f>'004 pr. asignavimai'!N16</f>
        <v>Nukentėjusių nuo 1991 m. sausio 11-13 d. kompensacijų  gavėjų skaičius</v>
      </c>
      <c r="C18" s="140" t="str">
        <f>'004 pr. asignavimai'!O16</f>
        <v>asm.</v>
      </c>
      <c r="D18" s="140">
        <f>'004 pr. asignavimai'!P16</f>
        <v>1</v>
      </c>
      <c r="E18" s="140">
        <f>'004 pr. asignavimai'!Q16</f>
        <v>1</v>
      </c>
      <c r="F18" s="140">
        <f>'004 pr. asignavimai'!R16</f>
        <v>1</v>
      </c>
      <c r="G18" s="138"/>
    </row>
    <row r="19" spans="1:7" ht="15" x14ac:dyDescent="0.2">
      <c r="A19" s="142" t="s">
        <v>174</v>
      </c>
      <c r="B19" s="298" t="str">
        <f>'004 pr. asignavimai'!D19</f>
        <v>Socialinei paramai mokiniams</v>
      </c>
      <c r="C19" s="298"/>
      <c r="D19" s="298"/>
      <c r="E19" s="298"/>
      <c r="F19" s="298"/>
      <c r="G19" s="280" t="s">
        <v>27</v>
      </c>
    </row>
    <row r="20" spans="1:7" ht="15" x14ac:dyDescent="0.2">
      <c r="A20" s="143" t="str">
        <f>'004 pr. asignavimai'!M19</f>
        <v>V-004-01-01-02-01 (VB)</v>
      </c>
      <c r="B20" s="144" t="str">
        <f>'004 pr. asignavimai'!N19</f>
        <v>Mokinio reikmenų gavėjų skaičius</v>
      </c>
      <c r="C20" s="143" t="str">
        <f>'004 pr. asignavimai'!O19</f>
        <v>asm.</v>
      </c>
      <c r="D20" s="143">
        <f>'004 pr. asignavimai'!P19</f>
        <v>640</v>
      </c>
      <c r="E20" s="143">
        <f>'004 pr. asignavimai'!Q19</f>
        <v>650</v>
      </c>
      <c r="F20" s="145">
        <f>'004 pr. asignavimai'!R19</f>
        <v>650</v>
      </c>
      <c r="G20" s="285"/>
    </row>
    <row r="21" spans="1:7" ht="15" x14ac:dyDescent="0.2">
      <c r="A21" s="143" t="str">
        <f>'004 pr. asignavimai'!M20</f>
        <v>V-004-01-01-02-02 (VB)</v>
      </c>
      <c r="B21" s="144" t="str">
        <f>'004 pr. asignavimai'!N20</f>
        <v xml:space="preserve">Nemokamo maitinimo gavėjų skaičius </v>
      </c>
      <c r="C21" s="143" t="str">
        <f>'004 pr. asignavimai'!O20</f>
        <v>asm.</v>
      </c>
      <c r="D21" s="143">
        <f>'004 pr. asignavimai'!P20</f>
        <v>1371</v>
      </c>
      <c r="E21" s="143">
        <f>'004 pr. asignavimai'!Q20</f>
        <v>1380</v>
      </c>
      <c r="F21" s="145">
        <f>'004 pr. asignavimai'!R20</f>
        <v>1380</v>
      </c>
      <c r="G21" s="281"/>
    </row>
    <row r="22" spans="1:7" ht="15" x14ac:dyDescent="0.2">
      <c r="A22" s="146" t="s">
        <v>175</v>
      </c>
      <c r="B22" s="299" t="str">
        <f>'004 pr. asignavimai'!D23</f>
        <v>Socialinėms paslaugoms</v>
      </c>
      <c r="C22" s="299"/>
      <c r="D22" s="299"/>
      <c r="E22" s="299"/>
      <c r="F22" s="299"/>
      <c r="G22" s="280" t="s">
        <v>27</v>
      </c>
    </row>
    <row r="23" spans="1:7" ht="15" x14ac:dyDescent="0.2">
      <c r="A23" s="81" t="str">
        <f>'004 pr. asignavimai'!M23</f>
        <v>V-004-01-01-03-01 (VB)</v>
      </c>
      <c r="B23" s="82" t="str">
        <f>'004 pr. asignavimai'!N23</f>
        <v>Suteiktų paslaugų socialinės rizikos šeimoms skaičius</v>
      </c>
      <c r="C23" s="81" t="str">
        <f>'004 pr. asignavimai'!O23</f>
        <v>vnt.</v>
      </c>
      <c r="D23" s="81">
        <f>'004 pr. asignavimai'!P23</f>
        <v>183</v>
      </c>
      <c r="E23" s="81">
        <f>'004 pr. asignavimai'!Q23</f>
        <v>183</v>
      </c>
      <c r="F23" s="121">
        <f>'004 pr. asignavimai'!R23</f>
        <v>183</v>
      </c>
      <c r="G23" s="285"/>
    </row>
    <row r="24" spans="1:7" ht="15" x14ac:dyDescent="0.2">
      <c r="A24" s="81" t="str">
        <f>'004 pr. asignavimai'!M24</f>
        <v>V-004-01-01-03-02</v>
      </c>
      <c r="B24" s="82" t="str">
        <f>'004 pr. asignavimai'!N24</f>
        <v>Suteiktų pagalbos į namus paslaugų skaičius</v>
      </c>
      <c r="C24" s="81" t="str">
        <f>'004 pr. asignavimai'!O24</f>
        <v>vnt.</v>
      </c>
      <c r="D24" s="81">
        <f>'004 pr. asignavimai'!P24</f>
        <v>30</v>
      </c>
      <c r="E24" s="81">
        <f>'004 pr. asignavimai'!Q24</f>
        <v>40</v>
      </c>
      <c r="F24" s="121">
        <f>'004 pr. asignavimai'!R24</f>
        <v>50</v>
      </c>
      <c r="G24" s="285"/>
    </row>
    <row r="25" spans="1:7" ht="15" x14ac:dyDescent="0.2">
      <c r="A25" s="81" t="str">
        <f>'004 pr. asignavimai'!M25</f>
        <v>V-004-01-01-03-03</v>
      </c>
      <c r="B25" s="82" t="str">
        <f>'004 pr. asignavimai'!N25</f>
        <v>Apsaugoto būsto paslaugų gavėjų skaičius</v>
      </c>
      <c r="C25" s="81" t="str">
        <f>'004 pr. asignavimai'!O25</f>
        <v>asm.</v>
      </c>
      <c r="D25" s="81">
        <f>'004 pr. asignavimai'!P25</f>
        <v>3</v>
      </c>
      <c r="E25" s="81">
        <f>'004 pr. asignavimai'!Q25</f>
        <v>4</v>
      </c>
      <c r="F25" s="121">
        <f>'004 pr. asignavimai'!R25</f>
        <v>5</v>
      </c>
      <c r="G25" s="281"/>
    </row>
    <row r="26" spans="1:7" ht="15" x14ac:dyDescent="0.2">
      <c r="A26" s="84" t="s">
        <v>176</v>
      </c>
      <c r="B26" s="292" t="str">
        <f>'004 pr. asignavimai'!D30</f>
        <v>Socialinės reabilitacijos paslaugų neįgaliesiems bendruomenėje teikimas</v>
      </c>
      <c r="C26" s="292"/>
      <c r="D26" s="292"/>
      <c r="E26" s="292"/>
      <c r="F26" s="292"/>
      <c r="G26" s="280" t="s">
        <v>27</v>
      </c>
    </row>
    <row r="27" spans="1:7" ht="15" x14ac:dyDescent="0.2">
      <c r="A27" s="81" t="str">
        <f>'004 pr. asignavimai'!M30</f>
        <v>V-004-01-01-04-01 (SB/VB)</v>
      </c>
      <c r="B27" s="82" t="str">
        <f>'004 pr. asignavimai'!N30</f>
        <v>NVO paslaugas gavusių asmenų skaičius</v>
      </c>
      <c r="C27" s="81" t="str">
        <f>'004 pr. asignavimai'!O30</f>
        <v>vnt.</v>
      </c>
      <c r="D27" s="81">
        <f>'004 pr. asignavimai'!P30</f>
        <v>155</v>
      </c>
      <c r="E27" s="81">
        <f>'004 pr. asignavimai'!Q30</f>
        <v>170</v>
      </c>
      <c r="F27" s="121">
        <f>'004 pr. asignavimai'!R30</f>
        <v>190</v>
      </c>
      <c r="G27" s="285"/>
    </row>
    <row r="28" spans="1:7" ht="15" x14ac:dyDescent="0.2">
      <c r="A28" s="81" t="str">
        <f>'004 pr. asignavimai'!M31</f>
        <v>V-004-01-01-04-02 (SB/VB)</v>
      </c>
      <c r="B28" s="82" t="str">
        <f>'004 pr. asignavimai'!N31</f>
        <v>Pritaikytų asmenims su negalia būstų skaičius</v>
      </c>
      <c r="C28" s="81" t="str">
        <f>'004 pr. asignavimai'!O31</f>
        <v>vnt.</v>
      </c>
      <c r="D28" s="81">
        <f>'004 pr. asignavimai'!P31</f>
        <v>8</v>
      </c>
      <c r="E28" s="81">
        <f>'004 pr. asignavimai'!Q31</f>
        <v>10</v>
      </c>
      <c r="F28" s="121">
        <f>'004 pr. asignavimai'!R31</f>
        <v>12</v>
      </c>
      <c r="G28" s="285"/>
    </row>
    <row r="29" spans="1:7" ht="15" x14ac:dyDescent="0.2">
      <c r="A29" s="81" t="str">
        <f>'004 pr. asignavimai'!M32</f>
        <v>V-004-01-01-04-03</v>
      </c>
      <c r="B29" s="82" t="str">
        <f>'004 pr. asignavimai'!N32</f>
        <v>Paremtų NVO vykdomų programų skaičius</v>
      </c>
      <c r="C29" s="81" t="str">
        <f>'004 pr. asignavimai'!O32</f>
        <v>vnt.</v>
      </c>
      <c r="D29" s="81">
        <f>'004 pr. asignavimai'!P32</f>
        <v>5</v>
      </c>
      <c r="E29" s="81">
        <f>'004 pr. asignavimai'!Q32</f>
        <v>6</v>
      </c>
      <c r="F29" s="121">
        <f>'004 pr. asignavimai'!R32</f>
        <v>6</v>
      </c>
      <c r="G29" s="281"/>
    </row>
    <row r="30" spans="1:7" ht="15" x14ac:dyDescent="0.2">
      <c r="A30" s="84" t="s">
        <v>177</v>
      </c>
      <c r="B30" s="292" t="str">
        <f>'004 pr. asignavimai'!D36</f>
        <v>Visuomenės sveikatos priežiūros funkcijoms vykdyti</v>
      </c>
      <c r="C30" s="292"/>
      <c r="D30" s="292"/>
      <c r="E30" s="292"/>
      <c r="F30" s="292"/>
      <c r="G30" s="280" t="s">
        <v>27</v>
      </c>
    </row>
    <row r="31" spans="1:7" ht="15" x14ac:dyDescent="0.2">
      <c r="A31" s="81" t="str">
        <f>'004 pr. asignavimai'!M36</f>
        <v>V-004-01-01-05-01 (VB)</v>
      </c>
      <c r="B31" s="82" t="str">
        <f>'004 pr. asignavimai'!N36</f>
        <v>Visuomenės sveikatos specialistų skaičius</v>
      </c>
      <c r="C31" s="81" t="str">
        <f>'004 pr. asignavimai'!O36</f>
        <v>asm.</v>
      </c>
      <c r="D31" s="81">
        <f>'004 pr. asignavimai'!P36</f>
        <v>20</v>
      </c>
      <c r="E31" s="81">
        <f>'004 pr. asignavimai'!Q36</f>
        <v>21</v>
      </c>
      <c r="F31" s="121">
        <f>'004 pr. asignavimai'!R36</f>
        <v>22</v>
      </c>
      <c r="G31" s="285"/>
    </row>
    <row r="32" spans="1:7" ht="15" x14ac:dyDescent="0.2">
      <c r="A32" s="81" t="str">
        <f>'004 pr. asignavimai'!M37</f>
        <v>V-004-01-01-05-02 (VB)</v>
      </c>
      <c r="B32" s="82" t="str">
        <f>'004 pr. asignavimai'!N37</f>
        <v>Suorganizuotų renginių skaičius</v>
      </c>
      <c r="C32" s="81" t="str">
        <f>'004 pr. asignavimai'!O37</f>
        <v>vnt.</v>
      </c>
      <c r="D32" s="81">
        <f>'004 pr. asignavimai'!P37</f>
        <v>15000</v>
      </c>
      <c r="E32" s="81">
        <f>'004 pr. asignavimai'!Q37</f>
        <v>15000</v>
      </c>
      <c r="F32" s="121">
        <f>'004 pr. asignavimai'!R37</f>
        <v>15000</v>
      </c>
      <c r="G32" s="285"/>
    </row>
    <row r="33" spans="1:7" ht="15" x14ac:dyDescent="0.2">
      <c r="A33" s="81" t="str">
        <f>'004 pr. asignavimai'!M38</f>
        <v>V-004-01-01-05-03 (VB)</v>
      </c>
      <c r="B33" s="82" t="str">
        <f>'004 pr. asignavimai'!N38</f>
        <v xml:space="preserve">Psichikos sveikatos stiprinimo suteiktų individualių konsultacijų trukmė </v>
      </c>
      <c r="C33" s="81" t="str">
        <f>'004 pr. asignavimai'!O38</f>
        <v>val.</v>
      </c>
      <c r="D33" s="81">
        <f>'004 pr. asignavimai'!P38</f>
        <v>200</v>
      </c>
      <c r="E33" s="81">
        <f>'004 pr. asignavimai'!Q38</f>
        <v>200</v>
      </c>
      <c r="F33" s="121">
        <f>'004 pr. asignavimai'!R38</f>
        <v>200</v>
      </c>
      <c r="G33" s="285"/>
    </row>
    <row r="34" spans="1:7" ht="30" x14ac:dyDescent="0.2">
      <c r="A34" s="81" t="str">
        <f>'004 pr. asignavimai'!M39</f>
        <v>V-004-01-01-05-04 (VB)</v>
      </c>
      <c r="B34" s="82" t="str">
        <f>'004 pr. asignavimai'!N39</f>
        <v xml:space="preserve">Psichikos sveikatos stiprinimo suteiktų grupinių konsultacijų  ar užsiėmimų trukmė </v>
      </c>
      <c r="C34" s="81" t="str">
        <f>'004 pr. asignavimai'!O39</f>
        <v>val.</v>
      </c>
      <c r="D34" s="81">
        <f>'004 pr. asignavimai'!P39</f>
        <v>250</v>
      </c>
      <c r="E34" s="81">
        <f>'004 pr. asignavimai'!Q39</f>
        <v>250</v>
      </c>
      <c r="F34" s="121">
        <f>'004 pr. asignavimai'!R39</f>
        <v>250</v>
      </c>
      <c r="G34" s="285"/>
    </row>
    <row r="35" spans="1:7" ht="15" x14ac:dyDescent="0.2">
      <c r="A35" s="81" t="str">
        <f>'004 pr. asignavimai'!M40</f>
        <v>V-004-01-01-05-05 (VB)</v>
      </c>
      <c r="B35" s="82" t="str">
        <f>'004 pr. asignavimai'!N40</f>
        <v>Sveikos gyvensenos viešinimo informacijos pateikčių skaičius</v>
      </c>
      <c r="C35" s="81" t="str">
        <f>'004 pr. asignavimai'!O40</f>
        <v>vnt.</v>
      </c>
      <c r="D35" s="81">
        <f>'004 pr. asignavimai'!P40</f>
        <v>1500</v>
      </c>
      <c r="E35" s="81">
        <f>'004 pr. asignavimai'!Q40</f>
        <v>1700</v>
      </c>
      <c r="F35" s="121">
        <f>'004 pr. asignavimai'!R40</f>
        <v>1900</v>
      </c>
      <c r="G35" s="285"/>
    </row>
    <row r="36" spans="1:7" ht="15" x14ac:dyDescent="0.2">
      <c r="A36" s="81" t="str">
        <f>'004 pr. asignavimai'!M41</f>
        <v>V-004-01-01-05-06 (VB)</v>
      </c>
      <c r="B36" s="82" t="str">
        <f>'004 pr. asignavimai'!N41</f>
        <v>VSB darbuotojų kvalifikacijos kėlimo skaičius</v>
      </c>
      <c r="C36" s="81" t="str">
        <f>'004 pr. asignavimai'!O41</f>
        <v>vnt.</v>
      </c>
      <c r="D36" s="81">
        <f>'004 pr. asignavimai'!P41</f>
        <v>23</v>
      </c>
      <c r="E36" s="81">
        <f>'004 pr. asignavimai'!Q41</f>
        <v>24</v>
      </c>
      <c r="F36" s="121">
        <f>'004 pr. asignavimai'!R41</f>
        <v>25</v>
      </c>
      <c r="G36" s="281"/>
    </row>
    <row r="37" spans="1:7" ht="15" x14ac:dyDescent="0.2">
      <c r="A37" s="84" t="s">
        <v>178</v>
      </c>
      <c r="B37" s="292" t="str">
        <f>'004 pr. asignavimai'!D44</f>
        <v>Būsto nuomos mokesčio daliai kompensuoti</v>
      </c>
      <c r="C37" s="292"/>
      <c r="D37" s="292"/>
      <c r="E37" s="292"/>
      <c r="F37" s="292"/>
      <c r="G37" s="280" t="s">
        <v>27</v>
      </c>
    </row>
    <row r="38" spans="1:7" ht="15" x14ac:dyDescent="0.2">
      <c r="A38" s="81" t="str">
        <f>'004 pr. asignavimai'!M44</f>
        <v>V-004-01-01-06-01 (VB)</v>
      </c>
      <c r="B38" s="82" t="str">
        <f>'004 pr. asignavimai'!N44</f>
        <v>Būsto nuomos mokesčio dalies paramos gavėjų skaičius</v>
      </c>
      <c r="C38" s="81" t="str">
        <f>'004 pr. asignavimai'!O44</f>
        <v>asm.</v>
      </c>
      <c r="D38" s="81">
        <f>'004 pr. asignavimai'!P44</f>
        <v>29</v>
      </c>
      <c r="E38" s="81">
        <f>'004 pr. asignavimai'!Q44</f>
        <v>29</v>
      </c>
      <c r="F38" s="121">
        <f>'004 pr. asignavimai'!R44</f>
        <v>29</v>
      </c>
      <c r="G38" s="281"/>
    </row>
    <row r="39" spans="1:7" ht="15" x14ac:dyDescent="0.2">
      <c r="A39" s="84" t="s">
        <v>179</v>
      </c>
      <c r="B39" s="292" t="str">
        <f>'004 pr. asignavimai'!D47</f>
        <v>Neveiksnių asmenų būklės peržiūrėjimui užtikrinti</v>
      </c>
      <c r="C39" s="292"/>
      <c r="D39" s="292"/>
      <c r="E39" s="292"/>
      <c r="F39" s="292"/>
      <c r="G39" s="280" t="s">
        <v>27</v>
      </c>
    </row>
    <row r="40" spans="1:7" ht="15" x14ac:dyDescent="0.2">
      <c r="A40" s="81" t="str">
        <f>'004 pr. asignavimai'!M47</f>
        <v>V-004-01-01-07-01 (VB)</v>
      </c>
      <c r="B40" s="82" t="str">
        <f>'004 pr. asignavimai'!N47</f>
        <v>Peržiūrėtų neveiksnių asmenų bylų skaičius</v>
      </c>
      <c r="C40" s="81" t="str">
        <f>'004 pr. asignavimai'!O47</f>
        <v>vnt.</v>
      </c>
      <c r="D40" s="81">
        <f>'004 pr. asignavimai'!P47</f>
        <v>75</v>
      </c>
      <c r="E40" s="81">
        <f>'004 pr. asignavimai'!Q47</f>
        <v>75</v>
      </c>
      <c r="F40" s="121">
        <f>'004 pr. asignavimai'!R47</f>
        <v>75</v>
      </c>
      <c r="G40" s="281"/>
    </row>
    <row r="41" spans="1:7" ht="15" x14ac:dyDescent="0.2">
      <c r="A41" s="84" t="s">
        <v>180</v>
      </c>
      <c r="B41" s="292" t="str">
        <f>'004 pr. asignavimai'!D50</f>
        <v>Socialinės paramos organizavimas užsieniečių integracijai</v>
      </c>
      <c r="C41" s="292"/>
      <c r="D41" s="292"/>
      <c r="E41" s="292"/>
      <c r="F41" s="292"/>
      <c r="G41" s="280" t="s">
        <v>27</v>
      </c>
    </row>
    <row r="42" spans="1:7" ht="15" x14ac:dyDescent="0.2">
      <c r="A42" s="81" t="str">
        <f>'004 pr. asignavimai'!M50</f>
        <v>V-004-01-01-08-01 (VB)</v>
      </c>
      <c r="B42" s="82" t="str">
        <f>'004 pr. asignavimai'!N50</f>
        <v>Būsto nuomotojų skaičius</v>
      </c>
      <c r="C42" s="81" t="str">
        <f>'004 pr. asignavimai'!O50</f>
        <v>vnt.</v>
      </c>
      <c r="D42" s="81">
        <f>'004 pr. asignavimai'!P50</f>
        <v>55</v>
      </c>
      <c r="E42" s="81">
        <f>'004 pr. asignavimai'!Q50</f>
        <v>55</v>
      </c>
      <c r="F42" s="121">
        <f>'004 pr. asignavimai'!R50</f>
        <v>55</v>
      </c>
      <c r="G42" s="285"/>
    </row>
    <row r="43" spans="1:7" ht="15" x14ac:dyDescent="0.2">
      <c r="A43" s="81" t="str">
        <f>'004 pr. asignavimai'!M51</f>
        <v>V-004-01-01-08-02 (VB)</v>
      </c>
      <c r="B43" s="82" t="str">
        <f>'004 pr. asignavimai'!N51</f>
        <v xml:space="preserve">Pagalbą gavusių asmenų skaičius </v>
      </c>
      <c r="C43" s="81" t="str">
        <f>'004 pr. asignavimai'!O51</f>
        <v>asm.</v>
      </c>
      <c r="D43" s="81">
        <f>'004 pr. asignavimai'!P51</f>
        <v>100</v>
      </c>
      <c r="E43" s="81">
        <f>'004 pr. asignavimai'!Q51</f>
        <v>100</v>
      </c>
      <c r="F43" s="121">
        <f>'004 pr. asignavimai'!R51</f>
        <v>100</v>
      </c>
      <c r="G43" s="281"/>
    </row>
    <row r="44" spans="1:7" ht="15" x14ac:dyDescent="0.2">
      <c r="A44" s="84" t="s">
        <v>181</v>
      </c>
      <c r="B44" s="292" t="str">
        <f>'004 pr. asignavimai'!D54</f>
        <v>Savivaldybės teikiamos paramos organizavimas</v>
      </c>
      <c r="C44" s="292"/>
      <c r="D44" s="292"/>
      <c r="E44" s="292"/>
      <c r="F44" s="292"/>
      <c r="G44" s="280" t="s">
        <v>27</v>
      </c>
    </row>
    <row r="45" spans="1:7" ht="15" x14ac:dyDescent="0.2">
      <c r="A45" s="81" t="str">
        <f>'004 pr. asignavimai'!M54</f>
        <v>V-004-01-01-09-01</v>
      </c>
      <c r="B45" s="82" t="str">
        <f>'004 pr. asignavimai'!N54</f>
        <v>Pagalbos pinigais gavėjų skaičius</v>
      </c>
      <c r="C45" s="81" t="str">
        <f>'004 pr. asignavimai'!O54</f>
        <v>asm.</v>
      </c>
      <c r="D45" s="81">
        <f>'004 pr. asignavimai'!P54</f>
        <v>62</v>
      </c>
      <c r="E45" s="81">
        <f>'004 pr. asignavimai'!Q54</f>
        <v>62</v>
      </c>
      <c r="F45" s="121">
        <f>'004 pr. asignavimai'!R54</f>
        <v>62</v>
      </c>
      <c r="G45" s="285"/>
    </row>
    <row r="46" spans="1:7" ht="15" x14ac:dyDescent="0.2">
      <c r="A46" s="81" t="str">
        <f>'004 pr. asignavimai'!M55</f>
        <v>V-004-01-01-09-02</v>
      </c>
      <c r="B46" s="82" t="str">
        <f>'004 pr. asignavimai'!N55</f>
        <v xml:space="preserve">Vienkartinių pašalpų gavėjų skaičius </v>
      </c>
      <c r="C46" s="81" t="str">
        <f>'004 pr. asignavimai'!O55</f>
        <v>asm.</v>
      </c>
      <c r="D46" s="81">
        <f>'004 pr. asignavimai'!P55</f>
        <v>770</v>
      </c>
      <c r="E46" s="81">
        <f>'004 pr. asignavimai'!Q55</f>
        <v>770</v>
      </c>
      <c r="F46" s="121">
        <f>'004 pr. asignavimai'!R55</f>
        <v>770</v>
      </c>
      <c r="G46" s="285"/>
    </row>
    <row r="47" spans="1:7" ht="15" x14ac:dyDescent="0.2">
      <c r="A47" s="81" t="str">
        <f>'004 pr. asignavimai'!M56</f>
        <v>V-004-01-01-09-03</v>
      </c>
      <c r="B47" s="82" t="str">
        <f>'004 pr. asignavimai'!N56</f>
        <v>Vietinės rinkliavos išlaidų kompensacijų gavėjų skaičius</v>
      </c>
      <c r="C47" s="81" t="str">
        <f>'004 pr. asignavimai'!O56</f>
        <v>asm.</v>
      </c>
      <c r="D47" s="81">
        <f>'004 pr. asignavimai'!P56</f>
        <v>615</v>
      </c>
      <c r="E47" s="81">
        <f>'004 pr. asignavimai'!Q56</f>
        <v>615</v>
      </c>
      <c r="F47" s="121">
        <f>'004 pr. asignavimai'!R56</f>
        <v>615</v>
      </c>
      <c r="G47" s="285"/>
    </row>
    <row r="48" spans="1:7" ht="15" x14ac:dyDescent="0.2">
      <c r="A48" s="81" t="str">
        <f>'004 pr. asignavimai'!M57</f>
        <v>V-004-01-01-09-04</v>
      </c>
      <c r="B48" s="82" t="str">
        <f>'004 pr. asignavimai'!N57</f>
        <v>Socialinės globos paslaugų gavėjų skaičius</v>
      </c>
      <c r="C48" s="81" t="str">
        <f>'004 pr. asignavimai'!O57</f>
        <v>asm.</v>
      </c>
      <c r="D48" s="81">
        <f>'004 pr. asignavimai'!P57</f>
        <v>136</v>
      </c>
      <c r="E48" s="81">
        <f>'004 pr. asignavimai'!Q57</f>
        <v>138</v>
      </c>
      <c r="F48" s="121">
        <f>'004 pr. asignavimai'!R57</f>
        <v>140</v>
      </c>
      <c r="G48" s="281"/>
    </row>
    <row r="49" spans="1:7" ht="15" x14ac:dyDescent="0.2">
      <c r="A49" s="84" t="s">
        <v>182</v>
      </c>
      <c r="B49" s="292" t="str">
        <f>'004 pr. asignavimai'!D60</f>
        <v>Vaikų dienos centrų programų rėmimas</v>
      </c>
      <c r="C49" s="292"/>
      <c r="D49" s="292"/>
      <c r="E49" s="292"/>
      <c r="F49" s="292"/>
      <c r="G49" s="280" t="s">
        <v>27</v>
      </c>
    </row>
    <row r="50" spans="1:7" ht="15" x14ac:dyDescent="0.2">
      <c r="A50" s="81" t="str">
        <f>'004 pr. asignavimai'!M60</f>
        <v>V-001-01-01-10-01 (SB/VB)</v>
      </c>
      <c r="B50" s="82" t="str">
        <f>'004 pr. asignavimai'!N60</f>
        <v>Vaikų dienos centrus lankančių vaikų skaičius</v>
      </c>
      <c r="C50" s="81" t="str">
        <f>'004 pr. asignavimai'!O60</f>
        <v>asm.</v>
      </c>
      <c r="D50" s="81">
        <f>'004 pr. asignavimai'!P60</f>
        <v>192</v>
      </c>
      <c r="E50" s="81">
        <f>'004 pr. asignavimai'!Q60</f>
        <v>192</v>
      </c>
      <c r="F50" s="121">
        <f>'004 pr. asignavimai'!R60</f>
        <v>192</v>
      </c>
      <c r="G50" s="281"/>
    </row>
    <row r="51" spans="1:7" ht="15" x14ac:dyDescent="0.2">
      <c r="A51" s="84" t="s">
        <v>183</v>
      </c>
      <c r="B51" s="292" t="str">
        <f>'004 pr. asignavimai'!D64</f>
        <v>VšĮ Plungės bendruomenės centro programos įgyvendinimas</v>
      </c>
      <c r="C51" s="292"/>
      <c r="D51" s="292"/>
      <c r="E51" s="292"/>
      <c r="F51" s="292"/>
      <c r="G51" s="280" t="s">
        <v>27</v>
      </c>
    </row>
    <row r="52" spans="1:7" ht="15" x14ac:dyDescent="0.2">
      <c r="A52" s="81" t="str">
        <f>'004 pr. asignavimai'!M64</f>
        <v>V-004-01-01-11-01</v>
      </c>
      <c r="B52" s="82" t="str">
        <f>'004 pr. asignavimai'!N64</f>
        <v>Plungės bendruomenės centro paslaugų gavėjų skaičius</v>
      </c>
      <c r="C52" s="81" t="str">
        <f>'004 pr. asignavimai'!O64</f>
        <v>asm.</v>
      </c>
      <c r="D52" s="81">
        <f>'004 pr. asignavimai'!P64</f>
        <v>60</v>
      </c>
      <c r="E52" s="81">
        <f>'004 pr. asignavimai'!Q64</f>
        <v>60</v>
      </c>
      <c r="F52" s="121">
        <f>'004 pr. asignavimai'!R64</f>
        <v>60</v>
      </c>
      <c r="G52" s="281"/>
    </row>
    <row r="53" spans="1:7" ht="15" x14ac:dyDescent="0.2">
      <c r="A53" s="84" t="s">
        <v>184</v>
      </c>
      <c r="B53" s="292" t="str">
        <f>'004 pr. asignavimai'!D67</f>
        <v>Socialinėms pašalpoms  ir kompensacijoms skaičiuoti ir mokėti</v>
      </c>
      <c r="C53" s="292"/>
      <c r="D53" s="292"/>
      <c r="E53" s="292"/>
      <c r="F53" s="292"/>
      <c r="G53" s="280" t="s">
        <v>27</v>
      </c>
    </row>
    <row r="54" spans="1:7" ht="15" x14ac:dyDescent="0.2">
      <c r="A54" s="81" t="str">
        <f>'004 pr. asignavimai'!M67</f>
        <v>V-004-01-01-12-01</v>
      </c>
      <c r="B54" s="82" t="str">
        <f>'004 pr. asignavimai'!N67</f>
        <v>Kompensacijų gavėjų skaičius</v>
      </c>
      <c r="C54" s="81" t="str">
        <f>'004 pr. asignavimai'!O67</f>
        <v>asm.</v>
      </c>
      <c r="D54" s="81">
        <f>'004 pr. asignavimai'!P67</f>
        <v>4000</v>
      </c>
      <c r="E54" s="81">
        <f>'004 pr. asignavimai'!Q67</f>
        <v>4000</v>
      </c>
      <c r="F54" s="121">
        <f>'004 pr. asignavimai'!R67</f>
        <v>4000</v>
      </c>
      <c r="G54" s="285"/>
    </row>
    <row r="55" spans="1:7" ht="15" x14ac:dyDescent="0.2">
      <c r="A55" s="81" t="str">
        <f>'004 pr. asignavimai'!M68</f>
        <v>V-004-01-01-12-02 (SB/ VB)</v>
      </c>
      <c r="B55" s="82" t="str">
        <f>'004 pr. asignavimai'!N68</f>
        <v>Socialinių pašalpų gavėjų skaičius</v>
      </c>
      <c r="C55" s="81" t="str">
        <f>'004 pr. asignavimai'!O68</f>
        <v>asm.</v>
      </c>
      <c r="D55" s="81">
        <f>'004 pr. asignavimai'!P68</f>
        <v>1400</v>
      </c>
      <c r="E55" s="81">
        <f>'004 pr. asignavimai'!Q68</f>
        <v>1400</v>
      </c>
      <c r="F55" s="121">
        <f>'004 pr. asignavimai'!R68</f>
        <v>1400</v>
      </c>
      <c r="G55" s="281"/>
    </row>
    <row r="56" spans="1:7" ht="15" x14ac:dyDescent="0.2">
      <c r="A56" s="22" t="s">
        <v>273</v>
      </c>
      <c r="B56" s="293" t="str">
        <f>'004 pr. asignavimai'!C73</f>
        <v>Plėtoti socialinės globos ir kitas socialines paslaugas rajono teritorijoje</v>
      </c>
      <c r="C56" s="294"/>
      <c r="D56" s="294"/>
      <c r="E56" s="294"/>
      <c r="F56" s="294"/>
      <c r="G56" s="282" t="s">
        <v>282</v>
      </c>
    </row>
    <row r="57" spans="1:7" ht="30" x14ac:dyDescent="0.2">
      <c r="A57" s="6" t="str">
        <f>'004 pr. asignavimai'!M73</f>
        <v>R-004-01-02-01</v>
      </c>
      <c r="B57" s="7" t="str">
        <f>'004 pr. asignavimai'!N73</f>
        <v>Gyventojų, kuriems patenkintas socialinės paslaugų poreikis Plungės krizių centre, dalis</v>
      </c>
      <c r="C57" s="6" t="str">
        <f>'004 pr. asignavimai'!O73</f>
        <v>proc.</v>
      </c>
      <c r="D57" s="6">
        <f>'004 pr. asignavimai'!P73</f>
        <v>100</v>
      </c>
      <c r="E57" s="6">
        <f>'004 pr. asignavimai'!Q73</f>
        <v>100</v>
      </c>
      <c r="F57" s="120">
        <f>'004 pr. asignavimai'!R73</f>
        <v>100</v>
      </c>
      <c r="G57" s="290"/>
    </row>
    <row r="58" spans="1:7" ht="15" x14ac:dyDescent="0.2">
      <c r="A58" s="6" t="str">
        <f>'004 pr. asignavimai'!M74</f>
        <v>R-004-01-02-02</v>
      </c>
      <c r="B58" s="7" t="str">
        <f>'004 pr. asignavimai'!N74</f>
        <v>Vaikų, kurie gauna dienos socialinės globos paslaugas, dalis nuo poreikio</v>
      </c>
      <c r="C58" s="6" t="str">
        <f>'004 pr. asignavimai'!O74</f>
        <v>proc.</v>
      </c>
      <c r="D58" s="6">
        <f>'004 pr. asignavimai'!P74</f>
        <v>100</v>
      </c>
      <c r="E58" s="6">
        <f>'004 pr. asignavimai'!Q74</f>
        <v>100</v>
      </c>
      <c r="F58" s="120">
        <f>'004 pr. asignavimai'!R74</f>
        <v>100</v>
      </c>
      <c r="G58" s="290"/>
    </row>
    <row r="59" spans="1:7" ht="30" x14ac:dyDescent="0.2">
      <c r="A59" s="6" t="str">
        <f>'004 pr. asignavimai'!M75</f>
        <v>R-004-01-02-03</v>
      </c>
      <c r="B59" s="7" t="str">
        <f>'004 pr. asignavimai'!N75</f>
        <v>Gyventojų, kuriems patenkintas socialinės paslaugų poreikis Plungės socialinių paslaugų centre, dalis</v>
      </c>
      <c r="C59" s="6" t="str">
        <f>'004 pr. asignavimai'!O75</f>
        <v>proc.</v>
      </c>
      <c r="D59" s="6">
        <f>'004 pr. asignavimai'!P75</f>
        <v>98</v>
      </c>
      <c r="E59" s="6">
        <f>'004 pr. asignavimai'!Q75</f>
        <v>98</v>
      </c>
      <c r="F59" s="120">
        <f>'004 pr. asignavimai'!R75</f>
        <v>98</v>
      </c>
      <c r="G59" s="286"/>
    </row>
    <row r="60" spans="1:7" ht="15" x14ac:dyDescent="0.2">
      <c r="A60" s="84" t="s">
        <v>185</v>
      </c>
      <c r="B60" s="292" t="str">
        <f>'004 pr. asignavimai'!D76</f>
        <v>Plungės Socialinių paslaugų centro veikla</v>
      </c>
      <c r="C60" s="292"/>
      <c r="D60" s="292"/>
      <c r="E60" s="292"/>
      <c r="F60" s="292"/>
      <c r="G60" s="280" t="s">
        <v>27</v>
      </c>
    </row>
    <row r="61" spans="1:7" ht="15" x14ac:dyDescent="0.2">
      <c r="A61" s="81" t="str">
        <f>'004 pr. asignavimai'!M76</f>
        <v xml:space="preserve">V-004-01-02-01-01 </v>
      </c>
      <c r="B61" s="82" t="str">
        <f>'004 pr. asignavimai'!N76</f>
        <v>Globojamų vaikų skaičius</v>
      </c>
      <c r="C61" s="81" t="str">
        <f>'004 pr. asignavimai'!O76</f>
        <v>asm.</v>
      </c>
      <c r="D61" s="81">
        <f>'004 pr. asignavimai'!P76</f>
        <v>72</v>
      </c>
      <c r="E61" s="81">
        <f>'004 pr. asignavimai'!Q76</f>
        <v>72</v>
      </c>
      <c r="F61" s="121">
        <f>'004 pr. asignavimai'!R76</f>
        <v>72</v>
      </c>
      <c r="G61" s="285"/>
    </row>
    <row r="62" spans="1:7" ht="15" x14ac:dyDescent="0.2">
      <c r="A62" s="81" t="str">
        <f>'004 pr. asignavimai'!M77</f>
        <v>V-004-01-02-01-02</v>
      </c>
      <c r="B62" s="82" t="str">
        <f>'004 pr. asignavimai'!N77</f>
        <v xml:space="preserve">Tiesiogiai su vaikais dirbančių specialistų skaičius </v>
      </c>
      <c r="C62" s="81" t="str">
        <f>'004 pr. asignavimai'!O77</f>
        <v>asm.</v>
      </c>
      <c r="D62" s="81">
        <f>'004 pr. asignavimai'!P77</f>
        <v>11</v>
      </c>
      <c r="E62" s="81">
        <f>'004 pr. asignavimai'!Q77</f>
        <v>11</v>
      </c>
      <c r="F62" s="121">
        <f>'004 pr. asignavimai'!R77</f>
        <v>11</v>
      </c>
      <c r="G62" s="285"/>
    </row>
    <row r="63" spans="1:7" ht="15" x14ac:dyDescent="0.2">
      <c r="A63" s="81" t="str">
        <f>'004 pr. asignavimai'!M78</f>
        <v>V-004-01-02-01-03</v>
      </c>
      <c r="B63" s="82" t="str">
        <f>'004 pr. asignavimai'!N78</f>
        <v xml:space="preserve">Sunkios negalios asmenų, gaunančių globos paslaugas, skaičius </v>
      </c>
      <c r="C63" s="81" t="str">
        <f>'004 pr. asignavimai'!O78</f>
        <v>asm.</v>
      </c>
      <c r="D63" s="81">
        <f>'004 pr. asignavimai'!P78</f>
        <v>193</v>
      </c>
      <c r="E63" s="81">
        <f>'004 pr. asignavimai'!Q78</f>
        <v>193</v>
      </c>
      <c r="F63" s="121">
        <f>'004 pr. asignavimai'!R78</f>
        <v>193</v>
      </c>
      <c r="G63" s="285"/>
    </row>
    <row r="64" spans="1:7" ht="15" x14ac:dyDescent="0.2">
      <c r="A64" s="81" t="str">
        <f>'004 pr. asignavimai'!M79</f>
        <v>V-004-01-02-01-04</v>
      </c>
      <c r="B64" s="82" t="str">
        <f>'004 pr. asignavimai'!N79</f>
        <v>Dienos užimtumo centre dalyvavusių lankytojų skaičius</v>
      </c>
      <c r="C64" s="81" t="str">
        <f>'004 pr. asignavimai'!O79</f>
        <v>asm.</v>
      </c>
      <c r="D64" s="81">
        <f>'004 pr. asignavimai'!P79</f>
        <v>19</v>
      </c>
      <c r="E64" s="81">
        <f>'004 pr. asignavimai'!Q79</f>
        <v>20</v>
      </c>
      <c r="F64" s="121">
        <f>'004 pr. asignavimai'!R79</f>
        <v>20</v>
      </c>
      <c r="G64" s="285"/>
    </row>
    <row r="65" spans="1:7" ht="15" x14ac:dyDescent="0.2">
      <c r="A65" s="81" t="str">
        <f>'004 pr. asignavimai'!M80</f>
        <v>V-004-01-02-01-05 (VB)</v>
      </c>
      <c r="B65" s="82" t="str">
        <f>'004 pr. asignavimai'!N80</f>
        <v>Šeimų, gaunančių socialines paslaugas, skaičius</v>
      </c>
      <c r="C65" s="81" t="str">
        <f>'004 pr. asignavimai'!O80</f>
        <v>vnt.</v>
      </c>
      <c r="D65" s="81">
        <f>'004 pr. asignavimai'!P80</f>
        <v>46</v>
      </c>
      <c r="E65" s="81">
        <f>'004 pr. asignavimai'!Q80</f>
        <v>46</v>
      </c>
      <c r="F65" s="121">
        <f>'004 pr. asignavimai'!R80</f>
        <v>46</v>
      </c>
      <c r="G65" s="281"/>
    </row>
    <row r="66" spans="1:7" ht="15" x14ac:dyDescent="0.2">
      <c r="A66" s="84" t="s">
        <v>186</v>
      </c>
      <c r="B66" s="292" t="str">
        <f>'004 pr. asignavimai'!D85</f>
        <v>Plungės specialiojo ugdymo centro veikla</v>
      </c>
      <c r="C66" s="292"/>
      <c r="D66" s="292"/>
      <c r="E66" s="292"/>
      <c r="F66" s="292"/>
      <c r="G66" s="280" t="s">
        <v>27</v>
      </c>
    </row>
    <row r="67" spans="1:7" ht="15" x14ac:dyDescent="0.2">
      <c r="A67" s="81" t="str">
        <f>'004 pr. asignavimai'!M85</f>
        <v xml:space="preserve">V-004-01-02-02-01 </v>
      </c>
      <c r="B67" s="82" t="str">
        <f>'004 pr. asignavimai'!N85</f>
        <v>Vaikų su negalia, gaunančių dienos socialinės globos paslaugas, skaičius</v>
      </c>
      <c r="C67" s="81" t="str">
        <f>'004 pr. asignavimai'!O85</f>
        <v>vnt.</v>
      </c>
      <c r="D67" s="81">
        <f>'004 pr. asignavimai'!P85</f>
        <v>2</v>
      </c>
      <c r="E67" s="81">
        <f>'004 pr. asignavimai'!Q85</f>
        <v>3</v>
      </c>
      <c r="F67" s="121">
        <f>'004 pr. asignavimai'!R85</f>
        <v>4</v>
      </c>
      <c r="G67" s="285"/>
    </row>
    <row r="68" spans="1:7" ht="30" x14ac:dyDescent="0.2">
      <c r="A68" s="81" t="str">
        <f>'004 pr. asignavimai'!M86</f>
        <v>V-004-01-02-02-02</v>
      </c>
      <c r="B68" s="82" t="str">
        <f>'004 pr. asignavimai'!N86</f>
        <v>Vaikų su sunkia negalia, gaunančių dienos socialinės globos paslaugas, skaičius</v>
      </c>
      <c r="C68" s="81" t="str">
        <f>'004 pr. asignavimai'!O86</f>
        <v>vnt.</v>
      </c>
      <c r="D68" s="81">
        <f>'004 pr. asignavimai'!P86</f>
        <v>10</v>
      </c>
      <c r="E68" s="81">
        <f>'004 pr. asignavimai'!Q86</f>
        <v>12</v>
      </c>
      <c r="F68" s="121">
        <f>'004 pr. asignavimai'!R86</f>
        <v>15</v>
      </c>
      <c r="G68" s="285"/>
    </row>
    <row r="69" spans="1:7" ht="16.5" customHeight="1" x14ac:dyDescent="0.2">
      <c r="A69" s="81" t="str">
        <f>'004 pr. asignavimai'!M87</f>
        <v>V-004-01-02-02-03</v>
      </c>
      <c r="B69" s="82" t="str">
        <f>'004 pr. asignavimai'!N87</f>
        <v>Šeimų, auginančių vaikus su negalia ir gaunančių paslaugas, skaičius</v>
      </c>
      <c r="C69" s="81" t="str">
        <f>'004 pr. asignavimai'!O87</f>
        <v>vnt.</v>
      </c>
      <c r="D69" s="81">
        <f>'004 pr. asignavimai'!P87</f>
        <v>12</v>
      </c>
      <c r="E69" s="81">
        <f>'004 pr. asignavimai'!Q87</f>
        <v>15</v>
      </c>
      <c r="F69" s="121">
        <f>'004 pr. asignavimai'!R87</f>
        <v>19</v>
      </c>
      <c r="G69" s="281"/>
    </row>
    <row r="70" spans="1:7" ht="15" x14ac:dyDescent="0.2">
      <c r="A70" s="84" t="s">
        <v>187</v>
      </c>
      <c r="B70" s="292" t="str">
        <f>'004 pr. asignavimai'!D90</f>
        <v xml:space="preserve">Plungės krizių centro veikla </v>
      </c>
      <c r="C70" s="292"/>
      <c r="D70" s="292"/>
      <c r="E70" s="292"/>
      <c r="F70" s="292"/>
      <c r="G70" s="280" t="s">
        <v>27</v>
      </c>
    </row>
    <row r="71" spans="1:7" ht="30" x14ac:dyDescent="0.2">
      <c r="A71" s="81" t="str">
        <f>'004 pr. asignavimai'!M90</f>
        <v>V-004-01-02-03-01</v>
      </c>
      <c r="B71" s="82" t="str">
        <f>'004 pr. asignavimai'!N90</f>
        <v xml:space="preserve">Socialinės priežiūros paslaugų (laikino apnakvindinimo ir apgyvendinimo) gavėjų skaičius </v>
      </c>
      <c r="C71" s="81" t="str">
        <f>'004 pr. asignavimai'!O90</f>
        <v>asm.</v>
      </c>
      <c r="D71" s="81">
        <f>'004 pr. asignavimai'!P90</f>
        <v>57</v>
      </c>
      <c r="E71" s="81">
        <f>'004 pr. asignavimai'!Q90</f>
        <v>60</v>
      </c>
      <c r="F71" s="121">
        <f>'004 pr. asignavimai'!R90</f>
        <v>60</v>
      </c>
      <c r="G71" s="281"/>
    </row>
    <row r="72" spans="1:7" ht="15" x14ac:dyDescent="0.2">
      <c r="A72" s="22" t="s">
        <v>190</v>
      </c>
      <c r="B72" s="293" t="str">
        <f>'004 pr. asignavimai'!C96</f>
        <v>Prisidėti prie užimtumo didinimo rajone</v>
      </c>
      <c r="C72" s="294"/>
      <c r="D72" s="294"/>
      <c r="E72" s="294"/>
      <c r="F72" s="294"/>
      <c r="G72" s="282" t="s">
        <v>284</v>
      </c>
    </row>
    <row r="73" spans="1:7" ht="15" x14ac:dyDescent="0.2">
      <c r="A73" s="6" t="str">
        <f>'004 pr. asignavimai'!M96</f>
        <v>R-004-01-03-01</v>
      </c>
      <c r="B73" s="7" t="str">
        <f>'004 pr. asignavimai'!N96</f>
        <v>Nedarbo lygis rajone</v>
      </c>
      <c r="C73" s="6" t="str">
        <f>'004 pr. asignavimai'!O96</f>
        <v>proc.</v>
      </c>
      <c r="D73" s="99">
        <f>'004 pr. asignavimai'!P96</f>
        <v>13</v>
      </c>
      <c r="E73" s="99">
        <f>'004 pr. asignavimai'!Q96</f>
        <v>13</v>
      </c>
      <c r="F73" s="122">
        <f>'004 pr. asignavimai'!R96</f>
        <v>13</v>
      </c>
      <c r="G73" s="284"/>
    </row>
    <row r="74" spans="1:7" ht="15" x14ac:dyDescent="0.2">
      <c r="A74" s="84" t="s">
        <v>189</v>
      </c>
      <c r="B74" s="292" t="str">
        <f>'004 pr. asignavimai'!D97</f>
        <v>Savivaldybės patvirtintai užimtumo didinimo programai įgyvendinti</v>
      </c>
      <c r="C74" s="292"/>
      <c r="D74" s="292"/>
      <c r="E74" s="292"/>
      <c r="F74" s="292"/>
      <c r="G74" s="280" t="s">
        <v>27</v>
      </c>
    </row>
    <row r="75" spans="1:7" ht="15" x14ac:dyDescent="0.2">
      <c r="A75" s="81" t="str">
        <f>'004 pr. asignavimai'!M97</f>
        <v>V-004-01-03-01-01 (VB)</v>
      </c>
      <c r="B75" s="82" t="str">
        <f>'004 pr. asignavimai'!N97</f>
        <v>Įdarbintų asmenų skaičius</v>
      </c>
      <c r="C75" s="81" t="str">
        <f>'004 pr. asignavimai'!O97</f>
        <v>asm.</v>
      </c>
      <c r="D75" s="81">
        <f>'004 pr. asignavimai'!P97</f>
        <v>68</v>
      </c>
      <c r="E75" s="81">
        <f>'004 pr. asignavimai'!Q97</f>
        <v>70</v>
      </c>
      <c r="F75" s="121">
        <f>'004 pr. asignavimai'!R97</f>
        <v>70</v>
      </c>
      <c r="G75" s="285"/>
    </row>
    <row r="76" spans="1:7" ht="15" x14ac:dyDescent="0.2">
      <c r="A76" s="81" t="str">
        <f>'004 pr. asignavimai'!M98</f>
        <v>V-004-01-03-01-02 (VB)</v>
      </c>
      <c r="B76" s="82" t="str">
        <f>'004 pr. asignavimai'!N98</f>
        <v>Paslaugas gavusių ilgalaikių bedarbių skaičius</v>
      </c>
      <c r="C76" s="81" t="str">
        <f>'004 pr. asignavimai'!O98</f>
        <v>asm.</v>
      </c>
      <c r="D76" s="81">
        <f>'004 pr. asignavimai'!P98</f>
        <v>50</v>
      </c>
      <c r="E76" s="81">
        <f>'004 pr. asignavimai'!Q98</f>
        <v>60</v>
      </c>
      <c r="F76" s="121">
        <f>'004 pr. asignavimai'!R98</f>
        <v>60</v>
      </c>
      <c r="G76" s="281"/>
    </row>
    <row r="77" spans="1:7" ht="15" x14ac:dyDescent="0.2">
      <c r="A77" s="22" t="s">
        <v>191</v>
      </c>
      <c r="B77" s="293" t="str">
        <f>'004 pr. asignavimai'!C102</f>
        <v>Gerinti pavėžėjimo paslaugų kokybę ir prieinamumą</v>
      </c>
      <c r="C77" s="294"/>
      <c r="D77" s="294"/>
      <c r="E77" s="294"/>
      <c r="F77" s="294"/>
      <c r="G77" s="282" t="s">
        <v>285</v>
      </c>
    </row>
    <row r="78" spans="1:7" ht="30" x14ac:dyDescent="0.2">
      <c r="A78" s="6" t="str">
        <f>'004 pr. asignavimai'!M102</f>
        <v>R-004-01-04-01</v>
      </c>
      <c r="B78" s="6" t="str">
        <f>'004 pr. asignavimai'!N102</f>
        <v>Vidutiniškai vienam gyventojui tenkančių kelionių miesto ir priemiesčio maršrutais skaičius</v>
      </c>
      <c r="C78" s="6" t="str">
        <f>'004 pr. asignavimai'!O102</f>
        <v>asm.</v>
      </c>
      <c r="D78" s="6">
        <f>'004 pr. asignavimai'!P102</f>
        <v>12</v>
      </c>
      <c r="E78" s="6">
        <f>'004 pr. asignavimai'!Q102</f>
        <v>13</v>
      </c>
      <c r="F78" s="120">
        <f>'004 pr. asignavimai'!R102</f>
        <v>14</v>
      </c>
      <c r="G78" s="286"/>
    </row>
    <row r="79" spans="1:7" ht="15" x14ac:dyDescent="0.2">
      <c r="A79" s="84" t="s">
        <v>270</v>
      </c>
      <c r="B79" s="292" t="str">
        <f>'004 pr. asignavimai'!D103</f>
        <v>UAB „Plungės autobusų parkas“ veiklos gerinimas</v>
      </c>
      <c r="C79" s="292"/>
      <c r="D79" s="292"/>
      <c r="E79" s="292"/>
      <c r="F79" s="292"/>
      <c r="G79" s="287" t="s">
        <v>285</v>
      </c>
    </row>
    <row r="80" spans="1:7" ht="15" x14ac:dyDescent="0.2">
      <c r="A80" s="81" t="str">
        <f>'004 pr. asignavimai'!M103</f>
        <v>P-004-01-04-01-01</v>
      </c>
      <c r="B80" s="82" t="str">
        <f>'004 pr. asignavimai'!N103</f>
        <v>Įsigytų priemonių skaičius</v>
      </c>
      <c r="C80" s="81" t="str">
        <f>'004 pr. asignavimai'!O103</f>
        <v>vnt.</v>
      </c>
      <c r="D80" s="81">
        <f>'004 pr. asignavimai'!P103</f>
        <v>2</v>
      </c>
      <c r="E80" s="81">
        <f>'004 pr. asignavimai'!Q103</f>
        <v>2</v>
      </c>
      <c r="F80" s="121">
        <f>'004 pr. asignavimai'!R103</f>
        <v>4</v>
      </c>
      <c r="G80" s="281"/>
    </row>
    <row r="81" spans="1:7" ht="15" x14ac:dyDescent="0.2">
      <c r="A81" s="84" t="s">
        <v>192</v>
      </c>
      <c r="B81" s="292" t="str">
        <f>'004 pr. asignavimai'!D106</f>
        <v>Keleivių ir moksleivių pavėžėjimo užtikrinimas</v>
      </c>
      <c r="C81" s="292"/>
      <c r="D81" s="292"/>
      <c r="E81" s="292"/>
      <c r="F81" s="292"/>
      <c r="G81" s="280" t="s">
        <v>27</v>
      </c>
    </row>
    <row r="82" spans="1:7" ht="15" x14ac:dyDescent="0.2">
      <c r="A82" s="81" t="str">
        <f>'004 pr. asignavimai'!M106</f>
        <v>V-004-01-04-02-01</v>
      </c>
      <c r="B82" s="82" t="str">
        <f>'004 pr. asignavimai'!N106</f>
        <v>Viešuoju transportu pervežtų keleivių skaičius</v>
      </c>
      <c r="C82" s="81" t="str">
        <f>'004 pr. asignavimai'!O106</f>
        <v>asm.</v>
      </c>
      <c r="D82" s="81">
        <f>'004 pr. asignavimai'!P106</f>
        <v>40500</v>
      </c>
      <c r="E82" s="81">
        <f>'004 pr. asignavimai'!Q106</f>
        <v>445500</v>
      </c>
      <c r="F82" s="121">
        <f>'004 pr. asignavimai'!R106</f>
        <v>490050</v>
      </c>
      <c r="G82" s="281"/>
    </row>
    <row r="83" spans="1:7" ht="15" x14ac:dyDescent="0.2">
      <c r="A83" s="22" t="s">
        <v>193</v>
      </c>
      <c r="B83" s="295" t="str">
        <f>'004 pr. asignavimai'!C112</f>
        <v>Padidinti kokybiškų ir kvalifikuotų asmens sveikatos priežiūros paslaugų prieinamumą Plungės rajono savivaldybės gyventojams</v>
      </c>
      <c r="C83" s="296"/>
      <c r="D83" s="296"/>
      <c r="E83" s="296"/>
      <c r="F83" s="296"/>
      <c r="G83" s="282" t="s">
        <v>286</v>
      </c>
    </row>
    <row r="84" spans="1:7" ht="30" x14ac:dyDescent="0.2">
      <c r="A84" s="99" t="str">
        <f>'004 pr. asignavimai'!M112</f>
        <v>R-004-02-01-01</v>
      </c>
      <c r="B84" s="118" t="str">
        <f>'004 pr. asignavimai'!N112</f>
        <v>Teikiamų ambulatorinių paslaugų skaičiaus pokytis (skaičiuojama už tuos metus, kai gydytojai pradeda dirbti ir lyginama su praėjusiais metais)</v>
      </c>
      <c r="C84" s="99" t="str">
        <f>'004 pr. asignavimai'!O112</f>
        <v>proc.</v>
      </c>
      <c r="D84" s="99">
        <f>'004 pr. asignavimai'!P112</f>
        <v>0.5</v>
      </c>
      <c r="E84" s="99">
        <f>'004 pr. asignavimai'!Q112</f>
        <v>0.5</v>
      </c>
      <c r="F84" s="122">
        <f>'004 pr. asignavimai'!R112</f>
        <v>0.5</v>
      </c>
      <c r="G84" s="283"/>
    </row>
    <row r="85" spans="1:7" ht="15" x14ac:dyDescent="0.2">
      <c r="A85" s="99" t="str">
        <f>'004 pr. asignavimai'!M113</f>
        <v>R-004-02-01-02</v>
      </c>
      <c r="B85" s="118" t="str">
        <f>'004 pr. asignavimai'!N113</f>
        <v>Pritrauktų sveikatos priežiūros specialistų skaičius per metus</v>
      </c>
      <c r="C85" s="99" t="str">
        <f>'004 pr. asignavimai'!O113</f>
        <v>proc.</v>
      </c>
      <c r="D85" s="99">
        <f>'004 pr. asignavimai'!P113</f>
        <v>4</v>
      </c>
      <c r="E85" s="99">
        <f>'004 pr. asignavimai'!Q113</f>
        <v>5</v>
      </c>
      <c r="F85" s="122">
        <f>'004 pr. asignavimai'!R113</f>
        <v>5</v>
      </c>
      <c r="G85" s="284"/>
    </row>
    <row r="86" spans="1:7" ht="15" x14ac:dyDescent="0.2">
      <c r="A86" s="84" t="s">
        <v>203</v>
      </c>
      <c r="B86" s="292" t="str">
        <f>'004 pr. asignavimai'!D114</f>
        <v>VšĮ Plungės rajono savivaldybės ligoninės programos įgyvendinimas (gydytojų pritraukimui, medicininės įrangos įsigijimui)</v>
      </c>
      <c r="C86" s="292"/>
      <c r="D86" s="292"/>
      <c r="E86" s="292"/>
      <c r="F86" s="292"/>
      <c r="G86" s="287" t="s">
        <v>286</v>
      </c>
    </row>
    <row r="87" spans="1:7" ht="15" x14ac:dyDescent="0.2">
      <c r="A87" s="81" t="str">
        <f>'004 pr. asignavimai'!M114</f>
        <v>P-004-02-01-01-01</v>
      </c>
      <c r="B87" s="82" t="str">
        <f>'004 pr. asignavimai'!N114</f>
        <v>Gydytojų rezidentų skaičius</v>
      </c>
      <c r="C87" s="81" t="str">
        <f>'004 pr. asignavimai'!O114</f>
        <v>asm.</v>
      </c>
      <c r="D87" s="81">
        <f>'004 pr. asignavimai'!P114</f>
        <v>1</v>
      </c>
      <c r="E87" s="81">
        <f>'004 pr. asignavimai'!Q114</f>
        <v>2</v>
      </c>
      <c r="F87" s="121">
        <f>'004 pr. asignavimai'!R114</f>
        <v>2</v>
      </c>
      <c r="G87" s="288"/>
    </row>
    <row r="88" spans="1:7" ht="15" x14ac:dyDescent="0.2">
      <c r="A88" s="81" t="str">
        <f>'004 pr. asignavimai'!M115</f>
        <v>P-004-02-01-01-02</v>
      </c>
      <c r="B88" s="82" t="str">
        <f>'004 pr. asignavimai'!N115</f>
        <v>Iš kitų miestų atvykstančių gydytojų skaičius</v>
      </c>
      <c r="C88" s="81" t="str">
        <f>'004 pr. asignavimai'!O115</f>
        <v>asm.</v>
      </c>
      <c r="D88" s="81">
        <f>'004 pr. asignavimai'!P115</f>
        <v>37</v>
      </c>
      <c r="E88" s="81">
        <f>'004 pr. asignavimai'!Q115</f>
        <v>39</v>
      </c>
      <c r="F88" s="121">
        <f>'004 pr. asignavimai'!R115</f>
        <v>39</v>
      </c>
      <c r="G88" s="288"/>
    </row>
    <row r="89" spans="1:7" ht="15" x14ac:dyDescent="0.2">
      <c r="A89" s="81" t="str">
        <f>'004 pr. asignavimai'!M116</f>
        <v>P-004-02-01-01-03</v>
      </c>
      <c r="B89" s="82" t="str">
        <f>'004 pr. asignavimai'!N116</f>
        <v>Prevencinė  krūties vėžio programos paslaugų skaičius</v>
      </c>
      <c r="C89" s="81" t="str">
        <f>'004 pr. asignavimai'!O116</f>
        <v>vnt.</v>
      </c>
      <c r="D89" s="81">
        <f>'004 pr. asignavimai'!P116</f>
        <v>1000</v>
      </c>
      <c r="E89" s="81">
        <f>'004 pr. asignavimai'!Q116</f>
        <v>2000</v>
      </c>
      <c r="F89" s="121">
        <f>'004 pr. asignavimai'!R116</f>
        <v>2500</v>
      </c>
      <c r="G89" s="289"/>
    </row>
    <row r="90" spans="1:7" ht="15" x14ac:dyDescent="0.2">
      <c r="A90" s="84" t="s">
        <v>194</v>
      </c>
      <c r="B90" s="292" t="str">
        <f>'004 pr. asignavimai'!D119</f>
        <v>Saugios nakvynės paslaugos organizavimas VšĮ Plungės rajono savivaldybės ligoninėje</v>
      </c>
      <c r="C90" s="292"/>
      <c r="D90" s="292"/>
      <c r="E90" s="292"/>
      <c r="F90" s="292"/>
      <c r="G90" s="280" t="s">
        <v>27</v>
      </c>
    </row>
    <row r="91" spans="1:7" ht="15" x14ac:dyDescent="0.2">
      <c r="A91" s="81" t="str">
        <f>'004 pr. asignavimai'!M119</f>
        <v>V-004-02-01-02-01</v>
      </c>
      <c r="B91" s="82" t="str">
        <f>'004 pr. asignavimai'!N119</f>
        <v>Asmenų, kuriems suteiktos saugios nakvynės paslaugos, skaičius</v>
      </c>
      <c r="C91" s="81" t="str">
        <f>'004 pr. asignavimai'!O119</f>
        <v>asm.</v>
      </c>
      <c r="D91" s="81">
        <f>'004 pr. asignavimai'!P119</f>
        <v>120</v>
      </c>
      <c r="E91" s="81">
        <f>'004 pr. asignavimai'!Q119</f>
        <v>115</v>
      </c>
      <c r="F91" s="121">
        <f>'004 pr. asignavimai'!R119</f>
        <v>110</v>
      </c>
      <c r="G91" s="281"/>
    </row>
    <row r="92" spans="1:7" ht="51" customHeight="1" x14ac:dyDescent="0.2">
      <c r="A92" s="22" t="s">
        <v>196</v>
      </c>
      <c r="B92" s="293" t="str">
        <f>'004 pr. asignavimai'!C123</f>
        <v>Siekti, kad BĮ Plungės rajono savivaldybės visuomenės sveikatos biuras taptų modernia šiuolaikine įstaiga, kurioje dirbs kvalifikuoti, išsilavinę specialistai</v>
      </c>
      <c r="C92" s="294"/>
      <c r="D92" s="294"/>
      <c r="E92" s="294"/>
      <c r="F92" s="294"/>
      <c r="G92" s="282" t="s">
        <v>287</v>
      </c>
    </row>
    <row r="93" spans="1:7" ht="50.25" customHeight="1" x14ac:dyDescent="0.2">
      <c r="A93" s="6" t="str">
        <f>'004 pr. asignavimai'!M123</f>
        <v>R-004-02-02-01</v>
      </c>
      <c r="B93" s="6" t="str">
        <f>'004 pr. asignavimai'!N123</f>
        <v>Pravestų teorinių ir praktinių užsiėmimų skaičiaus pokytis (palyginti su praėjusiais metais)</v>
      </c>
      <c r="C93" s="6" t="str">
        <f>'004 pr. asignavimai'!O123</f>
        <v>proc.</v>
      </c>
      <c r="D93" s="6">
        <f>'004 pr. asignavimai'!P123</f>
        <v>0.1</v>
      </c>
      <c r="E93" s="6">
        <f>'004 pr. asignavimai'!Q123</f>
        <v>0.5</v>
      </c>
      <c r="F93" s="120">
        <f>'004 pr. asignavimai'!R123</f>
        <v>0.5</v>
      </c>
      <c r="G93" s="284"/>
    </row>
    <row r="94" spans="1:7" ht="15" x14ac:dyDescent="0.2">
      <c r="A94" s="84" t="s">
        <v>195</v>
      </c>
      <c r="B94" s="292" t="str">
        <f>'004 pr. asignavimai'!D124</f>
        <v>Plungės rajono savivaldybės visuomenės sveikatos biuro veikla</v>
      </c>
      <c r="C94" s="292"/>
      <c r="D94" s="292"/>
      <c r="E94" s="292"/>
      <c r="F94" s="292"/>
      <c r="G94" s="280" t="s">
        <v>27</v>
      </c>
    </row>
    <row r="95" spans="1:7" ht="30" x14ac:dyDescent="0.2">
      <c r="A95" s="81" t="str">
        <f>'004 pr. asignavimai'!M124</f>
        <v>V-004-02-02-01-01</v>
      </c>
      <c r="B95" s="82" t="str">
        <f>'004 pr. asignavimai'!N124</f>
        <v>VSB darbuotojų ir ikimokyklinio ugdymo įstaigų visuomenės sveikatos specialistų skaičius</v>
      </c>
      <c r="C95" s="81" t="str">
        <f>'004 pr. asignavimai'!O124</f>
        <v>asm.</v>
      </c>
      <c r="D95" s="81">
        <f>'004 pr. asignavimai'!P124</f>
        <v>10</v>
      </c>
      <c r="E95" s="81">
        <f>'004 pr. asignavimai'!Q124</f>
        <v>11</v>
      </c>
      <c r="F95" s="121">
        <f>'004 pr. asignavimai'!R124</f>
        <v>12</v>
      </c>
      <c r="G95" s="285"/>
    </row>
    <row r="96" spans="1:7" ht="16.5" customHeight="1" x14ac:dyDescent="0.2">
      <c r="A96" s="81" t="str">
        <f>'004 pr. asignavimai'!M125</f>
        <v>V-004-02-02-01-02</v>
      </c>
      <c r="B96" s="82" t="str">
        <f>'004 pr. asignavimai'!N125</f>
        <v>Privalomųjų mokymų skaičius</v>
      </c>
      <c r="C96" s="81" t="str">
        <f>'004 pr. asignavimai'!O125</f>
        <v>vnt.</v>
      </c>
      <c r="D96" s="81">
        <f>'004 pr. asignavimai'!P125</f>
        <v>1200</v>
      </c>
      <c r="E96" s="81">
        <f>'004 pr. asignavimai'!Q125</f>
        <v>1300</v>
      </c>
      <c r="F96" s="121">
        <f>'004 pr. asignavimai'!R125</f>
        <v>1400</v>
      </c>
      <c r="G96" s="285"/>
    </row>
    <row r="97" spans="1:7" ht="16.5" customHeight="1" x14ac:dyDescent="0.2">
      <c r="A97" s="81" t="str">
        <f>'004 pr. asignavimai'!M126</f>
        <v>V-004-02-02-01-03</v>
      </c>
      <c r="B97" s="82" t="str">
        <f>'004 pr. asignavimai'!N126</f>
        <v>Suteiktų JPSPP gavėjų skaičius</v>
      </c>
      <c r="C97" s="81" t="str">
        <f>'004 pr. asignavimai'!O126</f>
        <v>asm.</v>
      </c>
      <c r="D97" s="81">
        <f>'004 pr. asignavimai'!P126</f>
        <v>100</v>
      </c>
      <c r="E97" s="81">
        <f>'004 pr. asignavimai'!Q126</f>
        <v>110</v>
      </c>
      <c r="F97" s="121">
        <f>'004 pr. asignavimai'!R126</f>
        <v>120</v>
      </c>
      <c r="G97" s="281"/>
    </row>
    <row r="98" spans="1:7" ht="33" customHeight="1" x14ac:dyDescent="0.2">
      <c r="A98" s="84" t="s">
        <v>299</v>
      </c>
      <c r="B98" s="292" t="s">
        <v>93</v>
      </c>
      <c r="C98" s="292"/>
      <c r="D98" s="292"/>
      <c r="E98" s="292"/>
      <c r="F98" s="292"/>
      <c r="G98" s="287" t="s">
        <v>288</v>
      </c>
    </row>
    <row r="99" spans="1:7" ht="30.75" customHeight="1" x14ac:dyDescent="0.2">
      <c r="A99" s="81" t="str">
        <f>'004 pr. asignavimai'!M130</f>
        <v>P-004-02-02-02-01</v>
      </c>
      <c r="B99" s="82" t="str">
        <f>'004 pr. asignavimai'!N130</f>
        <v>Priklausomybių mažinimo programos dalyvių skaičius</v>
      </c>
      <c r="C99" s="81" t="str">
        <f>'004 pr. asignavimai'!O130</f>
        <v>asm.</v>
      </c>
      <c r="D99" s="81">
        <f>'004 pr. asignavimai'!P130</f>
        <v>102</v>
      </c>
      <c r="E99" s="81">
        <f>'004 pr. asignavimai'!Q130</f>
        <v>104</v>
      </c>
      <c r="F99" s="121">
        <f>'004 pr. asignavimai'!R130</f>
        <v>105</v>
      </c>
      <c r="G99" s="288"/>
    </row>
    <row r="100" spans="1:7" ht="30.75" customHeight="1" x14ac:dyDescent="0.2">
      <c r="A100" s="81" t="str">
        <f>'004 pr. asignavimai'!M131</f>
        <v>P-004-02-02-02-02</v>
      </c>
      <c r="B100" s="82" t="str">
        <f>'004 pr. asignavimai'!N131</f>
        <v>Priklausomybių mažinimo programos renginių skaičius</v>
      </c>
      <c r="C100" s="81" t="str">
        <f>'004 pr. asignavimai'!O131</f>
        <v>vnt.</v>
      </c>
      <c r="D100" s="81">
        <f>'004 pr. asignavimai'!P131</f>
        <v>25</v>
      </c>
      <c r="E100" s="81">
        <f>'004 pr. asignavimai'!Q131</f>
        <v>27</v>
      </c>
      <c r="F100" s="121">
        <f>'004 pr. asignavimai'!R131</f>
        <v>29</v>
      </c>
      <c r="G100" s="289"/>
    </row>
    <row r="101" spans="1:7" ht="33" customHeight="1" x14ac:dyDescent="0.2">
      <c r="A101" s="22" t="s">
        <v>197</v>
      </c>
      <c r="B101" s="293" t="str">
        <f>'004 pr. asignavimai'!C137</f>
        <v>Užtikrinti Plungės rajono savivaldybės ir socialinio būsto fondo plėtrą</v>
      </c>
      <c r="C101" s="294"/>
      <c r="D101" s="294"/>
      <c r="E101" s="294"/>
      <c r="F101" s="294"/>
      <c r="G101" s="282" t="s">
        <v>289</v>
      </c>
    </row>
    <row r="102" spans="1:7" ht="21.75" customHeight="1" x14ac:dyDescent="0.2">
      <c r="A102" s="6" t="str">
        <f>'004 pr. asignavimai'!M137</f>
        <v>R-004-03-01-01</v>
      </c>
      <c r="B102" s="7" t="str">
        <f>'004 pr. asignavimai'!N137</f>
        <v>Asmenų (šeimų), gavusių socialinį būstą, skaičius</v>
      </c>
      <c r="C102" s="6" t="str">
        <f>'004 pr. asignavimai'!O137</f>
        <v>asm.</v>
      </c>
      <c r="D102" s="6">
        <f>'004 pr. asignavimai'!P137</f>
        <v>21</v>
      </c>
      <c r="E102" s="6">
        <f>'004 pr. asignavimai'!Q137</f>
        <v>15</v>
      </c>
      <c r="F102" s="120">
        <f>'004 pr. asignavimai'!R137</f>
        <v>15</v>
      </c>
      <c r="G102" s="284"/>
    </row>
    <row r="103" spans="1:7" ht="33" customHeight="1" x14ac:dyDescent="0.2">
      <c r="A103" s="84" t="s">
        <v>202</v>
      </c>
      <c r="B103" s="292" t="str">
        <f>'004 pr. asignavimai'!D138</f>
        <v>Savivaldybės ir socialinio būsto fondo plėtra</v>
      </c>
      <c r="C103" s="292"/>
      <c r="D103" s="292"/>
      <c r="E103" s="292"/>
      <c r="F103" s="292"/>
      <c r="G103" s="287" t="s">
        <v>289</v>
      </c>
    </row>
    <row r="104" spans="1:7" ht="25.5" customHeight="1" x14ac:dyDescent="0.2">
      <c r="A104" s="81" t="str">
        <f>'004 pr. asignavimai'!M138</f>
        <v>P-004-03-01-01-01(SB/VB)</v>
      </c>
      <c r="B104" s="82" t="str">
        <f>'004 pr. asignavimai'!N138</f>
        <v xml:space="preserve">Padidintas socialinio būsto fondas </v>
      </c>
      <c r="C104" s="81" t="str">
        <f>'004 pr. asignavimai'!O138</f>
        <v>vnt.</v>
      </c>
      <c r="D104" s="81">
        <f>'004 pr. asignavimai'!P138</f>
        <v>2</v>
      </c>
      <c r="E104" s="81">
        <f>'004 pr. asignavimai'!Q138</f>
        <v>2</v>
      </c>
      <c r="F104" s="121">
        <f>'004 pr. asignavimai'!R138</f>
        <v>2</v>
      </c>
      <c r="G104" s="289"/>
    </row>
    <row r="105" spans="1:7" ht="15" x14ac:dyDescent="0.2">
      <c r="A105" s="22" t="s">
        <v>199</v>
      </c>
      <c r="B105" s="293" t="str">
        <f>'004 pr. asignavimai'!C145</f>
        <v>Užtikrinti pirties ir viešojo tualeto nepertraukiamą veiklą</v>
      </c>
      <c r="C105" s="294"/>
      <c r="D105" s="294"/>
      <c r="E105" s="294"/>
      <c r="F105" s="294"/>
      <c r="G105" s="282" t="s">
        <v>282</v>
      </c>
    </row>
    <row r="106" spans="1:7" ht="30" x14ac:dyDescent="0.2">
      <c r="A106" s="6" t="str">
        <f>'004 pr. asignavimai'!M145</f>
        <v>R-004-04-01-01</v>
      </c>
      <c r="B106" s="7" t="str">
        <f>'004 pr. asignavimai'!N145</f>
        <v>Lankytojų, kuriems kompensuotos pirties paslaugos, dalis (nuo visų lankytojų skaičius)</v>
      </c>
      <c r="C106" s="6" t="str">
        <f>'004 pr. asignavimai'!O145</f>
        <v>proc.</v>
      </c>
      <c r="D106" s="6">
        <f>'004 pr. asignavimai'!P145</f>
        <v>80</v>
      </c>
      <c r="E106" s="6">
        <f>'004 pr. asignavimai'!Q145</f>
        <v>80</v>
      </c>
      <c r="F106" s="120">
        <f>'004 pr. asignavimai'!R145</f>
        <v>80</v>
      </c>
      <c r="G106" s="290"/>
    </row>
    <row r="107" spans="1:7" ht="15" x14ac:dyDescent="0.2">
      <c r="A107" s="6" t="str">
        <f>'004 pr. asignavimai'!M146</f>
        <v>R-004-04-01-02</v>
      </c>
      <c r="B107" s="7" t="str">
        <f>'004 pr. asignavimai'!N146</f>
        <v>Viešojo tualeto paslaugų kompensavimas</v>
      </c>
      <c r="C107" s="6" t="str">
        <f>'004 pr. asignavimai'!O146</f>
        <v>proc.</v>
      </c>
      <c r="D107" s="6">
        <f>'004 pr. asignavimai'!P146</f>
        <v>100</v>
      </c>
      <c r="E107" s="6">
        <f>'004 pr. asignavimai'!Q146</f>
        <v>100</v>
      </c>
      <c r="F107" s="120">
        <f>'004 pr. asignavimai'!R146</f>
        <v>100</v>
      </c>
      <c r="G107" s="286"/>
    </row>
    <row r="108" spans="1:7" ht="15" x14ac:dyDescent="0.2">
      <c r="A108" s="84" t="s">
        <v>198</v>
      </c>
      <c r="B108" s="292" t="str">
        <f>'004 pr. asignavimai'!D147</f>
        <v>Savivaldybės įmonės Plungės būstas programos įgyvendinimas</v>
      </c>
      <c r="C108" s="292"/>
      <c r="D108" s="292"/>
      <c r="E108" s="292"/>
      <c r="F108" s="292"/>
      <c r="G108" s="280" t="s">
        <v>27</v>
      </c>
    </row>
    <row r="109" spans="1:7" ht="15" x14ac:dyDescent="0.2">
      <c r="A109" s="81" t="str">
        <f>'004 pr. asignavimai'!M147</f>
        <v>V-004-04-01-01-01</v>
      </c>
      <c r="B109" s="82" t="str">
        <f>'004 pr. asignavimai'!N147</f>
        <v>Atliktų pirties ir viešojo tualetų remontų skaičius</v>
      </c>
      <c r="C109" s="81" t="str">
        <f>'004 pr. asignavimai'!O147</f>
        <v>vnt.</v>
      </c>
      <c r="D109" s="81">
        <f>'004 pr. asignavimai'!P147</f>
        <v>2</v>
      </c>
      <c r="E109" s="81">
        <f>'004 pr. asignavimai'!Q147</f>
        <v>2</v>
      </c>
      <c r="F109" s="121">
        <f>'004 pr. asignavimai'!R147</f>
        <v>2</v>
      </c>
      <c r="G109" s="281"/>
    </row>
    <row r="110" spans="1:7" ht="15" x14ac:dyDescent="0.2">
      <c r="A110" s="22" t="s">
        <v>200</v>
      </c>
      <c r="B110" s="293" t="str">
        <f>'004 pr. asignavimai'!C153</f>
        <v>Vykdyti nusikalstamų veikų bei teisės pažeidimų prevenciją ir tyrimus</v>
      </c>
      <c r="C110" s="294"/>
      <c r="D110" s="294"/>
      <c r="E110" s="294"/>
      <c r="F110" s="294"/>
      <c r="G110" s="291" t="s">
        <v>27</v>
      </c>
    </row>
    <row r="111" spans="1:7" ht="30" x14ac:dyDescent="0.2">
      <c r="A111" s="6" t="str">
        <f>'004 pr. asignavimai'!M153</f>
        <v>R-004-05-01-01</v>
      </c>
      <c r="B111" s="7" t="str">
        <f>'004 pr. asignavimai'!N153</f>
        <v>Įgyvendintų neformaliojo švietimo  programų, susijusių su visuomenės saugumu, skaičius</v>
      </c>
      <c r="C111" s="6" t="str">
        <f>'004 pr. asignavimai'!O153</f>
        <v>vnt.</v>
      </c>
      <c r="D111" s="6">
        <f>'004 pr. asignavimai'!P153</f>
        <v>1</v>
      </c>
      <c r="E111" s="6">
        <f>'004 pr. asignavimai'!Q153</f>
        <v>1</v>
      </c>
      <c r="F111" s="120">
        <f>'004 pr. asignavimai'!R153</f>
        <v>1</v>
      </c>
      <c r="G111" s="286"/>
    </row>
    <row r="112" spans="1:7" ht="15" x14ac:dyDescent="0.2">
      <c r="A112" s="84" t="s">
        <v>201</v>
      </c>
      <c r="B112" s="292" t="str">
        <f>'004 pr. asignavimai'!D154</f>
        <v>Plungės rajono policijos komisariato programos įgyvendinimas</v>
      </c>
      <c r="C112" s="292"/>
      <c r="D112" s="292"/>
      <c r="E112" s="292"/>
      <c r="F112" s="292"/>
      <c r="G112" s="280" t="s">
        <v>27</v>
      </c>
    </row>
    <row r="113" spans="1:7" ht="30" x14ac:dyDescent="0.2">
      <c r="A113" s="81" t="str">
        <f>'004 pr. asignavimai'!M154</f>
        <v>V-004-05-01-01-01</v>
      </c>
      <c r="B113" s="82" t="str">
        <f>'004 pr. asignavimai'!N154</f>
        <v>Atliktų viešosios tvarkos bei visuomenės saugumo užtikrinimo (reidų, renginių) skaičius</v>
      </c>
      <c r="C113" s="81" t="str">
        <f>'004 pr. asignavimai'!O154</f>
        <v>vnt.</v>
      </c>
      <c r="D113" s="81">
        <f>'004 pr. asignavimai'!P154</f>
        <v>20</v>
      </c>
      <c r="E113" s="81">
        <f>'004 pr. asignavimai'!Q154</f>
        <v>20</v>
      </c>
      <c r="F113" s="121">
        <f>'004 pr. asignavimai'!R154</f>
        <v>20</v>
      </c>
      <c r="G113" s="285"/>
    </row>
    <row r="114" spans="1:7" ht="15" x14ac:dyDescent="0.2">
      <c r="A114" s="81" t="str">
        <f>'004 pr. asignavimai'!M155</f>
        <v>V-004-05-01-01-02</v>
      </c>
      <c r="B114" s="82" t="str">
        <f>'004 pr. asignavimai'!N155</f>
        <v>Surengtų priemonių eismo saugumo užtikrinimui skaičius</v>
      </c>
      <c r="C114" s="81" t="str">
        <f>'004 pr. asignavimai'!O155</f>
        <v>vnt.</v>
      </c>
      <c r="D114" s="81">
        <f>'004 pr. asignavimai'!P155</f>
        <v>25</v>
      </c>
      <c r="E114" s="81">
        <f>'004 pr. asignavimai'!Q155</f>
        <v>25</v>
      </c>
      <c r="F114" s="121">
        <f>'004 pr. asignavimai'!R155</f>
        <v>25</v>
      </c>
      <c r="G114" s="285"/>
    </row>
    <row r="115" spans="1:7" ht="30" x14ac:dyDescent="0.2">
      <c r="A115" s="81" t="str">
        <f>'004 pr. asignavimai'!M156</f>
        <v>V-004-05-01-01-03</v>
      </c>
      <c r="B115" s="82" t="str">
        <f>'004 pr. asignavimai'!N156</f>
        <v>Surengtų priemonių pagal situacijų prevencijos planą, skirtų visuomenės saugumui ir viešajai tvarkai užtikrinti skaičius</v>
      </c>
      <c r="C115" s="81" t="str">
        <f>'004 pr. asignavimai'!O156</f>
        <v>vnt.</v>
      </c>
      <c r="D115" s="81">
        <f>'004 pr. asignavimai'!P156</f>
        <v>25</v>
      </c>
      <c r="E115" s="81">
        <f>'004 pr. asignavimai'!Q156</f>
        <v>25</v>
      </c>
      <c r="F115" s="121">
        <f>'004 pr. asignavimai'!R156</f>
        <v>25</v>
      </c>
      <c r="G115" s="285"/>
    </row>
    <row r="116" spans="1:7" ht="30" x14ac:dyDescent="0.2">
      <c r="A116" s="81" t="str">
        <f>'004 pr. asignavimai'!M157</f>
        <v>V-004-05-01-01-04</v>
      </c>
      <c r="B116" s="82" t="str">
        <f>'004 pr. asignavimai'!N157</f>
        <v>Bendrosios prevencijos priemonių, skirtų visuomenės saugumui didinti, skaičius</v>
      </c>
      <c r="C116" s="81" t="str">
        <f>'004 pr. asignavimai'!O157</f>
        <v>vnt.</v>
      </c>
      <c r="D116" s="81">
        <f>'004 pr. asignavimai'!P157</f>
        <v>30</v>
      </c>
      <c r="E116" s="81">
        <f>'004 pr. asignavimai'!Q157</f>
        <v>30</v>
      </c>
      <c r="F116" s="121">
        <f>'004 pr. asignavimai'!R157</f>
        <v>30</v>
      </c>
      <c r="G116" s="281"/>
    </row>
    <row r="117" spans="1:7" ht="31.5" customHeight="1" x14ac:dyDescent="0.2">
      <c r="A117" s="22" t="s">
        <v>204</v>
      </c>
      <c r="B117" s="293" t="str">
        <f>'004 pr. asignavimai'!C163</f>
        <v>Teikti finansavimą Savivaldybės įstaigoms, pritraukusioms reikalingus specialistus</v>
      </c>
      <c r="C117" s="294"/>
      <c r="D117" s="294"/>
      <c r="E117" s="294"/>
      <c r="F117" s="294"/>
      <c r="G117" s="282" t="s">
        <v>290</v>
      </c>
    </row>
    <row r="118" spans="1:7" ht="31.5" customHeight="1" x14ac:dyDescent="0.2">
      <c r="A118" s="6" t="str">
        <f>'004 pr. asignavimai'!M163</f>
        <v>R-004-06-01-01</v>
      </c>
      <c r="B118" s="7" t="str">
        <f>'004 pr. asignavimai'!N163</f>
        <v>Pritrauktų specialistų skaičius</v>
      </c>
      <c r="C118" s="6" t="str">
        <f>'004 pr. asignavimai'!O163</f>
        <v>asm.</v>
      </c>
      <c r="D118" s="6">
        <f>'004 pr. asignavimai'!P163</f>
        <v>5</v>
      </c>
      <c r="E118" s="6">
        <f>'004 pr. asignavimai'!Q163</f>
        <v>5</v>
      </c>
      <c r="F118" s="120">
        <f>'004 pr. asignavimai'!R163</f>
        <v>5</v>
      </c>
      <c r="G118" s="286"/>
    </row>
    <row r="119" spans="1:7" ht="29.25" customHeight="1" x14ac:dyDescent="0.2">
      <c r="A119" s="84" t="s">
        <v>205</v>
      </c>
      <c r="B119" s="292" t="str">
        <f>'004 pr. asignavimai'!D164</f>
        <v>Savivaldybės įstaigoms reikalingų specialybių darbuotojų pritraukimo finansinis skatinimas</v>
      </c>
      <c r="C119" s="292"/>
      <c r="D119" s="292"/>
      <c r="E119" s="292"/>
      <c r="F119" s="292"/>
      <c r="G119" s="287" t="s">
        <v>290</v>
      </c>
    </row>
    <row r="120" spans="1:7" ht="19.5" customHeight="1" x14ac:dyDescent="0.2">
      <c r="A120" s="81" t="str">
        <f>'004 pr. asignavimai'!M164</f>
        <v>P-004-06-01-01-01</v>
      </c>
      <c r="B120" s="82" t="str">
        <f>'004 pr. asignavimai'!N164</f>
        <v>Specialistų, gavusių kompensacijas, skaičius</v>
      </c>
      <c r="C120" s="81" t="str">
        <f>'004 pr. asignavimai'!O164</f>
        <v>asm.</v>
      </c>
      <c r="D120" s="81">
        <f>'004 pr. asignavimai'!P164</f>
        <v>5</v>
      </c>
      <c r="E120" s="81">
        <f>'004 pr. asignavimai'!Q164</f>
        <v>5</v>
      </c>
      <c r="F120" s="121">
        <f>'004 pr. asignavimai'!R164</f>
        <v>5</v>
      </c>
      <c r="G120" s="285"/>
    </row>
    <row r="121" spans="1:7" ht="19.5" customHeight="1" x14ac:dyDescent="0.2">
      <c r="A121" s="81" t="str">
        <f>'004 pr. asignavimai'!M165</f>
        <v>P-004-06-01-01-02</v>
      </c>
      <c r="B121" s="82" t="str">
        <f>'004 pr. asignavimai'!N165</f>
        <v>Suteiktų savivaldybės būstų skaičius</v>
      </c>
      <c r="C121" s="81" t="str">
        <f>'004 pr. asignavimai'!O165</f>
        <v>vnt.</v>
      </c>
      <c r="D121" s="81">
        <f>'004 pr. asignavimai'!P165</f>
        <v>5</v>
      </c>
      <c r="E121" s="81">
        <f>'004 pr. asignavimai'!Q165</f>
        <v>5</v>
      </c>
      <c r="F121" s="121">
        <f>'004 pr. asignavimai'!R165</f>
        <v>5</v>
      </c>
      <c r="G121" s="281"/>
    </row>
  </sheetData>
  <mergeCells count="77">
    <mergeCell ref="A9:G9"/>
    <mergeCell ref="B26:F26"/>
    <mergeCell ref="B10:C10"/>
    <mergeCell ref="A10:A11"/>
    <mergeCell ref="B13:F13"/>
    <mergeCell ref="B16:F16"/>
    <mergeCell ref="B19:F19"/>
    <mergeCell ref="B22:F22"/>
    <mergeCell ref="D10:F10"/>
    <mergeCell ref="G10:G11"/>
    <mergeCell ref="G13:G15"/>
    <mergeCell ref="G16:G17"/>
    <mergeCell ref="G19:G21"/>
    <mergeCell ref="G22:G25"/>
    <mergeCell ref="G26:G29"/>
    <mergeCell ref="B44:F44"/>
    <mergeCell ref="B49:F49"/>
    <mergeCell ref="B51:F51"/>
    <mergeCell ref="B53:F53"/>
    <mergeCell ref="B30:F30"/>
    <mergeCell ref="B37:F37"/>
    <mergeCell ref="B39:F39"/>
    <mergeCell ref="B41:F41"/>
    <mergeCell ref="B70:F70"/>
    <mergeCell ref="B72:F72"/>
    <mergeCell ref="B56:F56"/>
    <mergeCell ref="B60:F60"/>
    <mergeCell ref="B66:F66"/>
    <mergeCell ref="B86:F86"/>
    <mergeCell ref="B74:F74"/>
    <mergeCell ref="B77:F77"/>
    <mergeCell ref="B79:F79"/>
    <mergeCell ref="B81:F81"/>
    <mergeCell ref="B83:F83"/>
    <mergeCell ref="B119:F119"/>
    <mergeCell ref="B117:F117"/>
    <mergeCell ref="B108:F108"/>
    <mergeCell ref="B112:F112"/>
    <mergeCell ref="B110:F110"/>
    <mergeCell ref="B103:F103"/>
    <mergeCell ref="B105:F105"/>
    <mergeCell ref="B98:F98"/>
    <mergeCell ref="B101:F101"/>
    <mergeCell ref="B90:F90"/>
    <mergeCell ref="B92:F92"/>
    <mergeCell ref="B94:F94"/>
    <mergeCell ref="G30:G36"/>
    <mergeCell ref="G39:G40"/>
    <mergeCell ref="G37:G38"/>
    <mergeCell ref="G60:G65"/>
    <mergeCell ref="G66:G69"/>
    <mergeCell ref="G41:G43"/>
    <mergeCell ref="G44:G48"/>
    <mergeCell ref="G49:G50"/>
    <mergeCell ref="G51:G52"/>
    <mergeCell ref="G53:G55"/>
    <mergeCell ref="G56:G59"/>
    <mergeCell ref="G119:G121"/>
    <mergeCell ref="G101:G102"/>
    <mergeCell ref="G103:G104"/>
    <mergeCell ref="G105:G107"/>
    <mergeCell ref="G108:G109"/>
    <mergeCell ref="G110:G111"/>
    <mergeCell ref="G70:G71"/>
    <mergeCell ref="G72:G73"/>
    <mergeCell ref="G74:G76"/>
    <mergeCell ref="G77:G78"/>
    <mergeCell ref="G79:G80"/>
    <mergeCell ref="G81:G82"/>
    <mergeCell ref="G83:G85"/>
    <mergeCell ref="G112:G116"/>
    <mergeCell ref="G117:G118"/>
    <mergeCell ref="G86:G89"/>
    <mergeCell ref="G90:G91"/>
    <mergeCell ref="G92:G93"/>
    <mergeCell ref="G98:G100"/>
    <mergeCell ref="G94:G97"/>
  </mergeCells>
  <phoneticPr fontId="7" type="noConversion"/>
  <pageMargins left="0.25" right="0.25" top="0.75" bottom="0.75" header="0.3" footer="0.3"/>
  <pageSetup paperSize="9" scale="72" orientation="landscape" r:id="rId1"/>
  <rowBreaks count="3" manualBreakCount="3">
    <brk id="40" max="6" man="1"/>
    <brk id="71" max="16383" man="1"/>
    <brk id="100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2</vt:i4>
      </vt:variant>
      <vt:variant>
        <vt:lpstr>Įvardinti diapazonai</vt:lpstr>
      </vt:variant>
      <vt:variant>
        <vt:i4>1</vt:i4>
      </vt:variant>
    </vt:vector>
  </HeadingPairs>
  <TitlesOfParts>
    <vt:vector size="3" baseType="lpstr">
      <vt:lpstr>004 pr. asignavimai</vt:lpstr>
      <vt:lpstr>004 pr.vert.krit.suvestinė</vt:lpstr>
      <vt:lpstr>'004 pr. asignavimai'!Print_Area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2022-01-19T08:54:22Z</dcterms:created>
  <dcterms:modified xsi:type="dcterms:W3CDTF">2023-03-29T09:38:11Z</dcterms:modified>
</cp:coreProperties>
</file>