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760" yWindow="-32715" windowWidth="20730" windowHeight="8970"/>
  </bookViews>
  <sheets>
    <sheet name="PRIEDAS" sheetId="1" r:id="rId1"/>
  </sheets>
  <calcPr calcId="145621"/>
</workbook>
</file>

<file path=xl/calcChain.xml><?xml version="1.0" encoding="utf-8"?>
<calcChain xmlns="http://schemas.openxmlformats.org/spreadsheetml/2006/main">
  <c r="G30" i="1" l="1"/>
  <c r="G29" i="1"/>
  <c r="G32" i="1"/>
  <c r="G31" i="1"/>
  <c r="C25" i="1"/>
  <c r="D16" i="1"/>
  <c r="G16" i="1"/>
  <c r="E25" i="1"/>
  <c r="E24" i="1"/>
  <c r="E26" i="1"/>
  <c r="C24" i="1"/>
  <c r="C27" i="1"/>
  <c r="G25" i="1"/>
  <c r="G33" i="1"/>
  <c r="G34" i="1"/>
  <c r="G13" i="1"/>
  <c r="G11" i="1"/>
  <c r="D12" i="1"/>
  <c r="F12" i="1"/>
  <c r="F25" i="1"/>
  <c r="D25" i="1"/>
  <c r="F21" i="1"/>
  <c r="F17" i="1"/>
  <c r="F19" i="1"/>
  <c r="F15" i="1"/>
  <c r="F22" i="1"/>
  <c r="F20" i="1"/>
  <c r="F16" i="1"/>
  <c r="F14" i="1"/>
  <c r="F23" i="1"/>
  <c r="F18" i="1"/>
  <c r="G12" i="1"/>
  <c r="F24" i="1"/>
  <c r="F26" i="1"/>
  <c r="D22" i="1"/>
  <c r="G22" i="1"/>
  <c r="D18" i="1"/>
  <c r="G18" i="1"/>
  <c r="D17" i="1"/>
  <c r="G17" i="1"/>
  <c r="D23" i="1"/>
  <c r="G23" i="1"/>
  <c r="D15" i="1"/>
  <c r="G15" i="1"/>
  <c r="D19" i="1"/>
  <c r="G19" i="1"/>
  <c r="D14" i="1"/>
  <c r="D20" i="1"/>
  <c r="G20" i="1"/>
  <c r="C26" i="1"/>
  <c r="D21" i="1"/>
  <c r="G21" i="1"/>
  <c r="D24" i="1"/>
  <c r="D26" i="1"/>
  <c r="G14" i="1"/>
  <c r="G24" i="1"/>
  <c r="G26" i="1"/>
</calcChain>
</file>

<file path=xl/sharedStrings.xml><?xml version="1.0" encoding="utf-8"?>
<sst xmlns="http://schemas.openxmlformats.org/spreadsheetml/2006/main" count="46" uniqueCount="43">
  <si>
    <t>Eil</t>
  </si>
  <si>
    <t>Nr.</t>
  </si>
  <si>
    <t>Seniūnijos</t>
  </si>
  <si>
    <t>Gyventojų</t>
  </si>
  <si>
    <t>žm.</t>
  </si>
  <si>
    <t>Fondo</t>
  </si>
  <si>
    <t>dalis</t>
  </si>
  <si>
    <t>Vietinių</t>
  </si>
  <si>
    <t>kelių ir</t>
  </si>
  <si>
    <t>gatvių</t>
  </si>
  <si>
    <t>ilgis, km</t>
  </si>
  <si>
    <t>nuo  kelių</t>
  </si>
  <si>
    <t>Priskaičiuota</t>
  </si>
  <si>
    <t>Alsėdžių seniūnija</t>
  </si>
  <si>
    <t>Skirta lėšų</t>
  </si>
  <si>
    <t>(nuo gyventojų skaičiaus)</t>
  </si>
  <si>
    <t>Babrungo seniūnija</t>
  </si>
  <si>
    <t>Kulių seniūnija</t>
  </si>
  <si>
    <t>Nausodžio seniūnija</t>
  </si>
  <si>
    <t>Paukštakių seniūnija</t>
  </si>
  <si>
    <t>Platelių seniūnija</t>
  </si>
  <si>
    <t>Stalgėnų seniūnija</t>
  </si>
  <si>
    <t>Šateikių seniūnija</t>
  </si>
  <si>
    <t>Žlibinų seniūnija</t>
  </si>
  <si>
    <t>skaičius,</t>
  </si>
  <si>
    <t xml:space="preserve">Fondo dalis </t>
  </si>
  <si>
    <t>Likusi suma:</t>
  </si>
  <si>
    <t>Žemaičių Kalvarijos seniūnija</t>
  </si>
  <si>
    <t>Plungės miesto seniūnija</t>
  </si>
  <si>
    <t xml:space="preserve">kelių fondo lėšų </t>
  </si>
  <si>
    <t>Iš viso kaimo seniūnijose</t>
  </si>
  <si>
    <t>Skirta 50 % miesto seniūnijai</t>
  </si>
  <si>
    <t>Skirta 50 % kaimo seniūnijoms</t>
  </si>
  <si>
    <r>
      <t>(nuo kelių ir gatvių ilgio</t>
    </r>
    <r>
      <rPr>
        <sz val="10"/>
        <rFont val="Times New Roman"/>
        <family val="1"/>
        <charset val="186"/>
      </rPr>
      <t>)</t>
    </r>
  </si>
  <si>
    <t>Eur</t>
  </si>
  <si>
    <t>Iš viso Savivaldybėje</t>
  </si>
  <si>
    <t>5 % – atliktų darbų kokybės kontrolei, techninei priežiūrai keliams ir gatvėms, kelių statiniams ir jų užimtai žemei inventorizuoti, apskaitai atlikti;  paliekamas lėšų rezervas  (avarinėms situacijoms likviduoti)</t>
  </si>
  <si>
    <r>
      <t>50 % – miesto seniūnijai</t>
    </r>
    <r>
      <rPr>
        <sz val="10"/>
        <rFont val="Times New Roman"/>
        <family val="1"/>
        <charset val="186"/>
      </rPr>
      <t xml:space="preserve"> </t>
    </r>
  </si>
  <si>
    <t>50 % – kaimo seniūnijoms</t>
  </si>
  <si>
    <t xml:space="preserve">10 % – saugaus eismo priemonėms įgyvendinti </t>
  </si>
  <si>
    <t xml:space="preserve">50 % – kapitalo investicijoms </t>
  </si>
  <si>
    <t>2023 m. Kelių priežiūros ir plėtros programos Plungės rajono savivaldybei skirtų lėšų paskirstymas (tūkst. Eur)</t>
  </si>
  <si>
    <t>PATVIRTINTA
Plungės rajono savivaldybės tarybos
2023 m. kovo 30 d. 
sprendimu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</si>
</sst>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2" formatCode="0.0"/>
  </numFmts>
  <fonts count="20" x14ac:knownFonts="1">
    <font>
      <sz val="10"/>
      <name val="Arial"/>
      <charset val="186"/>
    </font>
    <font>
      <sz val="8"/>
      <name val="Arial"/>
      <family val="2"/>
      <charset val="186"/>
    </font>
    <font>
      <sz val="9"/>
      <name val="Times New Roman"/>
      <family val="1"/>
      <charset val="186"/>
    </font>
    <font>
      <sz val="9"/>
      <name val="Arial"/>
      <family val="2"/>
      <charset val="186"/>
    </font>
    <font>
      <b/>
      <i/>
      <sz val="9"/>
      <name val="Times New Roman"/>
      <family val="1"/>
      <charset val="186"/>
    </font>
    <font>
      <b/>
      <i/>
      <u/>
      <sz val="9"/>
      <color indexed="10"/>
      <name val="Times New Roman"/>
      <family val="1"/>
      <charset val="186"/>
    </font>
    <font>
      <b/>
      <sz val="9"/>
      <name val="Times New Roman"/>
      <family val="1"/>
      <charset val="186"/>
    </font>
    <font>
      <sz val="12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b/>
      <u/>
      <sz val="10"/>
      <name val="Times New Roman"/>
      <family val="1"/>
      <charset val="186"/>
    </font>
    <font>
      <b/>
      <sz val="9"/>
      <color rgb="FF7030A0"/>
      <name val="Times New Roman"/>
      <family val="1"/>
      <charset val="186"/>
    </font>
    <font>
      <sz val="9"/>
      <color rgb="FF00B0F0"/>
      <name val="Times New Roman"/>
      <family val="1"/>
      <charset val="186"/>
    </font>
    <font>
      <b/>
      <sz val="9"/>
      <color rgb="FF00B0F0"/>
      <name val="Times New Roman"/>
      <family val="1"/>
      <charset val="186"/>
    </font>
    <font>
      <b/>
      <sz val="11"/>
      <color rgb="FF00B0F0"/>
      <name val="Times New Roman"/>
      <family val="1"/>
      <charset val="186"/>
    </font>
    <font>
      <sz val="12"/>
      <color rgb="FF00B0F0"/>
      <name val="Times New Roman"/>
      <family val="1"/>
      <charset val="186"/>
    </font>
    <font>
      <sz val="10"/>
      <color rgb="FF00B0F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1" fontId="2" fillId="0" borderId="0" xfId="0" applyNumberFormat="1" applyFont="1"/>
    <xf numFmtId="1" fontId="3" fillId="0" borderId="0" xfId="0" applyNumberFormat="1" applyFont="1"/>
    <xf numFmtId="0" fontId="14" fillId="0" borderId="0" xfId="0" applyFont="1"/>
    <xf numFmtId="2" fontId="14" fillId="0" borderId="0" xfId="0" applyNumberFormat="1" applyFont="1"/>
    <xf numFmtId="0" fontId="7" fillId="0" borderId="0" xfId="0" applyFont="1"/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0" fontId="9" fillId="0" borderId="3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1" fontId="8" fillId="0" borderId="3" xfId="0" applyNumberFormat="1" applyFont="1" applyBorder="1" applyAlignment="1">
      <alignment horizontal="center" vertical="top" wrapText="1"/>
    </xf>
    <xf numFmtId="0" fontId="9" fillId="0" borderId="0" xfId="0" applyFont="1"/>
    <xf numFmtId="0" fontId="8" fillId="0" borderId="0" xfId="0" applyFont="1" applyFill="1" applyBorder="1" applyAlignment="1">
      <alignment vertical="top" wrapText="1"/>
    </xf>
    <xf numFmtId="0" fontId="10" fillId="0" borderId="4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9" fontId="11" fillId="0" borderId="5" xfId="0" applyNumberFormat="1" applyFont="1" applyBorder="1" applyAlignment="1">
      <alignment horizontal="center" vertical="top" wrapText="1"/>
    </xf>
    <xf numFmtId="9" fontId="11" fillId="0" borderId="2" xfId="0" applyNumberFormat="1" applyFont="1" applyBorder="1" applyAlignment="1">
      <alignment horizontal="center" vertical="top" wrapText="1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wrapText="1"/>
    </xf>
    <xf numFmtId="9" fontId="11" fillId="0" borderId="0" xfId="0" applyNumberFormat="1" applyFont="1"/>
    <xf numFmtId="0" fontId="8" fillId="2" borderId="3" xfId="0" applyFont="1" applyFill="1" applyBorder="1" applyAlignment="1">
      <alignment horizontal="center" vertical="top" wrapText="1"/>
    </xf>
    <xf numFmtId="0" fontId="3" fillId="2" borderId="0" xfId="0" applyFont="1" applyFill="1"/>
    <xf numFmtId="0" fontId="12" fillId="0" borderId="0" xfId="0" applyFont="1"/>
    <xf numFmtId="9" fontId="11" fillId="0" borderId="0" xfId="0" applyNumberFormat="1" applyFont="1" applyFill="1" applyBorder="1" applyAlignment="1">
      <alignment vertical="top"/>
    </xf>
    <xf numFmtId="9" fontId="11" fillId="0" borderId="0" xfId="0" applyNumberFormat="1" applyFont="1" applyFill="1" applyBorder="1" applyAlignment="1">
      <alignment vertical="top" wrapText="1"/>
    </xf>
    <xf numFmtId="0" fontId="8" fillId="0" borderId="6" xfId="0" applyFont="1" applyFill="1" applyBorder="1" applyAlignment="1">
      <alignment vertical="top" wrapText="1"/>
    </xf>
    <xf numFmtId="1" fontId="8" fillId="0" borderId="6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vertical="top" wrapText="1"/>
    </xf>
    <xf numFmtId="1" fontId="8" fillId="0" borderId="3" xfId="0" applyNumberFormat="1" applyFont="1" applyFill="1" applyBorder="1" applyAlignment="1">
      <alignment horizontal="center" vertical="top" wrapText="1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182" fontId="2" fillId="0" borderId="0" xfId="0" applyNumberFormat="1" applyFont="1"/>
    <xf numFmtId="182" fontId="6" fillId="0" borderId="0" xfId="0" applyNumberFormat="1" applyFont="1"/>
    <xf numFmtId="182" fontId="9" fillId="0" borderId="0" xfId="0" applyNumberFormat="1" applyFont="1"/>
    <xf numFmtId="182" fontId="11" fillId="0" borderId="4" xfId="0" applyNumberFormat="1" applyFont="1" applyBorder="1" applyAlignment="1">
      <alignment horizontal="center" vertical="top" wrapText="1"/>
    </xf>
    <xf numFmtId="182" fontId="11" fillId="0" borderId="5" xfId="0" applyNumberFormat="1" applyFont="1" applyBorder="1" applyAlignment="1">
      <alignment horizontal="center" vertical="top" wrapText="1"/>
    </xf>
    <xf numFmtId="182" fontId="8" fillId="0" borderId="0" xfId="0" applyNumberFormat="1" applyFont="1"/>
    <xf numFmtId="182" fontId="13" fillId="0" borderId="0" xfId="0" applyNumberFormat="1" applyFont="1"/>
    <xf numFmtId="182" fontId="11" fillId="0" borderId="0" xfId="0" applyNumberFormat="1" applyFont="1"/>
    <xf numFmtId="182" fontId="10" fillId="0" borderId="0" xfId="0" applyNumberFormat="1" applyFont="1"/>
    <xf numFmtId="0" fontId="10" fillId="0" borderId="5" xfId="0" applyFont="1" applyFill="1" applyBorder="1" applyAlignment="1">
      <alignment vertical="top" wrapText="1"/>
    </xf>
    <xf numFmtId="0" fontId="11" fillId="0" borderId="5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182" fontId="11" fillId="0" borderId="5" xfId="0" applyNumberFormat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top" wrapText="1"/>
    </xf>
    <xf numFmtId="0" fontId="11" fillId="0" borderId="7" xfId="0" applyFont="1" applyFill="1" applyBorder="1" applyAlignment="1">
      <alignment horizontal="center" vertical="top" wrapText="1"/>
    </xf>
    <xf numFmtId="182" fontId="11" fillId="0" borderId="5" xfId="0" applyNumberFormat="1" applyFont="1" applyFill="1" applyBorder="1" applyAlignment="1">
      <alignment vertical="top" wrapText="1"/>
    </xf>
    <xf numFmtId="0" fontId="9" fillId="0" borderId="8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182" fontId="8" fillId="0" borderId="6" xfId="0" applyNumberFormat="1" applyFont="1" applyFill="1" applyBorder="1" applyAlignment="1">
      <alignment horizontal="center" vertical="top" wrapText="1"/>
    </xf>
    <xf numFmtId="2" fontId="8" fillId="0" borderId="3" xfId="0" applyNumberFormat="1" applyFont="1" applyFill="1" applyBorder="1" applyAlignment="1">
      <alignment horizontal="center" vertical="top" wrapText="1"/>
    </xf>
    <xf numFmtId="2" fontId="8" fillId="0" borderId="6" xfId="0" applyNumberFormat="1" applyFont="1" applyFill="1" applyBorder="1" applyAlignment="1">
      <alignment horizontal="center" vertical="top" wrapText="1"/>
    </xf>
    <xf numFmtId="1" fontId="8" fillId="0" borderId="8" xfId="0" applyNumberFormat="1" applyFont="1" applyFill="1" applyBorder="1" applyAlignment="1">
      <alignment horizontal="center" vertical="top" wrapText="1"/>
    </xf>
    <xf numFmtId="2" fontId="8" fillId="0" borderId="8" xfId="0" applyNumberFormat="1" applyFont="1" applyFill="1" applyBorder="1" applyAlignment="1">
      <alignment horizontal="center" vertical="top" wrapText="1"/>
    </xf>
    <xf numFmtId="1" fontId="8" fillId="0" borderId="7" xfId="0" applyNumberFormat="1" applyFont="1" applyFill="1" applyBorder="1" applyAlignment="1">
      <alignment horizontal="center" vertical="top" wrapText="1"/>
    </xf>
    <xf numFmtId="1" fontId="8" fillId="0" borderId="5" xfId="0" applyNumberFormat="1" applyFont="1" applyFill="1" applyBorder="1" applyAlignment="1">
      <alignment horizontal="center" vertical="top" wrapText="1"/>
    </xf>
    <xf numFmtId="2" fontId="8" fillId="0" borderId="7" xfId="0" applyNumberFormat="1" applyFont="1" applyFill="1" applyBorder="1" applyAlignment="1">
      <alignment horizontal="center" vertical="top" wrapText="1"/>
    </xf>
    <xf numFmtId="1" fontId="8" fillId="0" borderId="9" xfId="0" applyNumberFormat="1" applyFont="1" applyFill="1" applyBorder="1" applyAlignment="1">
      <alignment horizontal="center" vertical="top" wrapText="1"/>
    </xf>
    <xf numFmtId="182" fontId="8" fillId="0" borderId="3" xfId="0" applyNumberFormat="1" applyFont="1" applyFill="1" applyBorder="1" applyAlignment="1">
      <alignment horizontal="center" vertical="top" wrapText="1"/>
    </xf>
    <xf numFmtId="182" fontId="8" fillId="0" borderId="5" xfId="0" applyNumberFormat="1" applyFont="1" applyFill="1" applyBorder="1" applyAlignment="1">
      <alignment horizontal="center" vertical="top" wrapText="1"/>
    </xf>
    <xf numFmtId="1" fontId="9" fillId="0" borderId="8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horizontal="left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center" vertical="top" wrapText="1"/>
    </xf>
    <xf numFmtId="0" fontId="8" fillId="0" borderId="10" xfId="0" applyFont="1" applyFill="1" applyBorder="1" applyAlignment="1">
      <alignment horizontal="center" vertical="top" wrapText="1"/>
    </xf>
    <xf numFmtId="0" fontId="8" fillId="0" borderId="11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9" fontId="11" fillId="0" borderId="0" xfId="0" applyNumberFormat="1" applyFont="1" applyFill="1" applyBorder="1" applyAlignment="1">
      <alignment horizontal="left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topLeftCell="A3" workbookViewId="0">
      <selection activeCell="O10" sqref="O10"/>
    </sheetView>
  </sheetViews>
  <sheetFormatPr defaultRowHeight="12" x14ac:dyDescent="0.2"/>
  <cols>
    <col min="1" max="1" width="5" style="1" customWidth="1"/>
    <col min="2" max="2" width="30.7109375" style="1" customWidth="1"/>
    <col min="3" max="3" width="19.140625" style="1" customWidth="1"/>
    <col min="4" max="4" width="21" style="1" customWidth="1"/>
    <col min="5" max="5" width="20.85546875" style="40" customWidth="1"/>
    <col min="6" max="6" width="21.85546875" style="1" customWidth="1"/>
    <col min="7" max="7" width="20.5703125" style="45" customWidth="1"/>
    <col min="8" max="16384" width="9.140625" style="2"/>
  </cols>
  <sheetData>
    <row r="1" spans="1:7" ht="50.25" hidden="1" customHeight="1" x14ac:dyDescent="0.2"/>
    <row r="2" spans="1:7" hidden="1" x14ac:dyDescent="0.2">
      <c r="C2" s="3"/>
      <c r="D2" s="4"/>
      <c r="E2" s="41"/>
      <c r="F2" s="5"/>
      <c r="G2" s="46"/>
    </row>
    <row r="3" spans="1:7" ht="64.5" customHeight="1" x14ac:dyDescent="0.25">
      <c r="A3" s="10"/>
      <c r="B3" s="17"/>
      <c r="C3" s="17"/>
      <c r="D3" s="17"/>
      <c r="E3" s="42"/>
      <c r="F3" s="75" t="s">
        <v>42</v>
      </c>
      <c r="G3" s="75"/>
    </row>
    <row r="4" spans="1:7" ht="19.5" customHeight="1" thickBot="1" x14ac:dyDescent="0.3">
      <c r="A4" s="10"/>
      <c r="B4" s="33" t="s">
        <v>41</v>
      </c>
      <c r="C4" s="10"/>
      <c r="D4" s="10"/>
      <c r="E4" s="43"/>
      <c r="F4" s="10"/>
      <c r="G4" s="47"/>
    </row>
    <row r="5" spans="1:7" ht="14.25" customHeight="1" x14ac:dyDescent="0.2">
      <c r="A5" s="11" t="s">
        <v>0</v>
      </c>
      <c r="B5" s="19"/>
      <c r="C5" s="20" t="s">
        <v>3</v>
      </c>
      <c r="D5" s="20" t="s">
        <v>5</v>
      </c>
      <c r="E5" s="20" t="s">
        <v>7</v>
      </c>
      <c r="F5" s="21" t="s">
        <v>25</v>
      </c>
      <c r="G5" s="48" t="s">
        <v>12</v>
      </c>
    </row>
    <row r="6" spans="1:7" ht="15" customHeight="1" x14ac:dyDescent="0.2">
      <c r="A6" s="12" t="s">
        <v>1</v>
      </c>
      <c r="B6" s="22"/>
      <c r="C6" s="23" t="s">
        <v>24</v>
      </c>
      <c r="D6" s="23" t="s">
        <v>6</v>
      </c>
      <c r="E6" s="23" t="s">
        <v>8</v>
      </c>
      <c r="F6" s="24" t="s">
        <v>11</v>
      </c>
      <c r="G6" s="49" t="s">
        <v>29</v>
      </c>
    </row>
    <row r="7" spans="1:7" ht="15.75" customHeight="1" x14ac:dyDescent="0.2">
      <c r="A7" s="13"/>
      <c r="B7" s="23" t="s">
        <v>2</v>
      </c>
      <c r="C7" s="23" t="s">
        <v>4</v>
      </c>
      <c r="D7" s="25">
        <v>0.5</v>
      </c>
      <c r="E7" s="23" t="s">
        <v>9</v>
      </c>
      <c r="F7" s="26">
        <v>0.5</v>
      </c>
      <c r="G7" s="49" t="s">
        <v>34</v>
      </c>
    </row>
    <row r="8" spans="1:7" ht="15" customHeight="1" x14ac:dyDescent="0.2">
      <c r="A8" s="13"/>
      <c r="B8" s="54"/>
      <c r="C8" s="76"/>
      <c r="D8" s="55" t="s">
        <v>34</v>
      </c>
      <c r="E8" s="55" t="s">
        <v>10</v>
      </c>
      <c r="F8" s="56" t="s">
        <v>34</v>
      </c>
      <c r="G8" s="57"/>
    </row>
    <row r="9" spans="1:7" ht="16.5" customHeight="1" thickBot="1" x14ac:dyDescent="0.25">
      <c r="A9" s="13"/>
      <c r="B9" s="54"/>
      <c r="C9" s="77"/>
      <c r="D9" s="55" t="s">
        <v>15</v>
      </c>
      <c r="E9" s="58"/>
      <c r="F9" s="59" t="s">
        <v>33</v>
      </c>
      <c r="G9" s="60"/>
    </row>
    <row r="10" spans="1:7" ht="15.75" thickBot="1" x14ac:dyDescent="0.25">
      <c r="A10" s="14">
        <v>1</v>
      </c>
      <c r="B10" s="61">
        <v>2</v>
      </c>
      <c r="C10" s="61">
        <v>3</v>
      </c>
      <c r="D10" s="61">
        <v>4</v>
      </c>
      <c r="E10" s="61">
        <v>5</v>
      </c>
      <c r="F10" s="62">
        <v>6</v>
      </c>
      <c r="G10" s="74">
        <v>7</v>
      </c>
    </row>
    <row r="11" spans="1:7" ht="15.75" thickBot="1" x14ac:dyDescent="0.25">
      <c r="A11" s="14"/>
      <c r="B11" s="78" t="s">
        <v>31</v>
      </c>
      <c r="C11" s="79"/>
      <c r="D11" s="79"/>
      <c r="E11" s="79"/>
      <c r="F11" s="80"/>
      <c r="G11" s="63">
        <f>G32*0.5</f>
        <v>427.80499999999995</v>
      </c>
    </row>
    <row r="12" spans="1:7" ht="15" thickBot="1" x14ac:dyDescent="0.25">
      <c r="A12" s="15">
        <v>1</v>
      </c>
      <c r="B12" s="38" t="s">
        <v>28</v>
      </c>
      <c r="C12" s="39">
        <v>17560</v>
      </c>
      <c r="D12" s="39">
        <f>G11/2</f>
        <v>213.90249999999997</v>
      </c>
      <c r="E12" s="64">
        <v>70.069999999999993</v>
      </c>
      <c r="F12" s="39">
        <f>G11/2</f>
        <v>213.90249999999997</v>
      </c>
      <c r="G12" s="72">
        <f>SUM(D12+F12)</f>
        <v>427.80499999999995</v>
      </c>
    </row>
    <row r="13" spans="1:7" ht="15" thickBot="1" x14ac:dyDescent="0.25">
      <c r="A13" s="15"/>
      <c r="B13" s="78" t="s">
        <v>32</v>
      </c>
      <c r="C13" s="79"/>
      <c r="D13" s="79"/>
      <c r="E13" s="79"/>
      <c r="F13" s="80"/>
      <c r="G13" s="63">
        <f>G32*0.5</f>
        <v>427.80499999999995</v>
      </c>
    </row>
    <row r="14" spans="1:7" ht="15" thickBot="1" x14ac:dyDescent="0.25">
      <c r="A14" s="31">
        <v>2</v>
      </c>
      <c r="B14" s="36" t="s">
        <v>13</v>
      </c>
      <c r="C14" s="37">
        <v>1070</v>
      </c>
      <c r="D14" s="37">
        <f>(D25/C25)*C14</f>
        <v>13.163609305803185</v>
      </c>
      <c r="E14" s="65">
        <v>83.06</v>
      </c>
      <c r="F14" s="37">
        <f>(F25/E25)*E14</f>
        <v>12.677580507053507</v>
      </c>
      <c r="G14" s="63">
        <f>SUM(D14+F14)</f>
        <v>25.84118981285669</v>
      </c>
    </row>
    <row r="15" spans="1:7" ht="15" thickBot="1" x14ac:dyDescent="0.25">
      <c r="A15" s="31">
        <v>3</v>
      </c>
      <c r="B15" s="36" t="s">
        <v>16</v>
      </c>
      <c r="C15" s="37">
        <v>2391</v>
      </c>
      <c r="D15" s="37">
        <f>(D25/C25)*C15</f>
        <v>29.415130701098519</v>
      </c>
      <c r="E15" s="65">
        <v>122.7</v>
      </c>
      <c r="F15" s="37">
        <f>(F25/E25)*E15</f>
        <v>18.727897040879668</v>
      </c>
      <c r="G15" s="63">
        <f t="shared" ref="G15:G23" si="0">SUM(D15+F15)</f>
        <v>48.143027741978187</v>
      </c>
    </row>
    <row r="16" spans="1:7" s="32" customFormat="1" ht="15" thickBot="1" x14ac:dyDescent="0.25">
      <c r="A16" s="31">
        <v>4</v>
      </c>
      <c r="B16" s="36" t="s">
        <v>17</v>
      </c>
      <c r="C16" s="37">
        <v>1004</v>
      </c>
      <c r="D16" s="37">
        <f>D25/C25*C16</f>
        <v>12.351648357968596</v>
      </c>
      <c r="E16" s="65">
        <v>112.79</v>
      </c>
      <c r="F16" s="37">
        <f>(F25/E25)*E16</f>
        <v>17.215317907423128</v>
      </c>
      <c r="G16" s="63">
        <f t="shared" si="0"/>
        <v>29.566966265391724</v>
      </c>
    </row>
    <row r="17" spans="1:8" s="32" customFormat="1" ht="15" thickBot="1" x14ac:dyDescent="0.25">
      <c r="A17" s="31">
        <v>5</v>
      </c>
      <c r="B17" s="36" t="s">
        <v>18</v>
      </c>
      <c r="C17" s="37">
        <v>4162</v>
      </c>
      <c r="D17" s="37">
        <f>D25/C25*C17</f>
        <v>51.202749467993328</v>
      </c>
      <c r="E17" s="65">
        <v>167.25</v>
      </c>
      <c r="F17" s="37">
        <f>(F25/E25)*E17</f>
        <v>25.527634719536469</v>
      </c>
      <c r="G17" s="63">
        <f t="shared" si="0"/>
        <v>76.730384187529793</v>
      </c>
    </row>
    <row r="18" spans="1:8" s="32" customFormat="1" ht="15" thickBot="1" x14ac:dyDescent="0.25">
      <c r="A18" s="31">
        <v>6</v>
      </c>
      <c r="B18" s="36" t="s">
        <v>19</v>
      </c>
      <c r="C18" s="37">
        <v>1144</v>
      </c>
      <c r="D18" s="37">
        <f>D25/C25*C18</f>
        <v>14.07398976246621</v>
      </c>
      <c r="E18" s="65">
        <v>123.69</v>
      </c>
      <c r="F18" s="37">
        <f>(F25/E25)*E18</f>
        <v>18.879002322627596</v>
      </c>
      <c r="G18" s="63">
        <f t="shared" si="0"/>
        <v>32.952992085093804</v>
      </c>
    </row>
    <row r="19" spans="1:8" ht="15" thickBot="1" x14ac:dyDescent="0.25">
      <c r="A19" s="31">
        <v>7</v>
      </c>
      <c r="B19" s="36" t="s">
        <v>20</v>
      </c>
      <c r="C19" s="37">
        <v>1600</v>
      </c>
      <c r="D19" s="37">
        <f>(D25/C25)*C19</f>
        <v>19.683901765687008</v>
      </c>
      <c r="E19" s="65">
        <v>163.33000000000001</v>
      </c>
      <c r="F19" s="37">
        <f>(F25/E25)*E19</f>
        <v>24.929318856453762</v>
      </c>
      <c r="G19" s="63">
        <f t="shared" si="0"/>
        <v>44.613220622140773</v>
      </c>
    </row>
    <row r="20" spans="1:8" ht="15" thickBot="1" x14ac:dyDescent="0.25">
      <c r="A20" s="31">
        <v>8</v>
      </c>
      <c r="B20" s="36" t="s">
        <v>21</v>
      </c>
      <c r="C20" s="37">
        <v>907</v>
      </c>
      <c r="D20" s="37">
        <f>D25/C25*C20</f>
        <v>11.158311813423822</v>
      </c>
      <c r="E20" s="65">
        <v>87.52</v>
      </c>
      <c r="F20" s="37">
        <f>(F25/E25)*E20</f>
        <v>13.358317432907812</v>
      </c>
      <c r="G20" s="63">
        <f t="shared" si="0"/>
        <v>24.516629246331632</v>
      </c>
    </row>
    <row r="21" spans="1:8" ht="15" thickBot="1" x14ac:dyDescent="0.25">
      <c r="A21" s="31">
        <v>9</v>
      </c>
      <c r="B21" s="36" t="s">
        <v>22</v>
      </c>
      <c r="C21" s="37">
        <v>2187</v>
      </c>
      <c r="D21" s="37">
        <f>(D25/C25)*C21</f>
        <v>26.905433225973425</v>
      </c>
      <c r="E21" s="65">
        <v>158.87</v>
      </c>
      <c r="F21" s="37">
        <f>(F25/E25)*E21</f>
        <v>24.248581930599453</v>
      </c>
      <c r="G21" s="63">
        <f t="shared" si="0"/>
        <v>51.154015156572882</v>
      </c>
    </row>
    <row r="22" spans="1:8" ht="15" thickBot="1" x14ac:dyDescent="0.25">
      <c r="A22" s="31">
        <v>10</v>
      </c>
      <c r="B22" s="36" t="s">
        <v>27</v>
      </c>
      <c r="C22" s="37">
        <v>1663</v>
      </c>
      <c r="D22" s="37">
        <f>(D25/C25)*C22</f>
        <v>20.458955397710934</v>
      </c>
      <c r="E22" s="65">
        <v>206.82</v>
      </c>
      <c r="F22" s="37">
        <f>(F25/E25)*E22</f>
        <v>31.567267041521866</v>
      </c>
      <c r="G22" s="63">
        <f t="shared" si="0"/>
        <v>52.026222439232797</v>
      </c>
    </row>
    <row r="23" spans="1:8" ht="15" thickBot="1" x14ac:dyDescent="0.25">
      <c r="A23" s="31">
        <v>11</v>
      </c>
      <c r="B23" s="38" t="s">
        <v>23</v>
      </c>
      <c r="C23" s="66">
        <v>1259</v>
      </c>
      <c r="D23" s="37">
        <f>(D25/C25)*C23</f>
        <v>15.488770201874964</v>
      </c>
      <c r="E23" s="67">
        <v>175.4</v>
      </c>
      <c r="F23" s="37">
        <f>(F25/E25)*E23</f>
        <v>26.77158224099669</v>
      </c>
      <c r="G23" s="63">
        <f t="shared" si="0"/>
        <v>42.26035244287165</v>
      </c>
      <c r="H23" s="7"/>
    </row>
    <row r="24" spans="1:8" ht="14.25" customHeight="1" thickBot="1" x14ac:dyDescent="0.25">
      <c r="A24" s="27"/>
      <c r="B24" s="38" t="s">
        <v>30</v>
      </c>
      <c r="C24" s="39">
        <f>SUM(C14:C23)</f>
        <v>17387</v>
      </c>
      <c r="D24" s="66">
        <f>SUM(D14:D23)</f>
        <v>213.90249999999995</v>
      </c>
      <c r="E24" s="67">
        <f>SUM(E14:E23)</f>
        <v>1401.43</v>
      </c>
      <c r="F24" s="66">
        <f>SUM(F14:F23)</f>
        <v>213.90249999999992</v>
      </c>
      <c r="G24" s="73">
        <f>SUM(G14:G23)</f>
        <v>427.80499999999995</v>
      </c>
    </row>
    <row r="25" spans="1:8" ht="14.45" hidden="1" customHeight="1" thickBot="1" x14ac:dyDescent="0.25">
      <c r="A25" s="27"/>
      <c r="B25" s="18" t="s">
        <v>32</v>
      </c>
      <c r="C25" s="68">
        <f>SUM(C14:C23)</f>
        <v>17387</v>
      </c>
      <c r="D25" s="69">
        <f>G25/2</f>
        <v>213.90249999999997</v>
      </c>
      <c r="E25" s="70">
        <f>SUM(E14:E23)</f>
        <v>1401.43</v>
      </c>
      <c r="F25" s="71">
        <f>G25/2</f>
        <v>213.90249999999997</v>
      </c>
      <c r="G25" s="72">
        <f>G32*0.5</f>
        <v>427.80499999999995</v>
      </c>
    </row>
    <row r="26" spans="1:8" ht="15" thickBot="1" x14ac:dyDescent="0.25">
      <c r="A26" s="27"/>
      <c r="B26" s="38" t="s">
        <v>35</v>
      </c>
      <c r="C26" s="39">
        <f>SUM(C12+C24)</f>
        <v>34947</v>
      </c>
      <c r="D26" s="39">
        <f>SUM(D12+D24)</f>
        <v>427.80499999999995</v>
      </c>
      <c r="E26" s="64">
        <f>SUM(E12+E24)</f>
        <v>1471.5</v>
      </c>
      <c r="F26" s="39">
        <f>SUM(F12+F24)</f>
        <v>427.80499999999989</v>
      </c>
      <c r="G26" s="72">
        <f>SUM(G12+G24)</f>
        <v>855.6099999999999</v>
      </c>
    </row>
    <row r="27" spans="1:8" ht="15.75" hidden="1" thickBot="1" x14ac:dyDescent="0.3">
      <c r="A27" s="27"/>
      <c r="B27" s="18"/>
      <c r="C27" s="16">
        <f>SUM(C14:C24)</f>
        <v>34774</v>
      </c>
      <c r="D27" s="17"/>
      <c r="E27" s="17"/>
      <c r="F27" s="17"/>
      <c r="G27" s="47"/>
    </row>
    <row r="28" spans="1:8" ht="17.25" customHeight="1" x14ac:dyDescent="0.25">
      <c r="A28" s="27"/>
      <c r="B28" s="18" t="s">
        <v>14</v>
      </c>
      <c r="C28" s="17"/>
      <c r="D28" s="17"/>
      <c r="E28" s="17"/>
      <c r="F28" s="17"/>
      <c r="G28" s="50">
        <v>2444.6</v>
      </c>
    </row>
    <row r="29" spans="1:8" ht="16.5" customHeight="1" x14ac:dyDescent="0.2">
      <c r="A29" s="27"/>
      <c r="B29" s="34" t="s">
        <v>39</v>
      </c>
      <c r="C29" s="28"/>
      <c r="D29" s="28"/>
      <c r="E29" s="44"/>
      <c r="F29" s="27"/>
      <c r="G29" s="51">
        <f>G28*0.1</f>
        <v>244.46</v>
      </c>
    </row>
    <row r="30" spans="1:8" ht="18" customHeight="1" x14ac:dyDescent="0.2">
      <c r="A30" s="27"/>
      <c r="B30" s="35" t="s">
        <v>40</v>
      </c>
      <c r="C30" s="29"/>
      <c r="D30" s="29"/>
      <c r="E30" s="44"/>
      <c r="F30" s="27"/>
      <c r="G30" s="51">
        <f>G28*0.5</f>
        <v>1222.3</v>
      </c>
    </row>
    <row r="31" spans="1:8" ht="40.5" customHeight="1" x14ac:dyDescent="0.2">
      <c r="A31" s="27"/>
      <c r="B31" s="81" t="s">
        <v>36</v>
      </c>
      <c r="C31" s="81"/>
      <c r="D31" s="81"/>
      <c r="E31" s="81"/>
      <c r="F31" s="27"/>
      <c r="G31" s="51">
        <f>G28*0.05</f>
        <v>122.23</v>
      </c>
    </row>
    <row r="32" spans="1:8" ht="17.25" customHeight="1" x14ac:dyDescent="0.2">
      <c r="B32" s="30" t="s">
        <v>26</v>
      </c>
      <c r="C32" s="27"/>
      <c r="D32" s="27"/>
      <c r="E32" s="44"/>
      <c r="F32" s="27"/>
      <c r="G32" s="51">
        <f>G28-G29-G30-G31</f>
        <v>855.6099999999999</v>
      </c>
    </row>
    <row r="33" spans="2:7" ht="12.75" x14ac:dyDescent="0.2">
      <c r="B33" s="30" t="s">
        <v>37</v>
      </c>
      <c r="C33" s="27"/>
      <c r="D33" s="27"/>
      <c r="E33" s="44"/>
      <c r="F33" s="27"/>
      <c r="G33" s="52">
        <f>G32*0.5</f>
        <v>427.80499999999995</v>
      </c>
    </row>
    <row r="34" spans="2:7" ht="12.75" x14ac:dyDescent="0.2">
      <c r="B34" s="30" t="s">
        <v>38</v>
      </c>
      <c r="C34" s="27"/>
      <c r="D34" s="27"/>
      <c r="E34" s="44"/>
      <c r="F34" s="27"/>
      <c r="G34" s="52">
        <f>G32*0.5</f>
        <v>427.80499999999995</v>
      </c>
    </row>
    <row r="35" spans="2:7" ht="12.75" x14ac:dyDescent="0.2">
      <c r="B35" s="27"/>
      <c r="C35" s="27"/>
      <c r="D35" s="27"/>
      <c r="E35" s="44"/>
      <c r="F35" s="27"/>
      <c r="G35" s="53"/>
    </row>
    <row r="36" spans="2:7" ht="12.75" x14ac:dyDescent="0.2">
      <c r="B36" s="27"/>
      <c r="C36" s="27"/>
      <c r="D36" s="27"/>
      <c r="E36" s="44"/>
      <c r="F36" s="27"/>
      <c r="G36" s="53"/>
    </row>
    <row r="37" spans="2:7" x14ac:dyDescent="0.2">
      <c r="C37" s="6"/>
    </row>
    <row r="38" spans="2:7" x14ac:dyDescent="0.2">
      <c r="B38" s="8"/>
      <c r="C38" s="9"/>
    </row>
    <row r="39" spans="2:7" x14ac:dyDescent="0.2">
      <c r="B39" s="8"/>
      <c r="C39" s="9"/>
    </row>
    <row r="40" spans="2:7" x14ac:dyDescent="0.2">
      <c r="B40" s="8"/>
      <c r="C40" s="9"/>
    </row>
  </sheetData>
  <mergeCells count="5">
    <mergeCell ref="F3:G3"/>
    <mergeCell ref="C8:C9"/>
    <mergeCell ref="B13:F13"/>
    <mergeCell ref="B11:F11"/>
    <mergeCell ref="B31:E31"/>
  </mergeCells>
  <phoneticPr fontId="1" type="noConversion"/>
  <pageMargins left="0.39370078740157483" right="0.39370078740157483" top="0.39370078740157483" bottom="0.39370078740157483" header="0.51181102362204722" footer="0.118110236220472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PRIEDAS</vt:lpstr>
    </vt:vector>
  </TitlesOfParts>
  <Company>WinXP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asta</dc:creator>
  <cp:lastModifiedBy>Jovita Šumskienė</cp:lastModifiedBy>
  <cp:lastPrinted>2019-04-03T11:07:41Z</cp:lastPrinted>
  <dcterms:created xsi:type="dcterms:W3CDTF">2009-03-16T12:29:24Z</dcterms:created>
  <dcterms:modified xsi:type="dcterms:W3CDTF">2023-03-16T06:07:58Z</dcterms:modified>
</cp:coreProperties>
</file>