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435"/>
  </bookViews>
  <sheets>
    <sheet name="pajamos (1)" sheetId="11" r:id="rId1"/>
    <sheet name="savivaldybės funkcijos(3)" sheetId="24" r:id="rId2"/>
    <sheet name="v.f.(4)" sheetId="32" r:id="rId3"/>
    <sheet name="ugdymo reikmėms(5)" sheetId="29" r:id="rId4"/>
    <sheet name="kt_ dotacijos (6)" sheetId="21" r:id="rId5"/>
    <sheet name="programos(9)" sheetId="6" r:id="rId6"/>
  </sheets>
  <definedNames>
    <definedName name="_xlnm.Print_Titles" localSheetId="4">'kt_ dotacijos (6)'!$8:$11</definedName>
    <definedName name="_xlnm.Print_Titles" localSheetId="0">'pajamos (1)'!$8:$8</definedName>
    <definedName name="_xlnm.Print_Titles" localSheetId="1">'savivaldybės funkcijos(3)'!$9:$12</definedName>
    <definedName name="_xlnm.Print_Titles" localSheetId="3">'ugdymo reikmėms(5)'!$9:$12</definedName>
    <definedName name="_xlnm.Print_Titles" localSheetId="2">'v.f.(4)'!#REF!</definedName>
  </definedNames>
  <calcPr calcId="145621"/>
</workbook>
</file>

<file path=xl/calcChain.xml><?xml version="1.0" encoding="utf-8"?>
<calcChain xmlns="http://schemas.openxmlformats.org/spreadsheetml/2006/main">
  <c r="E49" i="24" l="1"/>
  <c r="F32" i="21" l="1"/>
  <c r="G32" i="21"/>
  <c r="F33" i="21"/>
  <c r="G33" i="21"/>
  <c r="H32" i="21"/>
  <c r="F31" i="21"/>
  <c r="G31" i="21"/>
  <c r="E29" i="21"/>
  <c r="C11" i="11"/>
  <c r="E32" i="21" l="1"/>
  <c r="E24" i="21"/>
  <c r="H33" i="21" l="1"/>
  <c r="H31" i="21"/>
  <c r="F30" i="21"/>
  <c r="G30" i="21"/>
  <c r="H30" i="21"/>
  <c r="F22" i="21"/>
  <c r="G22" i="21"/>
  <c r="H22" i="21"/>
  <c r="E13" i="24" l="1"/>
  <c r="F49" i="24"/>
  <c r="E17" i="6" s="1"/>
  <c r="G49" i="24"/>
  <c r="F17" i="6" s="1"/>
  <c r="H49" i="24"/>
  <c r="G17" i="6" s="1"/>
  <c r="F44" i="24"/>
  <c r="E12" i="6" s="1"/>
  <c r="G44" i="24"/>
  <c r="F12" i="6" s="1"/>
  <c r="H44" i="24"/>
  <c r="G12" i="6" s="1"/>
  <c r="E31" i="24"/>
  <c r="E38" i="24"/>
  <c r="C22" i="11" l="1"/>
  <c r="F51" i="24"/>
  <c r="E19" i="6" s="1"/>
  <c r="G51" i="24"/>
  <c r="F19" i="6" s="1"/>
  <c r="H51" i="24"/>
  <c r="G19" i="6" s="1"/>
  <c r="F50" i="24"/>
  <c r="E18" i="6" s="1"/>
  <c r="G50" i="24"/>
  <c r="F18" i="6" s="1"/>
  <c r="H50" i="24"/>
  <c r="G18" i="6" s="1"/>
  <c r="F47" i="24"/>
  <c r="E15" i="6" s="1"/>
  <c r="G47" i="24"/>
  <c r="F15" i="6" s="1"/>
  <c r="H47" i="24"/>
  <c r="G15" i="6" s="1"/>
  <c r="F45" i="24"/>
  <c r="E13" i="6" s="1"/>
  <c r="G45" i="24"/>
  <c r="F13" i="6" s="1"/>
  <c r="H45" i="24"/>
  <c r="G13" i="6" s="1"/>
  <c r="E32" i="24"/>
  <c r="F29" i="24"/>
  <c r="G29" i="24"/>
  <c r="H29" i="24"/>
  <c r="E41" i="24"/>
  <c r="E21" i="24"/>
  <c r="F48" i="24"/>
  <c r="E16" i="6" s="1"/>
  <c r="D16" i="6" s="1"/>
  <c r="G48" i="24"/>
  <c r="F16" i="6" s="1"/>
  <c r="H48" i="24"/>
  <c r="G16" i="6" s="1"/>
  <c r="E19" i="24"/>
  <c r="E28" i="24"/>
  <c r="E27" i="24"/>
  <c r="E26" i="24"/>
  <c r="E15" i="21"/>
  <c r="E16" i="21"/>
  <c r="E17" i="21"/>
  <c r="E18" i="21"/>
  <c r="E19" i="21"/>
  <c r="E20" i="21"/>
  <c r="E48" i="24" l="1"/>
  <c r="D21" i="6" l="1"/>
  <c r="E27" i="21" l="1"/>
  <c r="E26" i="21"/>
  <c r="E33" i="21" l="1"/>
  <c r="E23" i="21"/>
  <c r="E25" i="21"/>
  <c r="E12" i="21"/>
  <c r="F34" i="21"/>
  <c r="G34" i="21"/>
  <c r="H34" i="21"/>
  <c r="E18" i="24" l="1"/>
  <c r="E20" i="24"/>
  <c r="E22" i="24"/>
  <c r="E23" i="24"/>
  <c r="E24" i="24"/>
  <c r="E14" i="24"/>
  <c r="E31" i="21" l="1"/>
  <c r="F46" i="24" l="1"/>
  <c r="E14" i="6" s="1"/>
  <c r="G46" i="24"/>
  <c r="F14" i="6" s="1"/>
  <c r="H46" i="24"/>
  <c r="G14" i="6" s="1"/>
  <c r="F13" i="32" l="1"/>
  <c r="G13" i="32"/>
  <c r="H13" i="32"/>
  <c r="E12" i="32"/>
  <c r="F14" i="29" l="1"/>
  <c r="G14" i="29"/>
  <c r="H14" i="29"/>
  <c r="E14" i="21"/>
  <c r="E28" i="21"/>
  <c r="E21" i="21"/>
  <c r="E43" i="24"/>
  <c r="E22" i="21"/>
  <c r="E33" i="24" l="1"/>
  <c r="E39" i="24" l="1"/>
  <c r="E40" i="24"/>
  <c r="E16" i="24" l="1"/>
  <c r="H14" i="32" l="1"/>
  <c r="G14" i="32"/>
  <c r="F14" i="32"/>
  <c r="E14" i="32" s="1"/>
  <c r="E13" i="32" l="1"/>
  <c r="E20" i="6" l="1"/>
  <c r="G20" i="6"/>
  <c r="G22" i="6" s="1"/>
  <c r="F20" i="6" l="1"/>
  <c r="F22" i="6" s="1"/>
  <c r="E22" i="6"/>
  <c r="D22" i="6" s="1"/>
  <c r="D20" i="6"/>
  <c r="E42" i="24" l="1"/>
  <c r="E51" i="24" l="1"/>
  <c r="E36" i="24"/>
  <c r="E37" i="24"/>
  <c r="F15" i="29"/>
  <c r="G15" i="29"/>
  <c r="H15" i="29"/>
  <c r="D14" i="6" l="1"/>
  <c r="H52" i="24"/>
  <c r="H54" i="24" s="1"/>
  <c r="F52" i="24"/>
  <c r="F54" i="24" s="1"/>
  <c r="G52" i="24"/>
  <c r="G54" i="24" s="1"/>
  <c r="E46" i="24"/>
  <c r="E13" i="29" l="1"/>
  <c r="E13" i="21"/>
  <c r="E34" i="24"/>
  <c r="E35" i="24"/>
  <c r="E25" i="24"/>
  <c r="E17" i="24"/>
  <c r="E47" i="24" l="1"/>
  <c r="D19" i="6" l="1"/>
  <c r="D17" i="6" l="1"/>
  <c r="E30" i="24"/>
  <c r="E44" i="24"/>
  <c r="E45" i="24"/>
  <c r="E14" i="29" l="1"/>
  <c r="E15" i="24"/>
  <c r="E15" i="29" l="1"/>
  <c r="D15" i="6" l="1"/>
  <c r="E50" i="24" l="1"/>
  <c r="I30" i="21"/>
  <c r="E30" i="21"/>
  <c r="E29" i="24" l="1"/>
  <c r="E53" i="24"/>
  <c r="D12" i="6"/>
  <c r="D13" i="6"/>
  <c r="E34" i="21" l="1"/>
  <c r="E52" i="24"/>
  <c r="E54" i="24" l="1"/>
  <c r="D18" i="6" l="1"/>
</calcChain>
</file>

<file path=xl/sharedStrings.xml><?xml version="1.0" encoding="utf-8"?>
<sst xmlns="http://schemas.openxmlformats.org/spreadsheetml/2006/main" count="274" uniqueCount="166">
  <si>
    <t>Iš viso</t>
  </si>
  <si>
    <t>Iš jų</t>
  </si>
  <si>
    <t>išlaidoms</t>
  </si>
  <si>
    <t>turtui įsigyti</t>
  </si>
  <si>
    <t>iš viso</t>
  </si>
  <si>
    <t>iš jų darbo užmokesčiui</t>
  </si>
  <si>
    <t>Savivaldybės administracija</t>
  </si>
  <si>
    <t>IŠ VISO:</t>
  </si>
  <si>
    <t xml:space="preserve">Programos pavadinimas </t>
  </si>
  <si>
    <t>Ugdymo kokybės ir modernios aplinkos užtikrinimo programa</t>
  </si>
  <si>
    <t>Programos kodas</t>
  </si>
  <si>
    <t>01</t>
  </si>
  <si>
    <t>02</t>
  </si>
  <si>
    <t>07</t>
  </si>
  <si>
    <t>Eil.Nr.</t>
  </si>
  <si>
    <t>Pajamų pavadinimas</t>
  </si>
  <si>
    <t>IŠ VISO</t>
  </si>
  <si>
    <t>Ekonominės ir projektinės veiklos programa</t>
  </si>
  <si>
    <t>Programos kodas, pavadinimas</t>
  </si>
  <si>
    <t xml:space="preserve">Asignavimų valdytojo pavadinimas </t>
  </si>
  <si>
    <t>Priemonės pavadinimas</t>
  </si>
  <si>
    <t>Iš viso 01 programai</t>
  </si>
  <si>
    <t>Iš viso 02 programai</t>
  </si>
  <si>
    <t>Iš viso 07 programai</t>
  </si>
  <si>
    <t>Savivaldybės veiklos valdymo programa</t>
  </si>
  <si>
    <t>Eil. Nr.</t>
  </si>
  <si>
    <t xml:space="preserve">                  Plungės rajono savivaldybės </t>
  </si>
  <si>
    <t xml:space="preserve">                  3 priedas</t>
  </si>
  <si>
    <t xml:space="preserve">              IŠ VISO:</t>
  </si>
  <si>
    <t>tūkst. Eur</t>
  </si>
  <si>
    <t xml:space="preserve">IŠ VISO ASIGNAVIMŲ </t>
  </si>
  <si>
    <t xml:space="preserve">                                                                                                                                               Plungės rajono savivaldybės </t>
  </si>
  <si>
    <t>Dotacijos:</t>
  </si>
  <si>
    <t xml:space="preserve">  Plungės rajono savivaldybės </t>
  </si>
  <si>
    <t xml:space="preserve">  6 priedas</t>
  </si>
  <si>
    <t xml:space="preserve">                  9 priedas</t>
  </si>
  <si>
    <t>iš jų: paskolų grąžinimas</t>
  </si>
  <si>
    <t>IŠ VISO ASIGNAVIMŲ (9eil.-10eil.)</t>
  </si>
  <si>
    <t>iš jų - paskolų grąžinimas</t>
  </si>
  <si>
    <t xml:space="preserve">                                                                                                                 1 priedas</t>
  </si>
  <si>
    <t>PLUNGĖS RAJONO SAVIVALDYBĖS 2021 METŲ BIUDŽETO PAJAMŲ PAKEITIMAI (PADIDINTA+, SUMAŽINTA -)</t>
  </si>
  <si>
    <t>ASIGNAVIMŲ SAVARANKIŠKOSIOMS SAVIVALDYBĖS FUNKCIJOMS VYKDYTI 2021 METAIS PASKIRSTYMO PAKEITIMAI (PADIDINTA+, SUMAŽINTA -)</t>
  </si>
  <si>
    <t>2021 METŲ KITŲ  DOTACIJŲ PASKIRSTYMO PAKEITIMAI (PADIDINTA+, SUMAŽINTA -)</t>
  </si>
  <si>
    <t>PLUNGĖS RAJONO SAVIVALDYBĖS 2021 METŲ BIUDŽETO ASIGNAVIMŲ PASKIRSTYMO PAGAL 2021-2023 METŲ STRATEGINIO VEIKLOS PLANO PROGRAMAS PAKEITIMAI (PADIDINTA+, SUMAŽINTA -)</t>
  </si>
  <si>
    <t>04</t>
  </si>
  <si>
    <t>Iš viso 04 programai</t>
  </si>
  <si>
    <t>06</t>
  </si>
  <si>
    <t xml:space="preserve">                  5 priedas</t>
  </si>
  <si>
    <t>2021 METŲ VALSTYBĖS BIUDŽETO SPECIALIOSIOS TIKSLINĖS DOTACIJOS,  SKIRIAMOS UGDYMO REIKMĖMS FINANSUOTI, PASKIRSTYMO PAKEITIMAI (PADIDINTA+, SUMAŽINTA -)</t>
  </si>
  <si>
    <t>Iš viso 06 programai</t>
  </si>
  <si>
    <t>Socialiai saugios ir sveikos aplinkos kūrimo programa</t>
  </si>
  <si>
    <t>Kultūros ir sporto programa</t>
  </si>
  <si>
    <t>08</t>
  </si>
  <si>
    <t>Iš viso 08 programai</t>
  </si>
  <si>
    <t>Infrastruktūros objektų priežiūros ir ūkinių subjektų rėmimo programa</t>
  </si>
  <si>
    <t>Šateikių pagrindinė mokykla</t>
  </si>
  <si>
    <t>Šateikių pagrindinės mokyklos veikla</t>
  </si>
  <si>
    <t xml:space="preserve">  </t>
  </si>
  <si>
    <t>03</t>
  </si>
  <si>
    <t>Iš viso 03 programai</t>
  </si>
  <si>
    <t>Teritorijų planavimo programa</t>
  </si>
  <si>
    <t>Liepijų mokykla</t>
  </si>
  <si>
    <t>Liepijų mokyklos veikla</t>
  </si>
  <si>
    <t xml:space="preserve">                  4 priedas</t>
  </si>
  <si>
    <t xml:space="preserve">                                                                                                                                                 tarybos 2021 m. spalio 28  d. </t>
  </si>
  <si>
    <t xml:space="preserve">  tarybos 2021 m. spalio 28 d. </t>
  </si>
  <si>
    <t xml:space="preserve">                  tarybos 2021 m. spalio 28 d. </t>
  </si>
  <si>
    <t xml:space="preserve">                  tarybos 2021 m. spalio   28 d. </t>
  </si>
  <si>
    <t>Mokesčiai už medžiojamųjų gyvūnų išteklius</t>
  </si>
  <si>
    <t>Kiti mokesčiai už valstybinius gamtos išteklius</t>
  </si>
  <si>
    <t>Mokesčiai už aplinkos teršimą</t>
  </si>
  <si>
    <t>Europos Sąjungos, kitos tarptautinės finansinės paramos  lėšos</t>
  </si>
  <si>
    <t>Investicijų ir kiti projektai</t>
  </si>
  <si>
    <t>17.1.</t>
  </si>
  <si>
    <t>8.56.</t>
  </si>
  <si>
    <t>lėšos konsultacijoms, skirtoms mokinių mokymosi praradimams kompensuoti</t>
  </si>
  <si>
    <t>Alsėdžių Stanislovo Narutavičiaus gimnazija</t>
  </si>
  <si>
    <t xml:space="preserve"> Alsėdžių Stanislovo Narutavičiaus gimnazijos veikla</t>
  </si>
  <si>
    <t>„Babrungo“ progimnazija</t>
  </si>
  <si>
    <t>„Babrungo“ progimnazijos veikla</t>
  </si>
  <si>
    <t>Akademiko Adolfo Jucio progimnazija</t>
  </si>
  <si>
    <t>Akademiko Adolfo Jucio progimnazijos veikla</t>
  </si>
  <si>
    <t>Kulių gimnazija</t>
  </si>
  <si>
    <t>Kulių gimnazijos veikla</t>
  </si>
  <si>
    <t>„Ryto“ pagrindinė mokykla</t>
  </si>
  <si>
    <t>„Ryto“ pagrindinės mokyklos veikla</t>
  </si>
  <si>
    <t>„Saulės“  gimnazija</t>
  </si>
  <si>
    <t>„Saulės“  gimnazijos veikla</t>
  </si>
  <si>
    <t>Senamiesčio mokykla</t>
  </si>
  <si>
    <t>Senamiesčio mokyklos veikla</t>
  </si>
  <si>
    <t xml:space="preserve">Specialiojo ugdymo centras </t>
  </si>
  <si>
    <t>Specialiojo ugdymo centro veikla</t>
  </si>
  <si>
    <t>Žemaičių Kalvarijos M.Valančiaus gimnazija</t>
  </si>
  <si>
    <t>Žemaičių Kalvarijos M.Valančiaus gimnazijos veikla</t>
  </si>
  <si>
    <t>VšĮ Plungės rajono greitosios medicinos pagalbos programa</t>
  </si>
  <si>
    <t>42.18.</t>
  </si>
  <si>
    <t>Plungės „Babrungo“ progimnazija</t>
  </si>
  <si>
    <t>Plungės „Babrungo“ progimnazijos veikla</t>
  </si>
  <si>
    <t>M.Oginskio meno mokykla</t>
  </si>
  <si>
    <t>M.Oginskio meno mokyklos veikla</t>
  </si>
  <si>
    <t>Plungės sporto ir rekreacijos centras</t>
  </si>
  <si>
    <t>Plungės sporto ir rekreacijos centro veikla</t>
  </si>
  <si>
    <t>Lopšelis-darželis „Rūtelė“</t>
  </si>
  <si>
    <t>Lopšelio-darželio „Rūtelė“ veikla</t>
  </si>
  <si>
    <t>Lopšelis-darželis „Vyturėlis“</t>
  </si>
  <si>
    <t>Lopšelio-darželio „Vyturėlis“ veikla</t>
  </si>
  <si>
    <t>Plungės rajono savivaldybės visuomenės sveikatos biuro veikla</t>
  </si>
  <si>
    <t>Plungės rajono savivaldybės visuomenės sveikatos biuras</t>
  </si>
  <si>
    <t>Plungės rajono savivaldybės viešoji biblioteka</t>
  </si>
  <si>
    <t>Plungės rajono savivaldybės viešosios bibliotekos veikla</t>
  </si>
  <si>
    <t>42.25.</t>
  </si>
  <si>
    <t>05</t>
  </si>
  <si>
    <t>Specialioji aplinkos apsaugos rėmimo programa</t>
  </si>
  <si>
    <t xml:space="preserve">Ilgalaikio materialiojo turto realizavimo pajamos </t>
  </si>
  <si>
    <t>Gyventojų pajamų mokestis</t>
  </si>
  <si>
    <t>8.30.</t>
  </si>
  <si>
    <t>Akademiko A. Jucio progimnazija</t>
  </si>
  <si>
    <t>Akademiko A. Jucio progimnazijos veikla</t>
  </si>
  <si>
    <t>49</t>
  </si>
  <si>
    <t>Plungės paslaugų ir švietimo pagalbos centras</t>
  </si>
  <si>
    <t>Plungės paslaugų ir švietimo pagalbos centro veikla</t>
  </si>
  <si>
    <t>Alsėdžių Stanislovo Narutavičiaus gimnazijos veikla</t>
  </si>
  <si>
    <t>42.2.</t>
  </si>
  <si>
    <t>Mokslo  rėmimo programa</t>
  </si>
  <si>
    <t>Iš viso 05 programai</t>
  </si>
  <si>
    <t>Lopšelis-darželis „Raudonkepuraitė“</t>
  </si>
  <si>
    <t>Lopšelio-darželio „Raudonkepuraitė“ veikla</t>
  </si>
  <si>
    <t>Socialinėms išmokoms ir kompensacijoms skaičiuoti ir mokėti</t>
  </si>
  <si>
    <t>42.8.</t>
  </si>
  <si>
    <t>Investicijų ir kiti projektai (prisidėti prie projektų)</t>
  </si>
  <si>
    <t>42.11.</t>
  </si>
  <si>
    <t>Architektūros ir teritorijų planavimo proceso organizavimas</t>
  </si>
  <si>
    <t>42.16.</t>
  </si>
  <si>
    <t>Keleivių  ir moksleivių pavėžėjimas</t>
  </si>
  <si>
    <t>42.33.</t>
  </si>
  <si>
    <t>Savivaldybės administracijos veikla</t>
  </si>
  <si>
    <t>Plungės rajono seniūnijų veikla</t>
  </si>
  <si>
    <t>42.34.</t>
  </si>
  <si>
    <t>42.40.</t>
  </si>
  <si>
    <t>Savivaldybės vietinės reikšmės keliams (gatvėms) tiesti, taisyti, prižiūrėti ir saugaus eismo sąlygoms užtikrinti</t>
  </si>
  <si>
    <t>42.39.</t>
  </si>
  <si>
    <t>Savivaldybės infrastruktūros objektų planavimas, priežiūra ir statyba</t>
  </si>
  <si>
    <t>42.5.</t>
  </si>
  <si>
    <t>Projektinės veiklos organizavimas</t>
  </si>
  <si>
    <t>8.48.</t>
  </si>
  <si>
    <t>įstaigų patirtoms išlaidoms už skiepijimo nuo COVID-19 ligos (koronaviruso infekcijos) paslaugas kompensuoti</t>
  </si>
  <si>
    <t>8.39.</t>
  </si>
  <si>
    <t>Savivaldybės vietinės reikšmės keliams (gatvėms) tiesti, rekonstruoti, taisyti (remontuoti), prižiūrėti ir saugaus eismo sąlygoms užtikrinti</t>
  </si>
  <si>
    <t>42.4.</t>
  </si>
  <si>
    <t>Plungės atviro jaunimo centro veikla</t>
  </si>
  <si>
    <t>42.31.</t>
  </si>
  <si>
    <t>VšĮ Plungės futbolas programa</t>
  </si>
  <si>
    <t>VšĮ Plungės rajono savivaldybės ligoninės programa</t>
  </si>
  <si>
    <t>17.16.</t>
  </si>
  <si>
    <t xml:space="preserve">projektui „Alsėdžių miestelio pažinimo centro ekspozicijos įrengimas“ </t>
  </si>
  <si>
    <t>8.57.</t>
  </si>
  <si>
    <t>Savivaldybės aplinkos apsaugos  programa</t>
  </si>
  <si>
    <t>2021 METŲ VALSTYBĖS BIUDŽETO SPECIALIOSIOS TIKSLINĖS DOTACIJOS,  SKIRIAMOS VALSTYBINĖMS (VALSTYBĖS PERDUOTOMS SAVIVALDYBĖMS) FUNKCIJOMS ATLIKTI, PASKIRSTYMO PAKEITIMAI (PADIDINTA+, SUMAŽINTA -)</t>
  </si>
  <si>
    <t>8.42.</t>
  </si>
  <si>
    <t>projektui "Plungės M.Oginskio dvaro sodybos pastato - žirgyno, esančio adresu Parko g. 5, Plungė, pritaikymas visuomenės kultūros ir rekreacijos reikmėms (II etapas)"</t>
  </si>
  <si>
    <t>17.11.</t>
  </si>
  <si>
    <t>8.58.</t>
  </si>
  <si>
    <t>sveikatos priežiūros įstaigų patirtoms išlaidoms darbo užmokesčiui kompensuoti</t>
  </si>
  <si>
    <t xml:space="preserve">                  sprendimo Nr. T1-278</t>
  </si>
  <si>
    <t xml:space="preserve">  sprendimo Nr. T1-278</t>
  </si>
  <si>
    <t xml:space="preserve">                                                                                                                                     sprendimo Nr. T1-278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</si>
</sst>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5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2"/>
      <color rgb="FF000000"/>
      <name val="Times New Roman"/>
      <family val="1"/>
      <charset val="186"/>
    </font>
    <font>
      <sz val="11"/>
      <name val="Times New Roman"/>
      <family val="1"/>
    </font>
    <font>
      <sz val="11"/>
      <color theme="0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166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6" fillId="0" borderId="0"/>
    <xf numFmtId="0" fontId="8" fillId="0" borderId="0"/>
    <xf numFmtId="0" fontId="7" fillId="0" borderId="0"/>
  </cellStyleXfs>
  <cellXfs count="153">
    <xf numFmtId="0" fontId="0" fillId="0" borderId="0" xfId="0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vertical="center" wrapText="1"/>
    </xf>
    <xf numFmtId="0" fontId="1" fillId="0" borderId="0" xfId="0" applyNumberFormat="1" applyFont="1" applyFill="1" applyAlignment="1">
      <alignment vertical="justify"/>
    </xf>
    <xf numFmtId="0" fontId="1" fillId="0" borderId="1" xfId="0" applyFont="1" applyFill="1" applyBorder="1" applyAlignment="1">
      <alignment vertical="justify" wrapText="1"/>
    </xf>
    <xf numFmtId="167" fontId="1" fillId="0" borderId="0" xfId="0" applyNumberFormat="1" applyFont="1" applyFill="1"/>
    <xf numFmtId="167" fontId="1" fillId="0" borderId="0" xfId="0" applyNumberFormat="1" applyFont="1" applyFill="1" applyAlignment="1">
      <alignment vertical="justify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justify"/>
    </xf>
    <xf numFmtId="0" fontId="1" fillId="0" borderId="0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justify" wrapText="1"/>
    </xf>
    <xf numFmtId="0" fontId="1" fillId="0" borderId="0" xfId="0" applyFont="1" applyFill="1" applyBorder="1" applyAlignment="1">
      <alignment wrapText="1"/>
    </xf>
    <xf numFmtId="167" fontId="1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5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168" fontId="1" fillId="0" borderId="1" xfId="0" applyNumberFormat="1" applyFont="1" applyFill="1" applyBorder="1" applyAlignment="1">
      <alignment horizontal="right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wrapText="1"/>
    </xf>
    <xf numFmtId="168" fontId="2" fillId="0" borderId="1" xfId="0" applyNumberFormat="1" applyFont="1" applyFill="1" applyBorder="1" applyAlignment="1">
      <alignment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0" xfId="0" applyNumberFormat="1" applyFont="1" applyFill="1" applyBorder="1" applyAlignment="1">
      <alignment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/>
    <xf numFmtId="168" fontId="10" fillId="0" borderId="1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wrapText="1"/>
    </xf>
    <xf numFmtId="0" fontId="1" fillId="0" borderId="1" xfId="0" quotePrefix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7" fontId="10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1" fillId="0" borderId="0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3" fillId="0" borderId="0" xfId="0" quotePrefix="1" applyFont="1" applyFill="1" applyBorder="1" applyAlignment="1">
      <alignment vertical="center" wrapText="1"/>
    </xf>
    <xf numFmtId="167" fontId="13" fillId="0" borderId="9" xfId="0" applyNumberFormat="1" applyFont="1" applyFill="1" applyBorder="1" applyAlignment="1">
      <alignment vertical="center" wrapText="1"/>
    </xf>
    <xf numFmtId="167" fontId="12" fillId="0" borderId="0" xfId="0" applyNumberFormat="1" applyFont="1" applyFill="1" applyBorder="1" applyAlignment="1">
      <alignment vertical="center" wrapText="1"/>
    </xf>
    <xf numFmtId="167" fontId="13" fillId="0" borderId="0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16" fontId="1" fillId="0" borderId="0" xfId="0" applyNumberFormat="1" applyFont="1" applyFill="1"/>
    <xf numFmtId="167" fontId="1" fillId="0" borderId="1" xfId="0" applyNumberFormat="1" applyFont="1" applyFill="1" applyBorder="1"/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 wrapText="1"/>
    </xf>
    <xf numFmtId="168" fontId="1" fillId="0" borderId="0" xfId="0" applyNumberFormat="1" applyFont="1" applyFill="1"/>
    <xf numFmtId="0" fontId="1" fillId="0" borderId="0" xfId="0" applyNumberFormat="1" applyFont="1" applyFill="1" applyBorder="1" applyAlignment="1">
      <alignment horizontal="right" vertical="center" wrapText="1"/>
    </xf>
    <xf numFmtId="167" fontId="1" fillId="0" borderId="0" xfId="0" applyNumberFormat="1" applyFont="1" applyFill="1" applyBorder="1"/>
    <xf numFmtId="0" fontId="1" fillId="0" borderId="1" xfId="0" applyNumberFormat="1" applyFont="1" applyFill="1" applyBorder="1" applyAlignment="1">
      <alignment vertical="justify"/>
    </xf>
    <xf numFmtId="0" fontId="10" fillId="0" borderId="1" xfId="0" quotePrefix="1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1" fillId="2" borderId="4" xfId="0" quotePrefix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6" xfId="0" quotePrefix="1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0" fillId="0" borderId="4" xfId="0" quotePrefix="1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3" xfId="0" applyNumberFormat="1" applyFont="1" applyFill="1" applyBorder="1" applyAlignment="1">
      <alignment horizontal="center" vertical="justify" wrapText="1"/>
    </xf>
    <xf numFmtId="0" fontId="14" fillId="0" borderId="0" xfId="0" applyFont="1" applyFill="1" applyAlignment="1">
      <alignment wrapText="1"/>
    </xf>
    <xf numFmtId="0" fontId="14" fillId="0" borderId="5" xfId="0" applyFont="1" applyFill="1" applyBorder="1" applyAlignment="1">
      <alignment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6" xfId="0" quotePrefix="1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10" fillId="0" borderId="4" xfId="0" quotePrefix="1" applyNumberFormat="1" applyFont="1" applyFill="1" applyBorder="1" applyAlignment="1">
      <alignment horizontal="center" vertical="center" wrapText="1"/>
    </xf>
    <xf numFmtId="0" fontId="10" fillId="0" borderId="2" xfId="0" quotePrefix="1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0" fillId="0" borderId="6" xfId="0" quotePrefix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right" wrapText="1"/>
    </xf>
    <xf numFmtId="0" fontId="1" fillId="0" borderId="0" xfId="0" applyFont="1" applyFill="1" applyAlignment="1">
      <alignment horizontal="left"/>
    </xf>
    <xf numFmtId="0" fontId="2" fillId="0" borderId="7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1" fillId="0" borderId="1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  <xf numFmtId="0" fontId="1" fillId="0" borderId="5" xfId="0" applyNumberFormat="1" applyFont="1" applyFill="1" applyBorder="1" applyAlignment="1">
      <alignment horizontal="right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168" fontId="2" fillId="2" borderId="1" xfId="0" applyNumberFormat="1" applyFont="1" applyFill="1" applyBorder="1" applyAlignment="1">
      <alignment horizontal="right"/>
    </xf>
    <xf numFmtId="168" fontId="1" fillId="2" borderId="1" xfId="0" applyNumberFormat="1" applyFont="1" applyFill="1" applyBorder="1" applyAlignment="1">
      <alignment horizontal="right"/>
    </xf>
    <xf numFmtId="168" fontId="1" fillId="2" borderId="1" xfId="0" applyNumberFormat="1" applyFont="1" applyFill="1" applyBorder="1" applyAlignment="1">
      <alignment horizontal="right" wrapText="1"/>
    </xf>
    <xf numFmtId="168" fontId="2" fillId="2" borderId="1" xfId="0" applyNumberFormat="1" applyFont="1" applyFill="1" applyBorder="1" applyAlignment="1">
      <alignment vertical="justify"/>
    </xf>
    <xf numFmtId="0" fontId="1" fillId="2" borderId="1" xfId="0" applyNumberFormat="1" applyFont="1" applyFill="1" applyBorder="1" applyAlignment="1">
      <alignment vertical="justify"/>
    </xf>
    <xf numFmtId="168" fontId="1" fillId="2" borderId="1" xfId="0" applyNumberFormat="1" applyFont="1" applyFill="1" applyBorder="1" applyAlignment="1">
      <alignment vertical="justify"/>
    </xf>
    <xf numFmtId="0" fontId="1" fillId="2" borderId="0" xfId="0" applyNumberFormat="1" applyFont="1" applyFill="1" applyAlignment="1">
      <alignment vertical="justify"/>
    </xf>
    <xf numFmtId="168" fontId="1" fillId="2" borderId="1" xfId="0" applyNumberFormat="1" applyFont="1" applyFill="1" applyBorder="1" applyAlignment="1">
      <alignment wrapText="1"/>
    </xf>
    <xf numFmtId="168" fontId="2" fillId="2" borderId="1" xfId="0" applyNumberFormat="1" applyFont="1" applyFill="1" applyBorder="1" applyAlignment="1">
      <alignment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34"/>
  <sheetViews>
    <sheetView tabSelected="1" workbookViewId="0">
      <selection activeCell="P9" sqref="P9"/>
    </sheetView>
  </sheetViews>
  <sheetFormatPr defaultColWidth="9.140625" defaultRowHeight="15" x14ac:dyDescent="0.25"/>
  <cols>
    <col min="1" max="1" width="7.140625" style="10" customWidth="1"/>
    <col min="2" max="2" width="98.7109375" style="3" customWidth="1"/>
    <col min="3" max="3" width="12.42578125" style="3" customWidth="1"/>
    <col min="4" max="16384" width="9.140625" style="3"/>
  </cols>
  <sheetData>
    <row r="1" spans="1:4" ht="15" customHeight="1" x14ac:dyDescent="0.25">
      <c r="B1" s="93" t="s">
        <v>31</v>
      </c>
      <c r="C1" s="93"/>
    </row>
    <row r="2" spans="1:4" ht="15" customHeight="1" x14ac:dyDescent="0.25">
      <c r="B2" s="93" t="s">
        <v>64</v>
      </c>
      <c r="C2" s="93"/>
    </row>
    <row r="3" spans="1:4" ht="15" customHeight="1" x14ac:dyDescent="0.25">
      <c r="B3" s="93" t="s">
        <v>165</v>
      </c>
      <c r="C3" s="93"/>
    </row>
    <row r="4" spans="1:4" ht="15" customHeight="1" x14ac:dyDescent="0.25">
      <c r="B4" s="93" t="s">
        <v>39</v>
      </c>
      <c r="C4" s="93"/>
    </row>
    <row r="5" spans="1:4" ht="15" customHeight="1" x14ac:dyDescent="0.25">
      <c r="B5" s="9"/>
      <c r="C5" s="1"/>
    </row>
    <row r="6" spans="1:4" ht="16.5" customHeight="1" x14ac:dyDescent="0.25">
      <c r="B6" s="11" t="s">
        <v>40</v>
      </c>
      <c r="C6" s="1"/>
    </row>
    <row r="7" spans="1:4" ht="15.75" customHeight="1" x14ac:dyDescent="0.25">
      <c r="B7" s="11"/>
      <c r="C7" s="1" t="s">
        <v>29</v>
      </c>
    </row>
    <row r="8" spans="1:4" ht="24.75" customHeight="1" x14ac:dyDescent="0.25">
      <c r="A8" s="12" t="s">
        <v>14</v>
      </c>
      <c r="B8" s="2" t="s">
        <v>15</v>
      </c>
      <c r="C8" s="2" t="s">
        <v>0</v>
      </c>
    </row>
    <row r="9" spans="1:4" ht="16.5" customHeight="1" x14ac:dyDescent="0.25">
      <c r="A9" s="44">
        <v>1</v>
      </c>
      <c r="B9" s="35" t="s">
        <v>114</v>
      </c>
      <c r="C9" s="23">
        <v>182.3</v>
      </c>
    </row>
    <row r="10" spans="1:4" ht="18.75" customHeight="1" x14ac:dyDescent="0.25">
      <c r="A10" s="44">
        <v>7</v>
      </c>
      <c r="B10" s="35" t="s">
        <v>70</v>
      </c>
      <c r="C10" s="23">
        <v>5</v>
      </c>
    </row>
    <row r="11" spans="1:4" ht="17.25" customHeight="1" x14ac:dyDescent="0.25">
      <c r="A11" s="20">
        <v>8</v>
      </c>
      <c r="B11" s="18" t="s">
        <v>32</v>
      </c>
      <c r="C11" s="144">
        <f>SUM(C12:C18)</f>
        <v>853.51100000000008</v>
      </c>
    </row>
    <row r="12" spans="1:4" ht="18" customHeight="1" x14ac:dyDescent="0.25">
      <c r="A12" s="44" t="s">
        <v>115</v>
      </c>
      <c r="B12" s="35" t="s">
        <v>71</v>
      </c>
      <c r="C12" s="145">
        <v>202</v>
      </c>
      <c r="D12" s="46">
        <v>36547.57</v>
      </c>
    </row>
    <row r="13" spans="1:4" ht="30" customHeight="1" x14ac:dyDescent="0.25">
      <c r="A13" s="44" t="s">
        <v>146</v>
      </c>
      <c r="B13" s="62" t="s">
        <v>147</v>
      </c>
      <c r="C13" s="146">
        <v>307.2</v>
      </c>
    </row>
    <row r="14" spans="1:4" ht="30" customHeight="1" x14ac:dyDescent="0.25">
      <c r="A14" s="44" t="s">
        <v>158</v>
      </c>
      <c r="B14" s="66" t="s">
        <v>159</v>
      </c>
      <c r="C14" s="146">
        <v>80</v>
      </c>
    </row>
    <row r="15" spans="1:4" ht="16.5" customHeight="1" x14ac:dyDescent="0.25">
      <c r="A15" s="61" t="s">
        <v>144</v>
      </c>
      <c r="B15" s="66" t="s">
        <v>145</v>
      </c>
      <c r="C15" s="146">
        <v>28.172999999999998</v>
      </c>
    </row>
    <row r="16" spans="1:4" ht="17.25" customHeight="1" x14ac:dyDescent="0.25">
      <c r="A16" s="44" t="s">
        <v>74</v>
      </c>
      <c r="B16" s="89" t="s">
        <v>154</v>
      </c>
      <c r="C16" s="146">
        <v>59.5</v>
      </c>
    </row>
    <row r="17" spans="1:7" ht="17.25" customHeight="1" x14ac:dyDescent="0.25">
      <c r="A17" s="61" t="s">
        <v>155</v>
      </c>
      <c r="B17" s="62" t="s">
        <v>75</v>
      </c>
      <c r="C17" s="146">
        <v>56.61</v>
      </c>
    </row>
    <row r="18" spans="1:7" ht="17.25" customHeight="1" x14ac:dyDescent="0.25">
      <c r="A18" s="61" t="s">
        <v>161</v>
      </c>
      <c r="B18" s="62" t="s">
        <v>162</v>
      </c>
      <c r="C18" s="146">
        <v>120.02800000000001</v>
      </c>
    </row>
    <row r="19" spans="1:7" ht="16.5" customHeight="1" x14ac:dyDescent="0.25">
      <c r="A19" s="44">
        <v>11</v>
      </c>
      <c r="B19" s="35" t="s">
        <v>68</v>
      </c>
      <c r="C19" s="146">
        <v>8.6</v>
      </c>
    </row>
    <row r="20" spans="1:7" ht="16.5" customHeight="1" x14ac:dyDescent="0.25">
      <c r="A20" s="44">
        <v>12</v>
      </c>
      <c r="B20" s="35" t="s">
        <v>69</v>
      </c>
      <c r="C20" s="146">
        <v>24.9</v>
      </c>
    </row>
    <row r="21" spans="1:7" ht="16.5" customHeight="1" x14ac:dyDescent="0.25">
      <c r="A21" s="44">
        <v>20</v>
      </c>
      <c r="B21" s="37" t="s">
        <v>113</v>
      </c>
      <c r="C21" s="146">
        <v>49</v>
      </c>
      <c r="G21" s="56"/>
    </row>
    <row r="22" spans="1:7" ht="16.5" customHeight="1" x14ac:dyDescent="0.25">
      <c r="A22" s="91" t="s">
        <v>16</v>
      </c>
      <c r="B22" s="92"/>
      <c r="C22" s="144">
        <f>SUM(C9:C10,C12:C21)</f>
        <v>1123.3109999999999</v>
      </c>
    </row>
    <row r="24" spans="1:7" x14ac:dyDescent="0.25">
      <c r="C24" s="7"/>
    </row>
    <row r="25" spans="1:7" x14ac:dyDescent="0.25">
      <c r="A25" s="3"/>
      <c r="C25" s="7"/>
    </row>
    <row r="26" spans="1:7" x14ac:dyDescent="0.25">
      <c r="B26" s="58"/>
      <c r="C26" s="70"/>
    </row>
    <row r="29" spans="1:7" x14ac:dyDescent="0.25">
      <c r="B29" s="58"/>
      <c r="C29" s="68"/>
    </row>
    <row r="30" spans="1:7" x14ac:dyDescent="0.25">
      <c r="B30" s="58"/>
      <c r="C30" s="68"/>
    </row>
    <row r="33" spans="3:3" x14ac:dyDescent="0.25">
      <c r="C33" s="68"/>
    </row>
    <row r="34" spans="3:3" x14ac:dyDescent="0.25">
      <c r="C34" s="68"/>
    </row>
  </sheetData>
  <mergeCells count="5">
    <mergeCell ref="A22:B22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selection activeCell="M15" sqref="M15"/>
    </sheetView>
  </sheetViews>
  <sheetFormatPr defaultColWidth="9.140625" defaultRowHeight="15" x14ac:dyDescent="0.2"/>
  <cols>
    <col min="1" max="1" width="6.28515625" style="14" customWidth="1"/>
    <col min="2" max="2" width="13.28515625" style="14" customWidth="1"/>
    <col min="3" max="3" width="32.140625" style="14" customWidth="1"/>
    <col min="4" max="4" width="41.42578125" style="14" customWidth="1"/>
    <col min="5" max="5" width="9.85546875" style="14" customWidth="1"/>
    <col min="6" max="6" width="9.28515625" style="14" customWidth="1"/>
    <col min="7" max="7" width="11.42578125" style="14" customWidth="1"/>
    <col min="8" max="8" width="9.5703125" style="14" customWidth="1"/>
    <col min="9" max="9" width="9.140625" style="14"/>
    <col min="10" max="10" width="11" style="14" customWidth="1"/>
    <col min="11" max="16384" width="9.140625" style="14"/>
  </cols>
  <sheetData>
    <row r="1" spans="1:9" ht="13.5" customHeight="1" x14ac:dyDescent="0.2">
      <c r="E1" s="105" t="s">
        <v>26</v>
      </c>
      <c r="F1" s="105"/>
      <c r="G1" s="105"/>
      <c r="H1" s="105"/>
    </row>
    <row r="2" spans="1:9" ht="13.5" customHeight="1" x14ac:dyDescent="0.2">
      <c r="E2" s="105" t="s">
        <v>66</v>
      </c>
      <c r="F2" s="105"/>
      <c r="G2" s="105"/>
      <c r="H2" s="105"/>
    </row>
    <row r="3" spans="1:9" ht="13.5" customHeight="1" x14ac:dyDescent="0.2">
      <c r="E3" s="105" t="s">
        <v>163</v>
      </c>
      <c r="F3" s="105"/>
      <c r="G3" s="105"/>
      <c r="H3" s="105"/>
    </row>
    <row r="4" spans="1:9" ht="13.5" customHeight="1" x14ac:dyDescent="0.2">
      <c r="E4" s="105" t="s">
        <v>27</v>
      </c>
      <c r="F4" s="105"/>
      <c r="G4" s="105"/>
      <c r="H4" s="105"/>
    </row>
    <row r="5" spans="1:9" ht="13.5" customHeight="1" x14ac:dyDescent="0.2">
      <c r="E5" s="34"/>
      <c r="F5" s="34"/>
      <c r="G5" s="34"/>
      <c r="H5" s="34"/>
    </row>
    <row r="6" spans="1:9" ht="33" customHeight="1" x14ac:dyDescent="0.2">
      <c r="B6" s="106" t="s">
        <v>41</v>
      </c>
      <c r="C6" s="106"/>
      <c r="D6" s="106"/>
      <c r="E6" s="106"/>
      <c r="F6" s="106"/>
      <c r="G6" s="106"/>
      <c r="H6" s="106"/>
    </row>
    <row r="7" spans="1:9" ht="4.9000000000000004" hidden="1" customHeight="1" x14ac:dyDescent="0.2">
      <c r="B7" s="108"/>
      <c r="C7" s="108"/>
      <c r="D7" s="108"/>
      <c r="E7" s="108"/>
      <c r="F7" s="108"/>
      <c r="G7" s="108"/>
      <c r="H7" s="108"/>
    </row>
    <row r="8" spans="1:9" ht="14.25" customHeight="1" x14ac:dyDescent="0.2">
      <c r="G8" s="107" t="s">
        <v>29</v>
      </c>
      <c r="H8" s="107"/>
    </row>
    <row r="9" spans="1:9" ht="10.5" customHeight="1" x14ac:dyDescent="0.2">
      <c r="A9" s="94" t="s">
        <v>25</v>
      </c>
      <c r="B9" s="94" t="s">
        <v>18</v>
      </c>
      <c r="C9" s="94" t="s">
        <v>19</v>
      </c>
      <c r="D9" s="94" t="s">
        <v>20</v>
      </c>
      <c r="E9" s="94" t="s">
        <v>0</v>
      </c>
      <c r="F9" s="94" t="s">
        <v>1</v>
      </c>
      <c r="G9" s="94"/>
      <c r="H9" s="94"/>
    </row>
    <row r="10" spans="1:9" ht="12" customHeight="1" x14ac:dyDescent="0.2">
      <c r="A10" s="94"/>
      <c r="B10" s="94"/>
      <c r="C10" s="94"/>
      <c r="D10" s="94"/>
      <c r="E10" s="94"/>
      <c r="F10" s="94" t="s">
        <v>2</v>
      </c>
      <c r="G10" s="94"/>
      <c r="H10" s="94" t="s">
        <v>3</v>
      </c>
    </row>
    <row r="11" spans="1:9" ht="15" customHeight="1" x14ac:dyDescent="0.2">
      <c r="A11" s="94"/>
      <c r="B11" s="94"/>
      <c r="C11" s="94"/>
      <c r="D11" s="94"/>
      <c r="E11" s="94"/>
      <c r="F11" s="94" t="s">
        <v>4</v>
      </c>
      <c r="G11" s="94" t="s">
        <v>5</v>
      </c>
      <c r="H11" s="94"/>
    </row>
    <row r="12" spans="1:9" ht="15" customHeight="1" x14ac:dyDescent="0.2">
      <c r="A12" s="94"/>
      <c r="B12" s="94"/>
      <c r="C12" s="94"/>
      <c r="D12" s="94"/>
      <c r="E12" s="94"/>
      <c r="F12" s="94"/>
      <c r="G12" s="94"/>
      <c r="H12" s="94"/>
    </row>
    <row r="13" spans="1:9" ht="28.5" customHeight="1" x14ac:dyDescent="0.25">
      <c r="A13" s="74">
        <v>1</v>
      </c>
      <c r="B13" s="95" t="s">
        <v>11</v>
      </c>
      <c r="C13" s="65" t="s">
        <v>76</v>
      </c>
      <c r="D13" s="4" t="s">
        <v>121</v>
      </c>
      <c r="E13" s="38">
        <f t="shared" ref="E13:E29" si="0">SUM(F13,H13)</f>
        <v>1.6</v>
      </c>
      <c r="F13" s="23">
        <v>1.6</v>
      </c>
      <c r="G13" s="23"/>
      <c r="H13" s="23"/>
      <c r="I13" s="43"/>
    </row>
    <row r="14" spans="1:9" ht="18.75" customHeight="1" x14ac:dyDescent="0.25">
      <c r="A14" s="73">
        <v>2</v>
      </c>
      <c r="B14" s="96"/>
      <c r="C14" s="75" t="s">
        <v>96</v>
      </c>
      <c r="D14" s="75" t="s">
        <v>97</v>
      </c>
      <c r="E14" s="38">
        <f t="shared" si="0"/>
        <v>0</v>
      </c>
      <c r="F14" s="78"/>
      <c r="G14" s="23">
        <v>-2.4</v>
      </c>
      <c r="H14" s="38"/>
    </row>
    <row r="15" spans="1:9" ht="16.5" customHeight="1" x14ac:dyDescent="0.25">
      <c r="A15" s="73">
        <v>3</v>
      </c>
      <c r="B15" s="96"/>
      <c r="C15" s="75" t="s">
        <v>116</v>
      </c>
      <c r="D15" s="75" t="s">
        <v>117</v>
      </c>
      <c r="E15" s="38">
        <f t="shared" si="0"/>
        <v>0.6</v>
      </c>
      <c r="F15" s="23">
        <v>0.6</v>
      </c>
      <c r="G15" s="23"/>
      <c r="H15" s="23"/>
    </row>
    <row r="16" spans="1:9" ht="15.75" customHeight="1" x14ac:dyDescent="0.25">
      <c r="A16" s="73">
        <v>5</v>
      </c>
      <c r="B16" s="96"/>
      <c r="C16" s="75" t="s">
        <v>82</v>
      </c>
      <c r="D16" s="75" t="s">
        <v>83</v>
      </c>
      <c r="E16" s="38">
        <f t="shared" si="0"/>
        <v>1.6</v>
      </c>
      <c r="F16" s="23">
        <v>1.6</v>
      </c>
      <c r="G16" s="23"/>
      <c r="H16" s="23"/>
    </row>
    <row r="17" spans="1:11" ht="17.25" customHeight="1" x14ac:dyDescent="0.25">
      <c r="A17" s="73">
        <v>8</v>
      </c>
      <c r="B17" s="96"/>
      <c r="C17" s="75" t="s">
        <v>86</v>
      </c>
      <c r="D17" s="75" t="s">
        <v>87</v>
      </c>
      <c r="E17" s="38">
        <f t="shared" si="0"/>
        <v>1.6</v>
      </c>
      <c r="F17" s="23">
        <v>1.6</v>
      </c>
      <c r="G17" s="23"/>
      <c r="H17" s="23"/>
    </row>
    <row r="18" spans="1:11" ht="17.25" customHeight="1" x14ac:dyDescent="0.25">
      <c r="A18" s="73">
        <v>9</v>
      </c>
      <c r="B18" s="96"/>
      <c r="C18" s="37" t="s">
        <v>88</v>
      </c>
      <c r="D18" s="75" t="s">
        <v>89</v>
      </c>
      <c r="E18" s="38">
        <f t="shared" si="0"/>
        <v>0.2</v>
      </c>
      <c r="F18" s="23">
        <v>0.2</v>
      </c>
      <c r="G18" s="23"/>
      <c r="H18" s="23"/>
    </row>
    <row r="19" spans="1:11" ht="17.25" customHeight="1" x14ac:dyDescent="0.25">
      <c r="A19" s="74">
        <v>10</v>
      </c>
      <c r="B19" s="96"/>
      <c r="C19" s="37" t="s">
        <v>90</v>
      </c>
      <c r="D19" s="75" t="s">
        <v>91</v>
      </c>
      <c r="E19" s="38">
        <f t="shared" si="0"/>
        <v>0.7</v>
      </c>
      <c r="F19" s="23">
        <v>0.7</v>
      </c>
      <c r="G19" s="23"/>
      <c r="H19" s="23"/>
    </row>
    <row r="20" spans="1:11" ht="29.25" customHeight="1" x14ac:dyDescent="0.25">
      <c r="A20" s="73">
        <v>12</v>
      </c>
      <c r="B20" s="96"/>
      <c r="C20" s="75" t="s">
        <v>92</v>
      </c>
      <c r="D20" s="75" t="s">
        <v>93</v>
      </c>
      <c r="E20" s="38">
        <f t="shared" si="0"/>
        <v>1.2</v>
      </c>
      <c r="F20" s="23">
        <v>1.2</v>
      </c>
      <c r="G20" s="23"/>
      <c r="H20" s="23"/>
    </row>
    <row r="21" spans="1:11" ht="17.25" customHeight="1" x14ac:dyDescent="0.25">
      <c r="A21" s="74">
        <v>15</v>
      </c>
      <c r="B21" s="96"/>
      <c r="C21" s="75" t="s">
        <v>125</v>
      </c>
      <c r="D21" s="75" t="s">
        <v>126</v>
      </c>
      <c r="E21" s="38">
        <f t="shared" si="0"/>
        <v>1.3</v>
      </c>
      <c r="F21" s="23">
        <v>1.3</v>
      </c>
      <c r="G21" s="23"/>
      <c r="H21" s="23"/>
    </row>
    <row r="22" spans="1:11" ht="17.25" customHeight="1" x14ac:dyDescent="0.25">
      <c r="A22" s="73">
        <v>16</v>
      </c>
      <c r="B22" s="96"/>
      <c r="C22" s="75" t="s">
        <v>102</v>
      </c>
      <c r="D22" s="75" t="s">
        <v>103</v>
      </c>
      <c r="E22" s="38">
        <f t="shared" si="0"/>
        <v>2.6</v>
      </c>
      <c r="F22" s="23"/>
      <c r="G22" s="23"/>
      <c r="H22" s="23">
        <v>2.6</v>
      </c>
    </row>
    <row r="23" spans="1:11" ht="17.25" customHeight="1" x14ac:dyDescent="0.25">
      <c r="A23" s="73">
        <v>18</v>
      </c>
      <c r="B23" s="96"/>
      <c r="C23" s="75" t="s">
        <v>104</v>
      </c>
      <c r="D23" s="75" t="s">
        <v>105</v>
      </c>
      <c r="E23" s="38">
        <f t="shared" si="0"/>
        <v>2.2000000000000002</v>
      </c>
      <c r="F23" s="23">
        <v>2.2000000000000002</v>
      </c>
      <c r="G23" s="23"/>
      <c r="H23" s="23"/>
      <c r="I23" s="49">
        <v>1</v>
      </c>
    </row>
    <row r="24" spans="1:11" ht="17.25" customHeight="1" x14ac:dyDescent="0.25">
      <c r="A24" s="73">
        <v>19</v>
      </c>
      <c r="B24" s="96"/>
      <c r="C24" s="75" t="s">
        <v>98</v>
      </c>
      <c r="D24" s="75" t="s">
        <v>99</v>
      </c>
      <c r="E24" s="38">
        <f t="shared" si="0"/>
        <v>0.9</v>
      </c>
      <c r="F24" s="23">
        <v>0.9</v>
      </c>
      <c r="G24" s="23">
        <v>-1</v>
      </c>
      <c r="H24" s="23"/>
    </row>
    <row r="25" spans="1:11" ht="17.25" customHeight="1" x14ac:dyDescent="0.25">
      <c r="A25" s="73">
        <v>21</v>
      </c>
      <c r="B25" s="97"/>
      <c r="C25" s="64" t="s">
        <v>100</v>
      </c>
      <c r="D25" s="64" t="s">
        <v>101</v>
      </c>
      <c r="E25" s="38">
        <f t="shared" si="0"/>
        <v>12</v>
      </c>
      <c r="F25" s="23">
        <v>2.2999999999999998</v>
      </c>
      <c r="G25" s="23"/>
      <c r="H25" s="23">
        <v>9.6999999999999993</v>
      </c>
    </row>
    <row r="26" spans="1:11" ht="27" customHeight="1" x14ac:dyDescent="0.25">
      <c r="A26" s="74">
        <v>27</v>
      </c>
      <c r="B26" s="76" t="s">
        <v>44</v>
      </c>
      <c r="C26" s="64" t="s">
        <v>107</v>
      </c>
      <c r="D26" s="75" t="s">
        <v>106</v>
      </c>
      <c r="E26" s="38">
        <f t="shared" si="0"/>
        <v>1</v>
      </c>
      <c r="F26" s="23">
        <v>1</v>
      </c>
      <c r="G26" s="23"/>
      <c r="H26" s="23"/>
    </row>
    <row r="27" spans="1:11" ht="27" customHeight="1" x14ac:dyDescent="0.25">
      <c r="A27" s="74">
        <v>29</v>
      </c>
      <c r="B27" s="76" t="s">
        <v>46</v>
      </c>
      <c r="C27" s="75" t="s">
        <v>108</v>
      </c>
      <c r="D27" s="75" t="s">
        <v>109</v>
      </c>
      <c r="E27" s="38">
        <f t="shared" si="0"/>
        <v>2.4</v>
      </c>
      <c r="F27" s="23">
        <v>2.4</v>
      </c>
      <c r="G27" s="23"/>
      <c r="H27" s="23"/>
    </row>
    <row r="28" spans="1:11" ht="27" customHeight="1" x14ac:dyDescent="0.25">
      <c r="A28" s="74">
        <v>39</v>
      </c>
      <c r="B28" s="76" t="s">
        <v>13</v>
      </c>
      <c r="C28" s="75" t="s">
        <v>119</v>
      </c>
      <c r="D28" s="75" t="s">
        <v>120</v>
      </c>
      <c r="E28" s="38">
        <f t="shared" si="0"/>
        <v>0.8</v>
      </c>
      <c r="F28" s="23">
        <v>0.8</v>
      </c>
      <c r="G28" s="23"/>
      <c r="H28" s="23"/>
      <c r="I28" s="43"/>
    </row>
    <row r="29" spans="1:11" ht="15.75" customHeight="1" x14ac:dyDescent="0.2">
      <c r="A29" s="29">
        <v>42</v>
      </c>
      <c r="B29" s="29"/>
      <c r="C29" s="30" t="s">
        <v>6</v>
      </c>
      <c r="D29" s="30"/>
      <c r="E29" s="27">
        <f t="shared" si="0"/>
        <v>238.3</v>
      </c>
      <c r="F29" s="27">
        <f t="shared" ref="F29:G29" si="1">SUM(F30:F42)</f>
        <v>239.8</v>
      </c>
      <c r="G29" s="27">
        <f t="shared" si="1"/>
        <v>11</v>
      </c>
      <c r="H29" s="27">
        <f>SUM(H30:H42)</f>
        <v>-1.5</v>
      </c>
      <c r="K29" s="31"/>
    </row>
    <row r="30" spans="1:11" ht="18" customHeight="1" x14ac:dyDescent="0.25">
      <c r="A30" s="40" t="s">
        <v>122</v>
      </c>
      <c r="B30" s="72" t="s">
        <v>11</v>
      </c>
      <c r="C30" s="75" t="s">
        <v>6</v>
      </c>
      <c r="D30" s="75" t="s">
        <v>123</v>
      </c>
      <c r="E30" s="23">
        <f t="shared" ref="E30:E54" si="2">SUM(F30,H30)</f>
        <v>-10</v>
      </c>
      <c r="F30" s="38">
        <v>-10</v>
      </c>
      <c r="G30" s="38"/>
      <c r="H30" s="38"/>
      <c r="K30" s="31"/>
    </row>
    <row r="31" spans="1:11" ht="18" customHeight="1" x14ac:dyDescent="0.25">
      <c r="A31" s="83" t="s">
        <v>148</v>
      </c>
      <c r="B31" s="82" t="s">
        <v>11</v>
      </c>
      <c r="C31" s="100" t="s">
        <v>6</v>
      </c>
      <c r="D31" s="75" t="s">
        <v>149</v>
      </c>
      <c r="E31" s="23">
        <f t="shared" si="2"/>
        <v>0.4</v>
      </c>
      <c r="F31" s="38">
        <v>0.4</v>
      </c>
      <c r="G31" s="38"/>
      <c r="H31" s="38"/>
      <c r="K31" s="31"/>
    </row>
    <row r="32" spans="1:11" ht="18" customHeight="1" x14ac:dyDescent="0.25">
      <c r="A32" s="40" t="s">
        <v>142</v>
      </c>
      <c r="B32" s="98" t="s">
        <v>12</v>
      </c>
      <c r="C32" s="101"/>
      <c r="D32" s="75" t="s">
        <v>143</v>
      </c>
      <c r="E32" s="23">
        <f t="shared" si="2"/>
        <v>7.1</v>
      </c>
      <c r="F32" s="38">
        <v>7.1</v>
      </c>
      <c r="G32" s="38"/>
      <c r="H32" s="38"/>
      <c r="K32" s="31"/>
    </row>
    <row r="33" spans="1:12" ht="17.25" customHeight="1" x14ac:dyDescent="0.25">
      <c r="A33" s="40" t="s">
        <v>128</v>
      </c>
      <c r="B33" s="99"/>
      <c r="C33" s="101"/>
      <c r="D33" s="75" t="s">
        <v>129</v>
      </c>
      <c r="E33" s="23">
        <f t="shared" si="2"/>
        <v>-7.1</v>
      </c>
      <c r="F33" s="38">
        <v>4.5</v>
      </c>
      <c r="G33" s="38">
        <v>1.3</v>
      </c>
      <c r="H33" s="38">
        <v>-11.6</v>
      </c>
      <c r="K33" s="31"/>
    </row>
    <row r="34" spans="1:12" ht="28.5" customHeight="1" x14ac:dyDescent="0.25">
      <c r="A34" s="40" t="s">
        <v>130</v>
      </c>
      <c r="B34" s="72" t="s">
        <v>58</v>
      </c>
      <c r="C34" s="101"/>
      <c r="D34" s="75" t="s">
        <v>131</v>
      </c>
      <c r="E34" s="23">
        <f t="shared" si="2"/>
        <v>0</v>
      </c>
      <c r="F34" s="38">
        <v>-2.1</v>
      </c>
      <c r="G34" s="38"/>
      <c r="H34" s="38">
        <v>2.1</v>
      </c>
      <c r="I34" s="14" t="s">
        <v>57</v>
      </c>
      <c r="K34" s="31"/>
    </row>
    <row r="35" spans="1:12" ht="18" customHeight="1" x14ac:dyDescent="0.25">
      <c r="A35" s="45" t="s">
        <v>132</v>
      </c>
      <c r="B35" s="98" t="s">
        <v>44</v>
      </c>
      <c r="C35" s="101"/>
      <c r="D35" s="75" t="s">
        <v>133</v>
      </c>
      <c r="E35" s="23">
        <f t="shared" si="2"/>
        <v>180</v>
      </c>
      <c r="F35" s="38">
        <v>180</v>
      </c>
      <c r="G35" s="38"/>
      <c r="H35" s="38"/>
      <c r="K35" s="31"/>
    </row>
    <row r="36" spans="1:12" ht="30" customHeight="1" x14ac:dyDescent="0.25">
      <c r="A36" s="80" t="s">
        <v>95</v>
      </c>
      <c r="B36" s="99"/>
      <c r="C36" s="101"/>
      <c r="D36" s="75" t="s">
        <v>94</v>
      </c>
      <c r="E36" s="23">
        <f t="shared" si="2"/>
        <v>-1.5</v>
      </c>
      <c r="F36" s="23">
        <v>-1.5</v>
      </c>
      <c r="G36" s="23"/>
      <c r="H36" s="23"/>
      <c r="I36" s="49"/>
    </row>
    <row r="37" spans="1:12" ht="18" customHeight="1" x14ac:dyDescent="0.25">
      <c r="A37" s="80" t="s">
        <v>110</v>
      </c>
      <c r="B37" s="26" t="s">
        <v>111</v>
      </c>
      <c r="C37" s="101"/>
      <c r="D37" s="75" t="s">
        <v>112</v>
      </c>
      <c r="E37" s="23">
        <f t="shared" si="2"/>
        <v>38.5</v>
      </c>
      <c r="F37" s="23">
        <v>38.5</v>
      </c>
      <c r="G37" s="23"/>
      <c r="H37" s="23"/>
    </row>
    <row r="38" spans="1:12" ht="18" customHeight="1" x14ac:dyDescent="0.25">
      <c r="A38" s="80" t="s">
        <v>150</v>
      </c>
      <c r="B38" s="81" t="s">
        <v>46</v>
      </c>
      <c r="C38" s="101"/>
      <c r="D38" s="75" t="s">
        <v>151</v>
      </c>
      <c r="E38" s="23">
        <f t="shared" si="2"/>
        <v>10.9</v>
      </c>
      <c r="F38" s="23">
        <v>10.9</v>
      </c>
      <c r="G38" s="23"/>
      <c r="H38" s="23"/>
    </row>
    <row r="39" spans="1:12" ht="18.75" customHeight="1" x14ac:dyDescent="0.25">
      <c r="A39" s="80" t="s">
        <v>134</v>
      </c>
      <c r="B39" s="98" t="s">
        <v>13</v>
      </c>
      <c r="C39" s="101"/>
      <c r="D39" s="75" t="s">
        <v>135</v>
      </c>
      <c r="E39" s="23">
        <f t="shared" si="2"/>
        <v>9.9</v>
      </c>
      <c r="F39" s="23">
        <v>9.9</v>
      </c>
      <c r="G39" s="23">
        <v>9.6999999999999993</v>
      </c>
      <c r="H39" s="23"/>
    </row>
    <row r="40" spans="1:12" ht="17.25" customHeight="1" x14ac:dyDescent="0.25">
      <c r="A40" s="80" t="s">
        <v>137</v>
      </c>
      <c r="B40" s="103"/>
      <c r="C40" s="101"/>
      <c r="D40" s="75" t="s">
        <v>136</v>
      </c>
      <c r="E40" s="23">
        <f t="shared" si="2"/>
        <v>14</v>
      </c>
      <c r="F40" s="23">
        <v>6</v>
      </c>
      <c r="G40" s="23"/>
      <c r="H40" s="23">
        <v>8</v>
      </c>
    </row>
    <row r="41" spans="1:12" ht="30.75" customHeight="1" x14ac:dyDescent="0.25">
      <c r="A41" s="80" t="s">
        <v>140</v>
      </c>
      <c r="B41" s="98" t="s">
        <v>52</v>
      </c>
      <c r="C41" s="101"/>
      <c r="D41" s="75" t="s">
        <v>141</v>
      </c>
      <c r="E41" s="23">
        <f t="shared" si="2"/>
        <v>-1.3</v>
      </c>
      <c r="F41" s="23">
        <v>-1.3</v>
      </c>
      <c r="G41" s="23"/>
      <c r="H41" s="23"/>
    </row>
    <row r="42" spans="1:12" ht="44.25" customHeight="1" x14ac:dyDescent="0.25">
      <c r="A42" s="47" t="s">
        <v>138</v>
      </c>
      <c r="B42" s="99"/>
      <c r="C42" s="102"/>
      <c r="D42" s="75" t="s">
        <v>139</v>
      </c>
      <c r="E42" s="23">
        <f t="shared" si="2"/>
        <v>-2.6</v>
      </c>
      <c r="F42" s="23">
        <v>-2.6</v>
      </c>
      <c r="G42" s="23"/>
      <c r="H42" s="23"/>
    </row>
    <row r="43" spans="1:12" ht="17.25" customHeight="1" x14ac:dyDescent="0.25">
      <c r="A43" s="47" t="s">
        <v>118</v>
      </c>
      <c r="B43" s="26" t="s">
        <v>11</v>
      </c>
      <c r="C43" s="75" t="s">
        <v>61</v>
      </c>
      <c r="D43" s="75" t="s">
        <v>62</v>
      </c>
      <c r="E43" s="23">
        <f t="shared" si="2"/>
        <v>0.8</v>
      </c>
      <c r="F43" s="23">
        <v>0.8</v>
      </c>
      <c r="G43" s="23"/>
      <c r="H43" s="57"/>
    </row>
    <row r="44" spans="1:12" ht="16.5" customHeight="1" x14ac:dyDescent="0.25">
      <c r="A44" s="94" t="s">
        <v>21</v>
      </c>
      <c r="B44" s="94"/>
      <c r="C44" s="94"/>
      <c r="D44" s="94"/>
      <c r="E44" s="23">
        <f t="shared" si="2"/>
        <v>17.7</v>
      </c>
      <c r="F44" s="23">
        <f>SUM(F13:F25,F30:F31,F43)</f>
        <v>5.3999999999999995</v>
      </c>
      <c r="G44" s="23">
        <f>SUM(G13:G25,G30:G31,G43)</f>
        <v>-3.4</v>
      </c>
      <c r="H44" s="23">
        <f>SUM(H13:H25,H30:H31,H43)</f>
        <v>12.299999999999999</v>
      </c>
      <c r="I44" s="43"/>
      <c r="J44" s="43"/>
      <c r="K44" s="43"/>
      <c r="L44" s="43"/>
    </row>
    <row r="45" spans="1:12" ht="16.5" customHeight="1" x14ac:dyDescent="0.25">
      <c r="A45" s="94" t="s">
        <v>22</v>
      </c>
      <c r="B45" s="94"/>
      <c r="C45" s="94"/>
      <c r="D45" s="94"/>
      <c r="E45" s="23">
        <f t="shared" si="2"/>
        <v>0</v>
      </c>
      <c r="F45" s="23">
        <f>SUM(F32:F33)</f>
        <v>11.6</v>
      </c>
      <c r="G45" s="23">
        <f>SUM(G32:G33)</f>
        <v>1.3</v>
      </c>
      <c r="H45" s="23">
        <f>SUM(H32:H33)</f>
        <v>-11.6</v>
      </c>
    </row>
    <row r="46" spans="1:12" ht="16.5" customHeight="1" x14ac:dyDescent="0.25">
      <c r="A46" s="94" t="s">
        <v>59</v>
      </c>
      <c r="B46" s="94"/>
      <c r="C46" s="94"/>
      <c r="D46" s="94"/>
      <c r="E46" s="23">
        <f t="shared" si="2"/>
        <v>0</v>
      </c>
      <c r="F46" s="23">
        <f>SUM(F34)</f>
        <v>-2.1</v>
      </c>
      <c r="G46" s="23">
        <f>SUM(G34)</f>
        <v>0</v>
      </c>
      <c r="H46" s="23">
        <f>SUM(H34)</f>
        <v>2.1</v>
      </c>
    </row>
    <row r="47" spans="1:12" ht="16.5" customHeight="1" x14ac:dyDescent="0.25">
      <c r="A47" s="94" t="s">
        <v>45</v>
      </c>
      <c r="B47" s="94"/>
      <c r="C47" s="94"/>
      <c r="D47" s="94"/>
      <c r="E47" s="23">
        <f t="shared" si="2"/>
        <v>179.5</v>
      </c>
      <c r="F47" s="23">
        <f>SUM(F26,F35:F36)</f>
        <v>179.5</v>
      </c>
      <c r="G47" s="23">
        <f>SUM(G26,G35:G36)</f>
        <v>0</v>
      </c>
      <c r="H47" s="23">
        <f>SUM(H26,H35:H36)</f>
        <v>0</v>
      </c>
      <c r="I47" s="43"/>
      <c r="J47" s="43"/>
      <c r="K47" s="43"/>
      <c r="L47" s="43"/>
    </row>
    <row r="48" spans="1:12" ht="16.5" customHeight="1" x14ac:dyDescent="0.25">
      <c r="A48" s="94" t="s">
        <v>124</v>
      </c>
      <c r="B48" s="94"/>
      <c r="C48" s="94"/>
      <c r="D48" s="94"/>
      <c r="E48" s="23">
        <f t="shared" si="2"/>
        <v>38.5</v>
      </c>
      <c r="F48" s="23">
        <f>SUM(F37)</f>
        <v>38.5</v>
      </c>
      <c r="G48" s="23">
        <f>SUM(G37)</f>
        <v>0</v>
      </c>
      <c r="H48" s="23">
        <f>SUM(H37)</f>
        <v>0</v>
      </c>
    </row>
    <row r="49" spans="1:12" ht="16.5" customHeight="1" x14ac:dyDescent="0.25">
      <c r="A49" s="94" t="s">
        <v>49</v>
      </c>
      <c r="B49" s="94"/>
      <c r="C49" s="94"/>
      <c r="D49" s="94"/>
      <c r="E49" s="23">
        <f t="shared" si="2"/>
        <v>13.3</v>
      </c>
      <c r="F49" s="23">
        <f>SUM(F27,F38)</f>
        <v>13.3</v>
      </c>
      <c r="G49" s="23">
        <f>SUM(G27,G38)</f>
        <v>0</v>
      </c>
      <c r="H49" s="23">
        <f>SUM(H27,H38)</f>
        <v>0</v>
      </c>
      <c r="I49" s="43"/>
      <c r="J49" s="43"/>
      <c r="K49" s="43"/>
      <c r="L49" s="43"/>
    </row>
    <row r="50" spans="1:12" ht="15" customHeight="1" x14ac:dyDescent="0.25">
      <c r="A50" s="94" t="s">
        <v>23</v>
      </c>
      <c r="B50" s="94"/>
      <c r="C50" s="94"/>
      <c r="D50" s="94"/>
      <c r="E50" s="23">
        <f t="shared" si="2"/>
        <v>24.700000000000003</v>
      </c>
      <c r="F50" s="23">
        <f>SUM(F28,F39:F40)</f>
        <v>16.700000000000003</v>
      </c>
      <c r="G50" s="23">
        <f>SUM(G28,G39:G40)</f>
        <v>9.6999999999999993</v>
      </c>
      <c r="H50" s="23">
        <f>SUM(H28,H39:H40)</f>
        <v>8</v>
      </c>
      <c r="J50" s="43"/>
      <c r="K50" s="43"/>
      <c r="L50" s="43"/>
    </row>
    <row r="51" spans="1:12" ht="15" customHeight="1" x14ac:dyDescent="0.25">
      <c r="A51" s="94" t="s">
        <v>53</v>
      </c>
      <c r="B51" s="94"/>
      <c r="C51" s="94"/>
      <c r="D51" s="94"/>
      <c r="E51" s="23">
        <f t="shared" si="2"/>
        <v>-3.9000000000000004</v>
      </c>
      <c r="F51" s="23">
        <f>SUM(F41:F42)</f>
        <v>-3.9000000000000004</v>
      </c>
      <c r="G51" s="23">
        <f>SUM(G41:G42)</f>
        <v>0</v>
      </c>
      <c r="H51" s="23">
        <f>SUM(H41:H42)</f>
        <v>0</v>
      </c>
    </row>
    <row r="52" spans="1:12" ht="15" customHeight="1" x14ac:dyDescent="0.2">
      <c r="A52" s="104" t="s">
        <v>7</v>
      </c>
      <c r="B52" s="104"/>
      <c r="C52" s="104"/>
      <c r="D52" s="104"/>
      <c r="E52" s="27">
        <f t="shared" si="2"/>
        <v>269.80000000000007</v>
      </c>
      <c r="F52" s="27">
        <f t="shared" ref="F52:G52" si="3">SUM(F44:F51)</f>
        <v>259.00000000000006</v>
      </c>
      <c r="G52" s="27">
        <f t="shared" si="3"/>
        <v>7.6</v>
      </c>
      <c r="H52" s="27">
        <f>SUM(H44:H51)</f>
        <v>10.799999999999999</v>
      </c>
    </row>
    <row r="53" spans="1:12" ht="15" customHeight="1" x14ac:dyDescent="0.25">
      <c r="A53" s="94" t="s">
        <v>36</v>
      </c>
      <c r="B53" s="94"/>
      <c r="C53" s="94"/>
      <c r="D53" s="94"/>
      <c r="E53" s="23">
        <f t="shared" si="2"/>
        <v>0</v>
      </c>
      <c r="F53" s="23"/>
      <c r="G53" s="23"/>
      <c r="H53" s="23"/>
    </row>
    <row r="54" spans="1:12" ht="15" customHeight="1" x14ac:dyDescent="0.2">
      <c r="A54" s="104" t="s">
        <v>30</v>
      </c>
      <c r="B54" s="104"/>
      <c r="C54" s="104"/>
      <c r="D54" s="104"/>
      <c r="E54" s="27">
        <f t="shared" si="2"/>
        <v>269.80000000000007</v>
      </c>
      <c r="F54" s="27">
        <f t="shared" ref="F54:G54" si="4">SUM(F52-F53)</f>
        <v>259.00000000000006</v>
      </c>
      <c r="G54" s="27">
        <f t="shared" si="4"/>
        <v>7.6</v>
      </c>
      <c r="H54" s="27">
        <f>SUM(H52-H53)</f>
        <v>10.799999999999999</v>
      </c>
    </row>
    <row r="55" spans="1:12" x14ac:dyDescent="0.2">
      <c r="J55" s="43"/>
    </row>
    <row r="56" spans="1:12" x14ac:dyDescent="0.2">
      <c r="E56" s="43"/>
      <c r="F56" s="43"/>
      <c r="G56" s="43"/>
      <c r="H56" s="43"/>
    </row>
    <row r="57" spans="1:12" x14ac:dyDescent="0.2">
      <c r="E57" s="43"/>
      <c r="F57" s="43"/>
      <c r="G57" s="43"/>
      <c r="H57" s="43"/>
    </row>
    <row r="58" spans="1:12" x14ac:dyDescent="0.2">
      <c r="E58" s="43"/>
      <c r="F58" s="43"/>
      <c r="G58" s="43"/>
      <c r="H58" s="43"/>
    </row>
    <row r="59" spans="1:12" x14ac:dyDescent="0.2">
      <c r="E59" s="43"/>
      <c r="F59" s="43"/>
      <c r="G59" s="43"/>
      <c r="H59" s="43"/>
    </row>
    <row r="60" spans="1:12" x14ac:dyDescent="0.2">
      <c r="E60" s="43"/>
      <c r="F60" s="43"/>
      <c r="G60" s="43"/>
      <c r="H60" s="43"/>
    </row>
    <row r="61" spans="1:12" x14ac:dyDescent="0.2">
      <c r="D61" s="69"/>
      <c r="E61" s="43"/>
      <c r="F61" s="43"/>
      <c r="G61" s="43"/>
      <c r="H61" s="43"/>
    </row>
    <row r="62" spans="1:12" x14ac:dyDescent="0.2">
      <c r="E62" s="43"/>
      <c r="F62" s="43"/>
      <c r="G62" s="43"/>
      <c r="H62" s="43"/>
    </row>
    <row r="63" spans="1:12" x14ac:dyDescent="0.2">
      <c r="E63" s="43"/>
      <c r="F63" s="43"/>
      <c r="G63" s="43"/>
      <c r="H63" s="43"/>
    </row>
  </sheetData>
  <mergeCells count="34">
    <mergeCell ref="E1:H1"/>
    <mergeCell ref="E2:H2"/>
    <mergeCell ref="E3:H3"/>
    <mergeCell ref="F9:H9"/>
    <mergeCell ref="B6:H6"/>
    <mergeCell ref="E4:H4"/>
    <mergeCell ref="G8:H8"/>
    <mergeCell ref="B7:H7"/>
    <mergeCell ref="E9:E12"/>
    <mergeCell ref="H10:H12"/>
    <mergeCell ref="G11:G12"/>
    <mergeCell ref="B9:B12"/>
    <mergeCell ref="F10:G10"/>
    <mergeCell ref="F11:F12"/>
    <mergeCell ref="A45:D45"/>
    <mergeCell ref="B39:B40"/>
    <mergeCell ref="B35:B36"/>
    <mergeCell ref="B32:B33"/>
    <mergeCell ref="A54:D54"/>
    <mergeCell ref="A53:D53"/>
    <mergeCell ref="A52:D52"/>
    <mergeCell ref="A50:D50"/>
    <mergeCell ref="A46:D46"/>
    <mergeCell ref="A51:D51"/>
    <mergeCell ref="A49:D49"/>
    <mergeCell ref="A47:D47"/>
    <mergeCell ref="A48:D48"/>
    <mergeCell ref="A9:A12"/>
    <mergeCell ref="D9:D12"/>
    <mergeCell ref="C9:C12"/>
    <mergeCell ref="A44:D44"/>
    <mergeCell ref="B13:B25"/>
    <mergeCell ref="B41:B42"/>
    <mergeCell ref="C31:C42"/>
  </mergeCells>
  <phoneticPr fontId="0" type="noConversion"/>
  <pageMargins left="0.70866141732283472" right="0.70866141732283472" top="0.55118110236220474" bottom="0.35433070866141736" header="0.31496062992125984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selection activeCell="M19" sqref="M19"/>
    </sheetView>
  </sheetViews>
  <sheetFormatPr defaultColWidth="9.140625" defaultRowHeight="15" x14ac:dyDescent="0.2"/>
  <cols>
    <col min="1" max="1" width="4.140625" style="48" customWidth="1"/>
    <col min="2" max="2" width="12.5703125" style="48" customWidth="1"/>
    <col min="3" max="3" width="31.85546875" style="48" customWidth="1"/>
    <col min="4" max="4" width="40.5703125" style="48" customWidth="1"/>
    <col min="5" max="5" width="10.42578125" style="48" customWidth="1"/>
    <col min="6" max="8" width="11.28515625" style="48" customWidth="1"/>
    <col min="9" max="16384" width="9.140625" style="48"/>
  </cols>
  <sheetData>
    <row r="1" spans="1:8" x14ac:dyDescent="0.2">
      <c r="E1" s="105" t="s">
        <v>26</v>
      </c>
      <c r="F1" s="105"/>
      <c r="G1" s="105"/>
      <c r="H1" s="105"/>
    </row>
    <row r="2" spans="1:8" x14ac:dyDescent="0.2">
      <c r="E2" s="105" t="s">
        <v>67</v>
      </c>
      <c r="F2" s="105"/>
      <c r="G2" s="105"/>
      <c r="H2" s="105"/>
    </row>
    <row r="3" spans="1:8" x14ac:dyDescent="0.2">
      <c r="E3" s="105" t="s">
        <v>163</v>
      </c>
      <c r="F3" s="105"/>
      <c r="G3" s="105"/>
      <c r="H3" s="105"/>
    </row>
    <row r="4" spans="1:8" x14ac:dyDescent="0.2">
      <c r="E4" s="105" t="s">
        <v>63</v>
      </c>
      <c r="F4" s="105"/>
      <c r="G4" s="105"/>
      <c r="H4" s="105"/>
    </row>
    <row r="6" spans="1:8" ht="30" customHeight="1" x14ac:dyDescent="0.2">
      <c r="B6" s="109" t="s">
        <v>157</v>
      </c>
      <c r="C6" s="109"/>
      <c r="D6" s="109"/>
      <c r="E6" s="109"/>
      <c r="F6" s="109"/>
      <c r="G6" s="109"/>
      <c r="H6" s="109"/>
    </row>
    <row r="7" spans="1:8" x14ac:dyDescent="0.2">
      <c r="G7" s="110" t="s">
        <v>29</v>
      </c>
      <c r="H7" s="110"/>
    </row>
    <row r="8" spans="1:8" x14ac:dyDescent="0.2">
      <c r="A8" s="111" t="s">
        <v>14</v>
      </c>
      <c r="B8" s="114" t="s">
        <v>18</v>
      </c>
      <c r="C8" s="114" t="s">
        <v>19</v>
      </c>
      <c r="D8" s="114" t="s">
        <v>20</v>
      </c>
      <c r="E8" s="114" t="s">
        <v>0</v>
      </c>
      <c r="F8" s="114" t="s">
        <v>1</v>
      </c>
      <c r="G8" s="114"/>
      <c r="H8" s="114"/>
    </row>
    <row r="9" spans="1:8" x14ac:dyDescent="0.2">
      <c r="A9" s="112"/>
      <c r="B9" s="114"/>
      <c r="C9" s="114"/>
      <c r="D9" s="114"/>
      <c r="E9" s="114"/>
      <c r="F9" s="114" t="s">
        <v>2</v>
      </c>
      <c r="G9" s="114"/>
      <c r="H9" s="114" t="s">
        <v>3</v>
      </c>
    </row>
    <row r="10" spans="1:8" x14ac:dyDescent="0.2">
      <c r="A10" s="112"/>
      <c r="B10" s="114"/>
      <c r="C10" s="114"/>
      <c r="D10" s="114"/>
      <c r="E10" s="114"/>
      <c r="F10" s="114" t="s">
        <v>4</v>
      </c>
      <c r="G10" s="114" t="s">
        <v>5</v>
      </c>
      <c r="H10" s="114"/>
    </row>
    <row r="11" spans="1:8" x14ac:dyDescent="0.2">
      <c r="A11" s="113"/>
      <c r="B11" s="114"/>
      <c r="C11" s="114"/>
      <c r="D11" s="114"/>
      <c r="E11" s="114"/>
      <c r="F11" s="114"/>
      <c r="G11" s="114"/>
      <c r="H11" s="114"/>
    </row>
    <row r="12" spans="1:8" s="59" customFormat="1" ht="30" x14ac:dyDescent="0.25">
      <c r="A12" s="60">
        <v>2</v>
      </c>
      <c r="B12" s="77" t="s">
        <v>44</v>
      </c>
      <c r="C12" s="75" t="s">
        <v>6</v>
      </c>
      <c r="D12" s="4" t="s">
        <v>127</v>
      </c>
      <c r="E12" s="23">
        <f>SUM(F12,H12)</f>
        <v>0</v>
      </c>
      <c r="F12" s="23"/>
      <c r="G12" s="23">
        <v>1</v>
      </c>
      <c r="H12" s="23"/>
    </row>
    <row r="13" spans="1:8" x14ac:dyDescent="0.25">
      <c r="A13" s="115" t="s">
        <v>45</v>
      </c>
      <c r="B13" s="116"/>
      <c r="C13" s="116"/>
      <c r="D13" s="117"/>
      <c r="E13" s="23">
        <f t="shared" ref="E13" si="0">SUM(F13,H13)</f>
        <v>0</v>
      </c>
      <c r="F13" s="23">
        <f t="shared" ref="F13:H14" si="1">SUM(F12:F12)</f>
        <v>0</v>
      </c>
      <c r="G13" s="23">
        <f t="shared" si="1"/>
        <v>1</v>
      </c>
      <c r="H13" s="23">
        <f t="shared" si="1"/>
        <v>0</v>
      </c>
    </row>
    <row r="14" spans="1:8" x14ac:dyDescent="0.2">
      <c r="A14" s="118" t="s">
        <v>30</v>
      </c>
      <c r="B14" s="119"/>
      <c r="C14" s="119"/>
      <c r="D14" s="120"/>
      <c r="E14" s="27">
        <f>SUM(F14,H14)</f>
        <v>0</v>
      </c>
      <c r="F14" s="27">
        <f t="shared" si="1"/>
        <v>0</v>
      </c>
      <c r="G14" s="27">
        <f t="shared" si="1"/>
        <v>1</v>
      </c>
      <c r="H14" s="27">
        <f t="shared" si="1"/>
        <v>0</v>
      </c>
    </row>
    <row r="15" spans="1:8" x14ac:dyDescent="0.2">
      <c r="B15" s="50"/>
      <c r="C15" s="50"/>
      <c r="D15" s="51"/>
      <c r="E15" s="52"/>
      <c r="F15" s="53"/>
      <c r="G15" s="53"/>
      <c r="H15" s="53"/>
    </row>
    <row r="16" spans="1:8" x14ac:dyDescent="0.2">
      <c r="B16" s="50"/>
      <c r="C16" s="50"/>
      <c r="D16" s="51"/>
      <c r="E16" s="54"/>
      <c r="F16" s="53"/>
      <c r="G16" s="53"/>
      <c r="H16" s="53"/>
    </row>
    <row r="17" spans="2:8" x14ac:dyDescent="0.2">
      <c r="B17" s="50"/>
      <c r="C17" s="50"/>
      <c r="D17" s="51"/>
      <c r="E17" s="54"/>
      <c r="F17" s="53"/>
      <c r="G17" s="53"/>
      <c r="H17" s="53"/>
    </row>
    <row r="18" spans="2:8" x14ac:dyDescent="0.2">
      <c r="B18" s="50"/>
      <c r="C18" s="50"/>
      <c r="D18" s="51"/>
      <c r="E18" s="54"/>
      <c r="F18" s="53"/>
      <c r="G18" s="53"/>
      <c r="H18" s="53"/>
    </row>
    <row r="19" spans="2:8" x14ac:dyDescent="0.2">
      <c r="B19" s="50"/>
      <c r="C19" s="50"/>
      <c r="D19" s="55"/>
      <c r="E19" s="54"/>
      <c r="F19" s="53"/>
      <c r="G19" s="53"/>
      <c r="H19" s="53"/>
    </row>
    <row r="20" spans="2:8" x14ac:dyDescent="0.2">
      <c r="B20" s="50"/>
      <c r="C20" s="50"/>
      <c r="D20" s="50"/>
      <c r="E20" s="54"/>
      <c r="F20" s="54"/>
      <c r="G20" s="54"/>
      <c r="H20" s="54"/>
    </row>
    <row r="21" spans="2:8" x14ac:dyDescent="0.2">
      <c r="B21" s="50"/>
      <c r="C21" s="50"/>
      <c r="D21" s="50"/>
      <c r="E21" s="50"/>
      <c r="F21" s="50"/>
      <c r="G21" s="50"/>
      <c r="H21" s="50"/>
    </row>
    <row r="22" spans="2:8" x14ac:dyDescent="0.2">
      <c r="B22" s="50"/>
      <c r="C22" s="50"/>
      <c r="D22" s="50"/>
      <c r="E22" s="50"/>
      <c r="F22" s="50"/>
      <c r="G22" s="50"/>
      <c r="H22" s="50"/>
    </row>
    <row r="23" spans="2:8" x14ac:dyDescent="0.2">
      <c r="B23" s="50"/>
      <c r="C23" s="50"/>
      <c r="D23" s="50"/>
      <c r="E23" s="50"/>
      <c r="F23" s="50"/>
      <c r="G23" s="50"/>
      <c r="H23" s="50"/>
    </row>
    <row r="24" spans="2:8" x14ac:dyDescent="0.2">
      <c r="B24" s="50"/>
      <c r="C24" s="50"/>
      <c r="D24" s="50"/>
      <c r="E24" s="50"/>
      <c r="F24" s="50"/>
      <c r="G24" s="50"/>
      <c r="H24" s="50"/>
    </row>
    <row r="25" spans="2:8" x14ac:dyDescent="0.2">
      <c r="B25" s="50"/>
      <c r="C25" s="50"/>
      <c r="D25" s="50"/>
      <c r="E25" s="50"/>
      <c r="F25" s="50"/>
      <c r="G25" s="50"/>
      <c r="H25" s="50"/>
    </row>
    <row r="26" spans="2:8" x14ac:dyDescent="0.2">
      <c r="B26" s="50"/>
      <c r="C26" s="50"/>
      <c r="D26" s="50"/>
      <c r="E26" s="50"/>
      <c r="F26" s="50"/>
      <c r="G26" s="50"/>
      <c r="H26" s="50"/>
    </row>
    <row r="27" spans="2:8" x14ac:dyDescent="0.2">
      <c r="B27" s="50"/>
      <c r="C27" s="50"/>
      <c r="D27" s="50"/>
      <c r="E27" s="50"/>
      <c r="F27" s="50"/>
      <c r="G27" s="50"/>
      <c r="H27" s="50"/>
    </row>
    <row r="28" spans="2:8" x14ac:dyDescent="0.2">
      <c r="B28" s="50"/>
      <c r="C28" s="50"/>
      <c r="D28" s="50"/>
      <c r="E28" s="50"/>
      <c r="F28" s="50"/>
      <c r="G28" s="50"/>
      <c r="H28" s="50"/>
    </row>
    <row r="29" spans="2:8" x14ac:dyDescent="0.2">
      <c r="B29" s="50"/>
      <c r="C29" s="50"/>
      <c r="D29" s="50"/>
      <c r="E29" s="50"/>
      <c r="F29" s="50"/>
      <c r="G29" s="50"/>
      <c r="H29" s="50"/>
    </row>
    <row r="30" spans="2:8" x14ac:dyDescent="0.2">
      <c r="B30" s="50"/>
      <c r="C30" s="50"/>
      <c r="D30" s="50"/>
      <c r="E30" s="50"/>
      <c r="F30" s="50"/>
      <c r="G30" s="50"/>
      <c r="H30" s="50"/>
    </row>
  </sheetData>
  <mergeCells count="18">
    <mergeCell ref="A13:D13"/>
    <mergeCell ref="A14:D14"/>
    <mergeCell ref="E8:E11"/>
    <mergeCell ref="F8:H8"/>
    <mergeCell ref="F9:G9"/>
    <mergeCell ref="H9:H11"/>
    <mergeCell ref="F10:F11"/>
    <mergeCell ref="G10:G11"/>
    <mergeCell ref="G7:H7"/>
    <mergeCell ref="A8:A11"/>
    <mergeCell ref="B8:B11"/>
    <mergeCell ref="C8:C11"/>
    <mergeCell ref="D8:D11"/>
    <mergeCell ref="E1:H1"/>
    <mergeCell ref="E2:H2"/>
    <mergeCell ref="E3:H3"/>
    <mergeCell ref="E4:H4"/>
    <mergeCell ref="B6:H6"/>
  </mergeCells>
  <pageMargins left="0.7" right="0.7" top="0.75" bottom="0.75" header="0.3" footer="0.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M29" sqref="M29"/>
    </sheetView>
  </sheetViews>
  <sheetFormatPr defaultColWidth="9.140625" defaultRowHeight="15" x14ac:dyDescent="0.2"/>
  <cols>
    <col min="1" max="1" width="6.28515625" style="14" customWidth="1"/>
    <col min="2" max="2" width="14.28515625" style="14" customWidth="1"/>
    <col min="3" max="3" width="32.140625" style="14" customWidth="1"/>
    <col min="4" max="4" width="41.42578125" style="14" customWidth="1"/>
    <col min="5" max="5" width="9.85546875" style="14" customWidth="1"/>
    <col min="6" max="6" width="8.42578125" style="14" customWidth="1"/>
    <col min="7" max="7" width="11.42578125" style="14" customWidth="1"/>
    <col min="8" max="8" width="9.5703125" style="14" customWidth="1"/>
    <col min="9" max="9" width="9.140625" style="14"/>
    <col min="10" max="10" width="11" style="14" customWidth="1"/>
    <col min="11" max="16384" width="9.140625" style="14"/>
  </cols>
  <sheetData>
    <row r="1" spans="1:9" ht="13.5" customHeight="1" x14ac:dyDescent="0.2">
      <c r="E1" s="105" t="s">
        <v>26</v>
      </c>
      <c r="F1" s="105"/>
      <c r="G1" s="105"/>
      <c r="H1" s="105"/>
    </row>
    <row r="2" spans="1:9" ht="13.5" customHeight="1" x14ac:dyDescent="0.2">
      <c r="E2" s="105" t="s">
        <v>67</v>
      </c>
      <c r="F2" s="105"/>
      <c r="G2" s="105"/>
      <c r="H2" s="105"/>
    </row>
    <row r="3" spans="1:9" ht="13.5" customHeight="1" x14ac:dyDescent="0.2">
      <c r="E3" s="105" t="s">
        <v>163</v>
      </c>
      <c r="F3" s="105"/>
      <c r="G3" s="105"/>
      <c r="H3" s="105"/>
    </row>
    <row r="4" spans="1:9" ht="13.5" customHeight="1" x14ac:dyDescent="0.2">
      <c r="E4" s="105" t="s">
        <v>47</v>
      </c>
      <c r="F4" s="105"/>
      <c r="G4" s="105"/>
      <c r="H4" s="105"/>
    </row>
    <row r="5" spans="1:9" ht="13.5" customHeight="1" x14ac:dyDescent="0.2">
      <c r="E5" s="36"/>
      <c r="F5" s="36"/>
      <c r="G5" s="36"/>
      <c r="H5" s="36"/>
    </row>
    <row r="6" spans="1:9" ht="33" customHeight="1" x14ac:dyDescent="0.2">
      <c r="A6" s="109" t="s">
        <v>48</v>
      </c>
      <c r="B6" s="109"/>
      <c r="C6" s="109"/>
      <c r="D6" s="109"/>
      <c r="E6" s="109"/>
      <c r="F6" s="109"/>
      <c r="G6" s="109"/>
      <c r="H6" s="109"/>
      <c r="I6" s="39"/>
    </row>
    <row r="7" spans="1:9" ht="4.9000000000000004" hidden="1" customHeight="1" x14ac:dyDescent="0.2">
      <c r="B7" s="108"/>
      <c r="C7" s="108"/>
      <c r="D7" s="108"/>
      <c r="E7" s="108"/>
      <c r="F7" s="108"/>
      <c r="G7" s="108"/>
      <c r="H7" s="108"/>
    </row>
    <row r="8" spans="1:9" ht="14.25" customHeight="1" x14ac:dyDescent="0.2">
      <c r="G8" s="107" t="s">
        <v>29</v>
      </c>
      <c r="H8" s="107"/>
    </row>
    <row r="9" spans="1:9" ht="10.5" customHeight="1" x14ac:dyDescent="0.2">
      <c r="A9" s="94" t="s">
        <v>25</v>
      </c>
      <c r="B9" s="94" t="s">
        <v>18</v>
      </c>
      <c r="C9" s="94" t="s">
        <v>19</v>
      </c>
      <c r="D9" s="94" t="s">
        <v>20</v>
      </c>
      <c r="E9" s="94" t="s">
        <v>0</v>
      </c>
      <c r="F9" s="94" t="s">
        <v>1</v>
      </c>
      <c r="G9" s="94"/>
      <c r="H9" s="94"/>
    </row>
    <row r="10" spans="1:9" ht="12" customHeight="1" x14ac:dyDescent="0.2">
      <c r="A10" s="94"/>
      <c r="B10" s="94"/>
      <c r="C10" s="94"/>
      <c r="D10" s="94"/>
      <c r="E10" s="94"/>
      <c r="F10" s="94" t="s">
        <v>2</v>
      </c>
      <c r="G10" s="94"/>
      <c r="H10" s="94" t="s">
        <v>3</v>
      </c>
    </row>
    <row r="11" spans="1:9" ht="15" customHeight="1" x14ac:dyDescent="0.2">
      <c r="A11" s="94"/>
      <c r="B11" s="94"/>
      <c r="C11" s="94"/>
      <c r="D11" s="94"/>
      <c r="E11" s="94"/>
      <c r="F11" s="94" t="s">
        <v>4</v>
      </c>
      <c r="G11" s="94" t="s">
        <v>5</v>
      </c>
      <c r="H11" s="94"/>
    </row>
    <row r="12" spans="1:9" ht="15" customHeight="1" x14ac:dyDescent="0.2">
      <c r="A12" s="94"/>
      <c r="B12" s="94"/>
      <c r="C12" s="94"/>
      <c r="D12" s="94"/>
      <c r="E12" s="94"/>
      <c r="F12" s="94"/>
      <c r="G12" s="94"/>
      <c r="H12" s="94"/>
    </row>
    <row r="13" spans="1:9" ht="17.25" customHeight="1" x14ac:dyDescent="0.25">
      <c r="A13" s="33">
        <v>7</v>
      </c>
      <c r="B13" s="79"/>
      <c r="C13" s="4" t="s">
        <v>84</v>
      </c>
      <c r="D13" s="4" t="s">
        <v>85</v>
      </c>
      <c r="E13" s="23">
        <f t="shared" ref="E13:E15" si="0">SUM(F13,H13)</f>
        <v>0</v>
      </c>
      <c r="F13" s="23"/>
      <c r="G13" s="23">
        <v>-9.1999999999999993</v>
      </c>
      <c r="H13" s="23"/>
    </row>
    <row r="14" spans="1:9" ht="15" customHeight="1" x14ac:dyDescent="0.25">
      <c r="A14" s="94" t="s">
        <v>21</v>
      </c>
      <c r="B14" s="94"/>
      <c r="C14" s="94"/>
      <c r="D14" s="94"/>
      <c r="E14" s="23">
        <f t="shared" si="0"/>
        <v>0</v>
      </c>
      <c r="F14" s="23">
        <f>SUM(F13:F13)</f>
        <v>0</v>
      </c>
      <c r="G14" s="23">
        <f>SUM(G13:G13)</f>
        <v>-9.1999999999999993</v>
      </c>
      <c r="H14" s="23">
        <f>SUM(H13:H13)</f>
        <v>0</v>
      </c>
    </row>
    <row r="15" spans="1:9" ht="15" customHeight="1" x14ac:dyDescent="0.2">
      <c r="A15" s="104" t="s">
        <v>30</v>
      </c>
      <c r="B15" s="104"/>
      <c r="C15" s="104"/>
      <c r="D15" s="104"/>
      <c r="E15" s="27">
        <f t="shared" si="0"/>
        <v>0</v>
      </c>
      <c r="F15" s="27">
        <f t="shared" ref="F15:G15" si="1">SUM(F14)</f>
        <v>0</v>
      </c>
      <c r="G15" s="27">
        <f t="shared" si="1"/>
        <v>-9.1999999999999993</v>
      </c>
      <c r="H15" s="27">
        <f>SUM(H14)</f>
        <v>0</v>
      </c>
    </row>
  </sheetData>
  <mergeCells count="19">
    <mergeCell ref="A14:D14"/>
    <mergeCell ref="A15:D15"/>
    <mergeCell ref="G8:H8"/>
    <mergeCell ref="A9:A12"/>
    <mergeCell ref="B9:B12"/>
    <mergeCell ref="C9:C12"/>
    <mergeCell ref="D9:D12"/>
    <mergeCell ref="E9:E12"/>
    <mergeCell ref="F9:H9"/>
    <mergeCell ref="F10:G10"/>
    <mergeCell ref="H10:H12"/>
    <mergeCell ref="F11:F12"/>
    <mergeCell ref="G11:G12"/>
    <mergeCell ref="E1:H1"/>
    <mergeCell ref="E2:H2"/>
    <mergeCell ref="E3:H3"/>
    <mergeCell ref="E4:H4"/>
    <mergeCell ref="B7:H7"/>
    <mergeCell ref="A6:H6"/>
  </mergeCells>
  <pageMargins left="0.70866141732283472" right="0.70866141732283472" top="0.74803149606299213" bottom="0.35433070866141736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S23" sqref="S23"/>
    </sheetView>
  </sheetViews>
  <sheetFormatPr defaultColWidth="9.140625" defaultRowHeight="15" x14ac:dyDescent="0.25"/>
  <cols>
    <col min="1" max="1" width="6.28515625" style="16" customWidth="1"/>
    <col min="2" max="2" width="16.7109375" style="16" customWidth="1"/>
    <col min="3" max="3" width="30.28515625" style="16" customWidth="1"/>
    <col min="4" max="4" width="44.5703125" style="16" customWidth="1"/>
    <col min="5" max="5" width="9.7109375" style="16" customWidth="1"/>
    <col min="6" max="6" width="10" style="16" customWidth="1"/>
    <col min="7" max="7" width="11" style="16" customWidth="1"/>
    <col min="8" max="8" width="9.28515625" style="16" customWidth="1"/>
    <col min="9" max="9" width="9.140625" style="16" hidden="1" customWidth="1"/>
    <col min="10" max="16384" width="9.140625" style="16"/>
  </cols>
  <sheetData>
    <row r="1" spans="1:9" ht="15" customHeight="1" x14ac:dyDescent="0.25">
      <c r="E1" s="130" t="s">
        <v>33</v>
      </c>
      <c r="F1" s="130"/>
      <c r="G1" s="130"/>
      <c r="H1" s="130"/>
    </row>
    <row r="2" spans="1:9" ht="15" customHeight="1" x14ac:dyDescent="0.25">
      <c r="E2" s="130" t="s">
        <v>65</v>
      </c>
      <c r="F2" s="130"/>
      <c r="G2" s="130"/>
      <c r="H2" s="130"/>
    </row>
    <row r="3" spans="1:9" ht="15" customHeight="1" x14ac:dyDescent="0.25">
      <c r="E3" s="130" t="s">
        <v>164</v>
      </c>
      <c r="F3" s="130"/>
      <c r="G3" s="130"/>
      <c r="H3" s="130"/>
    </row>
    <row r="4" spans="1:9" ht="15" customHeight="1" x14ac:dyDescent="0.25">
      <c r="E4" s="130" t="s">
        <v>34</v>
      </c>
      <c r="F4" s="130"/>
      <c r="G4" s="130"/>
      <c r="H4" s="130"/>
    </row>
    <row r="5" spans="1:9" ht="11.25" customHeight="1" x14ac:dyDescent="0.25">
      <c r="E5" s="19"/>
      <c r="F5" s="19"/>
      <c r="G5" s="19"/>
      <c r="H5" s="19"/>
    </row>
    <row r="6" spans="1:9" ht="13.5" customHeight="1" x14ac:dyDescent="0.25">
      <c r="A6" s="131" t="s">
        <v>42</v>
      </c>
      <c r="B6" s="131"/>
      <c r="C6" s="131"/>
      <c r="D6" s="131"/>
      <c r="E6" s="131"/>
      <c r="F6" s="131"/>
      <c r="G6" s="131"/>
      <c r="H6" s="131"/>
      <c r="I6" s="131"/>
    </row>
    <row r="7" spans="1:9" ht="14.25" customHeight="1" x14ac:dyDescent="0.25">
      <c r="G7" s="132" t="s">
        <v>29</v>
      </c>
      <c r="H7" s="132"/>
    </row>
    <row r="8" spans="1:9" ht="15.75" customHeight="1" x14ac:dyDescent="0.25">
      <c r="A8" s="121" t="s">
        <v>14</v>
      </c>
      <c r="B8" s="122" t="s">
        <v>18</v>
      </c>
      <c r="C8" s="122" t="s">
        <v>19</v>
      </c>
      <c r="D8" s="122" t="s">
        <v>20</v>
      </c>
      <c r="E8" s="122" t="s">
        <v>0</v>
      </c>
      <c r="F8" s="122" t="s">
        <v>1</v>
      </c>
      <c r="G8" s="122"/>
      <c r="H8" s="122"/>
    </row>
    <row r="9" spans="1:9" ht="12.75" customHeight="1" x14ac:dyDescent="0.25">
      <c r="A9" s="121"/>
      <c r="B9" s="122"/>
      <c r="C9" s="122"/>
      <c r="D9" s="122"/>
      <c r="E9" s="122"/>
      <c r="F9" s="122" t="s">
        <v>2</v>
      </c>
      <c r="G9" s="122"/>
      <c r="H9" s="122" t="s">
        <v>3</v>
      </c>
    </row>
    <row r="10" spans="1:9" ht="15" customHeight="1" x14ac:dyDescent="0.25">
      <c r="A10" s="121"/>
      <c r="B10" s="122"/>
      <c r="C10" s="122"/>
      <c r="D10" s="122"/>
      <c r="E10" s="122"/>
      <c r="F10" s="122" t="s">
        <v>4</v>
      </c>
      <c r="G10" s="122" t="s">
        <v>5</v>
      </c>
      <c r="H10" s="122"/>
    </row>
    <row r="11" spans="1:9" ht="15" customHeight="1" x14ac:dyDescent="0.25">
      <c r="A11" s="121"/>
      <c r="B11" s="122"/>
      <c r="C11" s="122"/>
      <c r="D11" s="122"/>
      <c r="E11" s="122"/>
      <c r="F11" s="122"/>
      <c r="G11" s="122"/>
      <c r="H11" s="122"/>
    </row>
    <row r="12" spans="1:9" ht="29.25" customHeight="1" x14ac:dyDescent="0.25">
      <c r="A12" s="33">
        <v>5</v>
      </c>
      <c r="B12" s="124" t="s">
        <v>11</v>
      </c>
      <c r="C12" s="64" t="s">
        <v>76</v>
      </c>
      <c r="D12" s="64" t="s">
        <v>77</v>
      </c>
      <c r="E12" s="24">
        <f t="shared" ref="E12:E27" si="0">SUM(F12,H12)</f>
        <v>3.15</v>
      </c>
      <c r="F12" s="24">
        <v>3.15</v>
      </c>
      <c r="G12" s="24">
        <v>3.105</v>
      </c>
      <c r="H12" s="24"/>
    </row>
    <row r="13" spans="1:9" ht="15.75" customHeight="1" x14ac:dyDescent="0.25">
      <c r="A13" s="33">
        <v>6</v>
      </c>
      <c r="B13" s="125"/>
      <c r="C13" s="64" t="s">
        <v>78</v>
      </c>
      <c r="D13" s="64" t="s">
        <v>79</v>
      </c>
      <c r="E13" s="24">
        <f t="shared" si="0"/>
        <v>2.4449999999999998</v>
      </c>
      <c r="F13" s="24">
        <v>2.4449999999999998</v>
      </c>
      <c r="G13" s="24">
        <v>2.41</v>
      </c>
      <c r="H13" s="24"/>
    </row>
    <row r="14" spans="1:9" ht="27" customHeight="1" x14ac:dyDescent="0.25">
      <c r="A14" s="33">
        <v>7</v>
      </c>
      <c r="B14" s="125"/>
      <c r="C14" s="64" t="s">
        <v>80</v>
      </c>
      <c r="D14" s="64" t="s">
        <v>81</v>
      </c>
      <c r="E14" s="24">
        <f t="shared" si="0"/>
        <v>6.8550000000000004</v>
      </c>
      <c r="F14" s="24">
        <v>6.8550000000000004</v>
      </c>
      <c r="G14" s="24">
        <v>6.7569999999999997</v>
      </c>
      <c r="H14" s="24"/>
    </row>
    <row r="15" spans="1:9" ht="16.5" customHeight="1" x14ac:dyDescent="0.25">
      <c r="A15" s="33">
        <v>9</v>
      </c>
      <c r="B15" s="125"/>
      <c r="C15" s="64" t="s">
        <v>82</v>
      </c>
      <c r="D15" s="64" t="s">
        <v>83</v>
      </c>
      <c r="E15" s="24">
        <f t="shared" si="0"/>
        <v>2.7450000000000001</v>
      </c>
      <c r="F15" s="24">
        <v>2.7450000000000001</v>
      </c>
      <c r="G15" s="24">
        <v>2.706</v>
      </c>
      <c r="H15" s="24"/>
    </row>
    <row r="16" spans="1:9" ht="16.5" customHeight="1" x14ac:dyDescent="0.25">
      <c r="A16" s="33">
        <v>11</v>
      </c>
      <c r="B16" s="125"/>
      <c r="C16" s="64" t="s">
        <v>84</v>
      </c>
      <c r="D16" s="64" t="s">
        <v>85</v>
      </c>
      <c r="E16" s="24">
        <f t="shared" si="0"/>
        <v>11.895</v>
      </c>
      <c r="F16" s="24">
        <v>11.895</v>
      </c>
      <c r="G16" s="24">
        <v>11.725</v>
      </c>
      <c r="H16" s="24"/>
    </row>
    <row r="17" spans="1:14" ht="16.5" customHeight="1" x14ac:dyDescent="0.25">
      <c r="A17" s="33">
        <v>12</v>
      </c>
      <c r="B17" s="125"/>
      <c r="C17" s="64" t="s">
        <v>86</v>
      </c>
      <c r="D17" s="64" t="s">
        <v>87</v>
      </c>
      <c r="E17" s="24">
        <f t="shared" si="0"/>
        <v>10.125</v>
      </c>
      <c r="F17" s="24">
        <v>10.125</v>
      </c>
      <c r="G17" s="24">
        <v>9.98</v>
      </c>
      <c r="H17" s="24"/>
    </row>
    <row r="18" spans="1:14" ht="16.5" customHeight="1" x14ac:dyDescent="0.25">
      <c r="A18" s="33">
        <v>13</v>
      </c>
      <c r="B18" s="125"/>
      <c r="C18" s="64" t="s">
        <v>88</v>
      </c>
      <c r="D18" s="64" t="s">
        <v>89</v>
      </c>
      <c r="E18" s="24">
        <f t="shared" si="0"/>
        <v>12.3</v>
      </c>
      <c r="F18" s="24">
        <v>12.3</v>
      </c>
      <c r="G18" s="24">
        <v>12.124000000000001</v>
      </c>
      <c r="H18" s="24"/>
    </row>
    <row r="19" spans="1:14" ht="16.5" customHeight="1" x14ac:dyDescent="0.25">
      <c r="A19" s="33">
        <v>14</v>
      </c>
      <c r="B19" s="125"/>
      <c r="C19" s="64" t="s">
        <v>90</v>
      </c>
      <c r="D19" s="64" t="s">
        <v>91</v>
      </c>
      <c r="E19" s="24">
        <f t="shared" si="0"/>
        <v>1.23</v>
      </c>
      <c r="F19" s="24">
        <v>1.23</v>
      </c>
      <c r="G19" s="24">
        <v>1.212</v>
      </c>
      <c r="H19" s="24"/>
    </row>
    <row r="20" spans="1:14" ht="16.5" customHeight="1" x14ac:dyDescent="0.25">
      <c r="A20" s="33">
        <v>15</v>
      </c>
      <c r="B20" s="125"/>
      <c r="C20" s="64" t="s">
        <v>55</v>
      </c>
      <c r="D20" s="64" t="s">
        <v>56</v>
      </c>
      <c r="E20" s="24">
        <f t="shared" si="0"/>
        <v>1</v>
      </c>
      <c r="F20" s="24">
        <v>1</v>
      </c>
      <c r="G20" s="24"/>
      <c r="H20" s="24"/>
    </row>
    <row r="21" spans="1:14" ht="27.75" customHeight="1" x14ac:dyDescent="0.25">
      <c r="A21" s="33">
        <v>16</v>
      </c>
      <c r="B21" s="126"/>
      <c r="C21" s="64" t="s">
        <v>92</v>
      </c>
      <c r="D21" s="64" t="s">
        <v>93</v>
      </c>
      <c r="E21" s="24">
        <f t="shared" si="0"/>
        <v>2.5649999999999999</v>
      </c>
      <c r="F21" s="24">
        <v>2.5649999999999999</v>
      </c>
      <c r="G21" s="24">
        <v>2.528</v>
      </c>
      <c r="H21" s="24"/>
    </row>
    <row r="22" spans="1:14" ht="15.75" customHeight="1" x14ac:dyDescent="0.25">
      <c r="A22" s="33">
        <v>17</v>
      </c>
      <c r="B22" s="124" t="s">
        <v>12</v>
      </c>
      <c r="C22" s="127" t="s">
        <v>6</v>
      </c>
      <c r="D22" s="63" t="s">
        <v>72</v>
      </c>
      <c r="E22" s="25">
        <f t="shared" si="0"/>
        <v>341.5</v>
      </c>
      <c r="F22" s="25">
        <f t="shared" ref="F22:G22" si="1">SUM(F23:F25)</f>
        <v>203.4</v>
      </c>
      <c r="G22" s="25">
        <f t="shared" si="1"/>
        <v>1.3</v>
      </c>
      <c r="H22" s="25">
        <f>SUM(H23:H25)</f>
        <v>138.1</v>
      </c>
    </row>
    <row r="23" spans="1:14" ht="30.75" customHeight="1" x14ac:dyDescent="0.25">
      <c r="A23" s="33" t="s">
        <v>73</v>
      </c>
      <c r="B23" s="125"/>
      <c r="C23" s="128"/>
      <c r="D23" s="62" t="s">
        <v>71</v>
      </c>
      <c r="E23" s="24">
        <f t="shared" si="0"/>
        <v>202</v>
      </c>
      <c r="F23" s="24">
        <v>203.4</v>
      </c>
      <c r="G23" s="24">
        <v>1.3</v>
      </c>
      <c r="H23" s="24">
        <v>-1.4</v>
      </c>
    </row>
    <row r="24" spans="1:14" ht="60.75" customHeight="1" x14ac:dyDescent="0.25">
      <c r="A24" s="33" t="s">
        <v>160</v>
      </c>
      <c r="B24" s="125"/>
      <c r="C24" s="128"/>
      <c r="D24" s="66" t="s">
        <v>159</v>
      </c>
      <c r="E24" s="24">
        <f t="shared" si="0"/>
        <v>80</v>
      </c>
      <c r="F24" s="24"/>
      <c r="G24" s="24"/>
      <c r="H24" s="24">
        <v>80</v>
      </c>
    </row>
    <row r="25" spans="1:14" ht="30" customHeight="1" x14ac:dyDescent="0.25">
      <c r="A25" s="33" t="s">
        <v>153</v>
      </c>
      <c r="B25" s="126"/>
      <c r="C25" s="129"/>
      <c r="D25" s="90" t="s">
        <v>154</v>
      </c>
      <c r="E25" s="24">
        <f t="shared" si="0"/>
        <v>59.5</v>
      </c>
      <c r="F25" s="24"/>
      <c r="G25" s="24"/>
      <c r="H25" s="24">
        <v>59.5</v>
      </c>
    </row>
    <row r="26" spans="1:14" ht="43.5" customHeight="1" x14ac:dyDescent="0.25">
      <c r="A26" s="84">
        <v>29</v>
      </c>
      <c r="B26" s="42" t="s">
        <v>52</v>
      </c>
      <c r="C26" s="75" t="s">
        <v>6</v>
      </c>
      <c r="D26" s="64" t="s">
        <v>139</v>
      </c>
      <c r="E26" s="24">
        <f t="shared" si="0"/>
        <v>307.20000000000005</v>
      </c>
      <c r="F26" s="24">
        <v>68.900000000000006</v>
      </c>
      <c r="G26" s="24"/>
      <c r="H26" s="24">
        <v>238.3</v>
      </c>
    </row>
    <row r="27" spans="1:14" ht="18" customHeight="1" x14ac:dyDescent="0.25">
      <c r="A27" s="33">
        <v>31</v>
      </c>
      <c r="B27" s="85" t="s">
        <v>44</v>
      </c>
      <c r="C27" s="4" t="s">
        <v>6</v>
      </c>
      <c r="D27" s="75" t="s">
        <v>152</v>
      </c>
      <c r="E27" s="151">
        <f t="shared" si="0"/>
        <v>79.569999999999993</v>
      </c>
      <c r="F27" s="151">
        <v>79.569999999999993</v>
      </c>
      <c r="G27" s="24"/>
      <c r="H27" s="24"/>
    </row>
    <row r="28" spans="1:14" ht="17.25" customHeight="1" x14ac:dyDescent="0.25">
      <c r="A28" s="33">
        <v>43</v>
      </c>
      <c r="B28" s="42" t="s">
        <v>11</v>
      </c>
      <c r="C28" s="75" t="s">
        <v>61</v>
      </c>
      <c r="D28" s="75" t="s">
        <v>62</v>
      </c>
      <c r="E28" s="151">
        <f t="shared" ref="E28:E34" si="2">SUM(F28,H28)</f>
        <v>2.2999999999999998</v>
      </c>
      <c r="F28" s="151">
        <v>2.2999999999999998</v>
      </c>
      <c r="G28" s="24">
        <v>3.2530000000000001</v>
      </c>
      <c r="H28" s="24"/>
    </row>
    <row r="29" spans="1:14" ht="29.25" customHeight="1" x14ac:dyDescent="0.25">
      <c r="A29" s="33">
        <v>44</v>
      </c>
      <c r="B29" s="42" t="s">
        <v>44</v>
      </c>
      <c r="C29" s="86" t="s">
        <v>6</v>
      </c>
      <c r="D29" s="75" t="s">
        <v>94</v>
      </c>
      <c r="E29" s="151">
        <f t="shared" si="2"/>
        <v>68.631</v>
      </c>
      <c r="F29" s="151">
        <v>68.631</v>
      </c>
      <c r="G29" s="24"/>
      <c r="H29" s="24"/>
    </row>
    <row r="30" spans="1:14" ht="15" customHeight="1" x14ac:dyDescent="0.25">
      <c r="A30" s="122" t="s">
        <v>21</v>
      </c>
      <c r="B30" s="122"/>
      <c r="C30" s="122"/>
      <c r="D30" s="122"/>
      <c r="E30" s="151">
        <f t="shared" si="2"/>
        <v>56.609999999999992</v>
      </c>
      <c r="F30" s="151">
        <f>SUM(F12:F21,F28)</f>
        <v>56.609999999999992</v>
      </c>
      <c r="G30" s="24">
        <f>SUM(G12:G21,G28)</f>
        <v>55.800000000000004</v>
      </c>
      <c r="H30" s="24">
        <f>SUM(H12:H21,H28)</f>
        <v>0</v>
      </c>
      <c r="I30" s="17" t="e">
        <f>SUM(#REF!)</f>
        <v>#REF!</v>
      </c>
      <c r="N30" s="32"/>
    </row>
    <row r="31" spans="1:14" ht="15" customHeight="1" x14ac:dyDescent="0.25">
      <c r="A31" s="122" t="s">
        <v>22</v>
      </c>
      <c r="B31" s="122"/>
      <c r="C31" s="122"/>
      <c r="D31" s="122"/>
      <c r="E31" s="151">
        <f t="shared" si="2"/>
        <v>341.5</v>
      </c>
      <c r="F31" s="151">
        <f t="shared" ref="F31:G31" si="3">SUM(F23:F25)</f>
        <v>203.4</v>
      </c>
      <c r="G31" s="24">
        <f t="shared" si="3"/>
        <v>1.3</v>
      </c>
      <c r="H31" s="24">
        <f>SUM(H23:H25)</f>
        <v>138.1</v>
      </c>
      <c r="I31" s="41"/>
      <c r="N31" s="32"/>
    </row>
    <row r="32" spans="1:14" ht="15" customHeight="1" x14ac:dyDescent="0.25">
      <c r="A32" s="122" t="s">
        <v>45</v>
      </c>
      <c r="B32" s="122"/>
      <c r="C32" s="122"/>
      <c r="D32" s="122"/>
      <c r="E32" s="151">
        <f t="shared" si="2"/>
        <v>148.20099999999999</v>
      </c>
      <c r="F32" s="151">
        <f t="shared" ref="F32:G32" si="4">SUM(F27,F29)</f>
        <v>148.20099999999999</v>
      </c>
      <c r="G32" s="24">
        <f t="shared" si="4"/>
        <v>0</v>
      </c>
      <c r="H32" s="24">
        <f>SUM(H27,H29)</f>
        <v>0</v>
      </c>
      <c r="I32" s="41"/>
      <c r="N32" s="32"/>
    </row>
    <row r="33" spans="1:14" ht="15" customHeight="1" x14ac:dyDescent="0.25">
      <c r="A33" s="122" t="s">
        <v>53</v>
      </c>
      <c r="B33" s="122"/>
      <c r="C33" s="122"/>
      <c r="D33" s="122"/>
      <c r="E33" s="151">
        <f t="shared" si="2"/>
        <v>307.20000000000005</v>
      </c>
      <c r="F33" s="151">
        <f t="shared" ref="F33:G33" si="5">SUM(F26)</f>
        <v>68.900000000000006</v>
      </c>
      <c r="G33" s="24">
        <f t="shared" si="5"/>
        <v>0</v>
      </c>
      <c r="H33" s="24">
        <f>SUM(H26)</f>
        <v>238.3</v>
      </c>
      <c r="I33" s="41"/>
      <c r="N33" s="32"/>
    </row>
    <row r="34" spans="1:14" ht="15" customHeight="1" x14ac:dyDescent="0.25">
      <c r="A34" s="123" t="s">
        <v>30</v>
      </c>
      <c r="B34" s="123"/>
      <c r="C34" s="123"/>
      <c r="D34" s="123"/>
      <c r="E34" s="152">
        <f t="shared" si="2"/>
        <v>853.51099999999997</v>
      </c>
      <c r="F34" s="152">
        <f t="shared" ref="F34:G34" si="6">SUM(F30:F33)</f>
        <v>477.11099999999999</v>
      </c>
      <c r="G34" s="25">
        <f t="shared" si="6"/>
        <v>57.1</v>
      </c>
      <c r="H34" s="25">
        <f>SUM(H30:H33)</f>
        <v>376.4</v>
      </c>
    </row>
    <row r="36" spans="1:14" x14ac:dyDescent="0.25">
      <c r="E36" s="28"/>
    </row>
    <row r="38" spans="1:14" x14ac:dyDescent="0.25">
      <c r="D38" s="67"/>
      <c r="E38" s="28"/>
      <c r="F38" s="28"/>
      <c r="G38" s="28"/>
    </row>
  </sheetData>
  <mergeCells count="24">
    <mergeCell ref="G7:H7"/>
    <mergeCell ref="H9:H11"/>
    <mergeCell ref="C8:C11"/>
    <mergeCell ref="G10:G11"/>
    <mergeCell ref="F8:H8"/>
    <mergeCell ref="F9:G9"/>
    <mergeCell ref="F10:F11"/>
    <mergeCell ref="E8:E11"/>
    <mergeCell ref="E1:H1"/>
    <mergeCell ref="E2:H2"/>
    <mergeCell ref="E3:H3"/>
    <mergeCell ref="E4:H4"/>
    <mergeCell ref="A6:I6"/>
    <mergeCell ref="A8:A11"/>
    <mergeCell ref="D8:D11"/>
    <mergeCell ref="A34:D34"/>
    <mergeCell ref="A30:D30"/>
    <mergeCell ref="B8:B11"/>
    <mergeCell ref="A32:D32"/>
    <mergeCell ref="A31:D31"/>
    <mergeCell ref="B12:B21"/>
    <mergeCell ref="A33:D33"/>
    <mergeCell ref="B22:B25"/>
    <mergeCell ref="C22:C25"/>
  </mergeCells>
  <phoneticPr fontId="0" type="noConversion"/>
  <pageMargins left="0.35433070866141736" right="0.35433070866141736" top="0.39370078740157483" bottom="0.19685039370078741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39"/>
  <sheetViews>
    <sheetView workbookViewId="0">
      <selection activeCell="H8" sqref="H8"/>
    </sheetView>
  </sheetViews>
  <sheetFormatPr defaultColWidth="9.140625" defaultRowHeight="15" x14ac:dyDescent="0.2"/>
  <cols>
    <col min="1" max="1" width="7.85546875" style="5" customWidth="1"/>
    <col min="2" max="2" width="61.28515625" style="5" customWidth="1"/>
    <col min="3" max="3" width="3.7109375" style="5" customWidth="1"/>
    <col min="4" max="4" width="13.42578125" style="5" customWidth="1"/>
    <col min="5" max="5" width="12" style="5" customWidth="1"/>
    <col min="6" max="6" width="11.42578125" style="5" customWidth="1"/>
    <col min="7" max="7" width="12" style="5" customWidth="1"/>
    <col min="8" max="16384" width="9.140625" style="5"/>
  </cols>
  <sheetData>
    <row r="1" spans="1:9" ht="12.75" customHeight="1" x14ac:dyDescent="0.2">
      <c r="D1" s="105" t="s">
        <v>26</v>
      </c>
      <c r="E1" s="105"/>
      <c r="F1" s="105"/>
      <c r="G1" s="105"/>
    </row>
    <row r="2" spans="1:9" ht="12.75" customHeight="1" x14ac:dyDescent="0.2">
      <c r="D2" s="105" t="s">
        <v>66</v>
      </c>
      <c r="E2" s="105"/>
      <c r="F2" s="105"/>
      <c r="G2" s="105"/>
    </row>
    <row r="3" spans="1:9" ht="12.75" customHeight="1" x14ac:dyDescent="0.2">
      <c r="D3" s="105" t="s">
        <v>163</v>
      </c>
      <c r="E3" s="105"/>
      <c r="F3" s="105"/>
      <c r="G3" s="105"/>
    </row>
    <row r="4" spans="1:9" x14ac:dyDescent="0.25">
      <c r="D4" s="133" t="s">
        <v>35</v>
      </c>
      <c r="E4" s="133"/>
      <c r="F4" s="133"/>
      <c r="G4" s="133"/>
    </row>
    <row r="5" spans="1:9" x14ac:dyDescent="0.25">
      <c r="D5" s="21"/>
      <c r="E5" s="21"/>
      <c r="F5" s="21"/>
      <c r="G5" s="21"/>
    </row>
    <row r="6" spans="1:9" ht="32.25" customHeight="1" x14ac:dyDescent="0.2">
      <c r="A6" s="137" t="s">
        <v>43</v>
      </c>
      <c r="B6" s="137"/>
      <c r="C6" s="137"/>
      <c r="D6" s="137"/>
      <c r="E6" s="137"/>
      <c r="F6" s="137"/>
      <c r="G6" s="137"/>
    </row>
    <row r="7" spans="1:9" ht="19.5" customHeight="1" x14ac:dyDescent="0.2">
      <c r="F7" s="138" t="s">
        <v>29</v>
      </c>
      <c r="G7" s="138"/>
    </row>
    <row r="8" spans="1:9" ht="15" customHeight="1" x14ac:dyDescent="0.2">
      <c r="A8" s="94" t="s">
        <v>10</v>
      </c>
      <c r="B8" s="94" t="s">
        <v>8</v>
      </c>
      <c r="C8" s="141" t="s">
        <v>14</v>
      </c>
      <c r="D8" s="136" t="s">
        <v>0</v>
      </c>
      <c r="E8" s="136" t="s">
        <v>1</v>
      </c>
      <c r="F8" s="136"/>
      <c r="G8" s="136"/>
    </row>
    <row r="9" spans="1:9" ht="15" customHeight="1" x14ac:dyDescent="0.2">
      <c r="A9" s="94"/>
      <c r="B9" s="94"/>
      <c r="C9" s="142"/>
      <c r="D9" s="136"/>
      <c r="E9" s="136" t="s">
        <v>2</v>
      </c>
      <c r="F9" s="136"/>
      <c r="G9" s="94" t="s">
        <v>3</v>
      </c>
    </row>
    <row r="10" spans="1:9" ht="15" customHeight="1" x14ac:dyDescent="0.2">
      <c r="A10" s="94"/>
      <c r="B10" s="94"/>
      <c r="C10" s="142"/>
      <c r="D10" s="136"/>
      <c r="E10" s="136" t="s">
        <v>4</v>
      </c>
      <c r="F10" s="136" t="s">
        <v>5</v>
      </c>
      <c r="G10" s="94"/>
    </row>
    <row r="11" spans="1:9" ht="19.5" customHeight="1" x14ac:dyDescent="0.2">
      <c r="A11" s="94"/>
      <c r="B11" s="94"/>
      <c r="C11" s="143"/>
      <c r="D11" s="136"/>
      <c r="E11" s="136"/>
      <c r="F11" s="136"/>
      <c r="G11" s="94"/>
    </row>
    <row r="12" spans="1:9" ht="30.75" customHeight="1" x14ac:dyDescent="0.25">
      <c r="A12" s="87" t="s">
        <v>11</v>
      </c>
      <c r="B12" s="6" t="s">
        <v>9</v>
      </c>
      <c r="C12" s="15">
        <v>1</v>
      </c>
      <c r="D12" s="22">
        <f t="shared" ref="D12:D22" si="0">SUM(E12,G12)</f>
        <v>74.309999999999988</v>
      </c>
      <c r="E12" s="22">
        <f>SUM('savivaldybės funkcijos(3)'!F44,'ugdymo reikmėms(5)'!F14,'kt_ dotacijos (6)'!F30)</f>
        <v>62.009999999999991</v>
      </c>
      <c r="F12" s="22">
        <f>SUM('savivaldybės funkcijos(3)'!G44,'ugdymo reikmėms(5)'!G14,'kt_ dotacijos (6)'!G30)</f>
        <v>43.2</v>
      </c>
      <c r="G12" s="22">
        <f>SUM('savivaldybės funkcijos(3)'!H44,'ugdymo reikmėms(5)'!H14,'kt_ dotacijos (6)'!H30)</f>
        <v>12.299999999999999</v>
      </c>
      <c r="I12" s="8"/>
    </row>
    <row r="13" spans="1:9" ht="30.75" customHeight="1" x14ac:dyDescent="0.25">
      <c r="A13" s="13" t="s">
        <v>12</v>
      </c>
      <c r="B13" s="6" t="s">
        <v>17</v>
      </c>
      <c r="C13" s="15">
        <v>2</v>
      </c>
      <c r="D13" s="22">
        <f t="shared" si="0"/>
        <v>341.5</v>
      </c>
      <c r="E13" s="22">
        <f>SUM('savivaldybės funkcijos(3)'!F45,'kt_ dotacijos (6)'!F31)</f>
        <v>215</v>
      </c>
      <c r="F13" s="22">
        <f>SUM('savivaldybės funkcijos(3)'!G45,'kt_ dotacijos (6)'!G31)</f>
        <v>2.6</v>
      </c>
      <c r="G13" s="22">
        <f>SUM('savivaldybės funkcijos(3)'!H45,'kt_ dotacijos (6)'!H31)</f>
        <v>126.5</v>
      </c>
      <c r="I13" s="8"/>
    </row>
    <row r="14" spans="1:9" ht="30.75" customHeight="1" x14ac:dyDescent="0.25">
      <c r="A14" s="13" t="s">
        <v>58</v>
      </c>
      <c r="B14" s="6" t="s">
        <v>60</v>
      </c>
      <c r="C14" s="15">
        <v>3</v>
      </c>
      <c r="D14" s="22">
        <f t="shared" si="0"/>
        <v>0</v>
      </c>
      <c r="E14" s="22">
        <f>SUM('savivaldybės funkcijos(3)'!F46)</f>
        <v>-2.1</v>
      </c>
      <c r="F14" s="22">
        <f>SUM('savivaldybės funkcijos(3)'!G46)</f>
        <v>0</v>
      </c>
      <c r="G14" s="22">
        <f>SUM('savivaldybės funkcijos(3)'!H46)</f>
        <v>2.1</v>
      </c>
      <c r="I14" s="8"/>
    </row>
    <row r="15" spans="1:9" ht="30.75" customHeight="1" x14ac:dyDescent="0.25">
      <c r="A15" s="13" t="s">
        <v>44</v>
      </c>
      <c r="B15" s="6" t="s">
        <v>50</v>
      </c>
      <c r="C15" s="15">
        <v>4</v>
      </c>
      <c r="D15" s="145">
        <f t="shared" si="0"/>
        <v>327.70100000000002</v>
      </c>
      <c r="E15" s="145">
        <f>SUM('savivaldybės funkcijos(3)'!F47,'v.f.(4)'!F13,'kt_ dotacijos (6)'!F32)</f>
        <v>327.70100000000002</v>
      </c>
      <c r="F15" s="145">
        <f>SUM('savivaldybės funkcijos(3)'!G47,'v.f.(4)'!G13,'kt_ dotacijos (6)'!G32)</f>
        <v>1</v>
      </c>
      <c r="G15" s="145">
        <f>SUM('savivaldybės funkcijos(3)'!H47,'v.f.(4)'!H13,'kt_ dotacijos (6)'!H32)</f>
        <v>0</v>
      </c>
      <c r="I15" s="8"/>
    </row>
    <row r="16" spans="1:9" ht="30.75" customHeight="1" x14ac:dyDescent="0.25">
      <c r="A16" s="13" t="s">
        <v>111</v>
      </c>
      <c r="B16" s="6" t="s">
        <v>156</v>
      </c>
      <c r="C16" s="15">
        <v>5</v>
      </c>
      <c r="D16" s="145">
        <f t="shared" si="0"/>
        <v>38.5</v>
      </c>
      <c r="E16" s="145">
        <f>SUM('savivaldybės funkcijos(3)'!F48)</f>
        <v>38.5</v>
      </c>
      <c r="F16" s="145">
        <f>SUM('savivaldybės funkcijos(3)'!G48)</f>
        <v>0</v>
      </c>
      <c r="G16" s="145">
        <f>SUM('savivaldybės funkcijos(3)'!H48)</f>
        <v>0</v>
      </c>
      <c r="I16" s="8"/>
    </row>
    <row r="17" spans="1:9" ht="30.75" customHeight="1" x14ac:dyDescent="0.25">
      <c r="A17" s="13" t="s">
        <v>46</v>
      </c>
      <c r="B17" s="6" t="s">
        <v>51</v>
      </c>
      <c r="C17" s="15">
        <v>6</v>
      </c>
      <c r="D17" s="145">
        <f t="shared" si="0"/>
        <v>13.3</v>
      </c>
      <c r="E17" s="145">
        <f>SUM('savivaldybės funkcijos(3)'!F49)</f>
        <v>13.3</v>
      </c>
      <c r="F17" s="145">
        <f>SUM('savivaldybės funkcijos(3)'!G49)</f>
        <v>0</v>
      </c>
      <c r="G17" s="145">
        <f>SUM('savivaldybės funkcijos(3)'!H49)</f>
        <v>0</v>
      </c>
      <c r="I17" s="8"/>
    </row>
    <row r="18" spans="1:9" ht="30.75" customHeight="1" x14ac:dyDescent="0.25">
      <c r="A18" s="13" t="s">
        <v>13</v>
      </c>
      <c r="B18" s="6" t="s">
        <v>24</v>
      </c>
      <c r="C18" s="15">
        <v>7</v>
      </c>
      <c r="D18" s="145">
        <f t="shared" si="0"/>
        <v>24.700000000000003</v>
      </c>
      <c r="E18" s="145">
        <f>SUM('savivaldybės funkcijos(3)'!F50)</f>
        <v>16.700000000000003</v>
      </c>
      <c r="F18" s="145">
        <f>SUM('savivaldybės funkcijos(3)'!G50)</f>
        <v>9.6999999999999993</v>
      </c>
      <c r="G18" s="145">
        <f>SUM('savivaldybės funkcijos(3)'!H50)</f>
        <v>8</v>
      </c>
      <c r="I18" s="8"/>
    </row>
    <row r="19" spans="1:9" ht="30.75" customHeight="1" x14ac:dyDescent="0.25">
      <c r="A19" s="13" t="s">
        <v>52</v>
      </c>
      <c r="B19" s="6" t="s">
        <v>54</v>
      </c>
      <c r="C19" s="15">
        <v>8</v>
      </c>
      <c r="D19" s="145">
        <f t="shared" si="0"/>
        <v>303.3</v>
      </c>
      <c r="E19" s="145">
        <f>SUM('savivaldybės funkcijos(3)'!F51,'kt_ dotacijos (6)'!F33)</f>
        <v>65</v>
      </c>
      <c r="F19" s="145">
        <f>SUM('savivaldybės funkcijos(3)'!G51,'kt_ dotacijos (6)'!G33)</f>
        <v>0</v>
      </c>
      <c r="G19" s="145">
        <f>SUM('savivaldybės funkcijos(3)'!H51,'kt_ dotacijos (6)'!H33)</f>
        <v>238.3</v>
      </c>
      <c r="I19" s="8"/>
    </row>
    <row r="20" spans="1:9" ht="15" customHeight="1" x14ac:dyDescent="0.2">
      <c r="A20" s="134" t="s">
        <v>28</v>
      </c>
      <c r="B20" s="135"/>
      <c r="C20" s="88">
        <v>9</v>
      </c>
      <c r="D20" s="144">
        <f t="shared" si="0"/>
        <v>1123.3110000000001</v>
      </c>
      <c r="E20" s="147">
        <f t="shared" ref="E20:F20" si="1">SUM(E12:E19)</f>
        <v>736.11099999999999</v>
      </c>
      <c r="F20" s="147">
        <f t="shared" si="1"/>
        <v>56.5</v>
      </c>
      <c r="G20" s="147">
        <f>SUM(G12:G19)</f>
        <v>387.20000000000005</v>
      </c>
    </row>
    <row r="21" spans="1:9" x14ac:dyDescent="0.25">
      <c r="A21" s="139" t="s">
        <v>38</v>
      </c>
      <c r="B21" s="139"/>
      <c r="C21" s="87">
        <v>10</v>
      </c>
      <c r="D21" s="145">
        <f t="shared" si="0"/>
        <v>0</v>
      </c>
      <c r="E21" s="148"/>
      <c r="F21" s="148"/>
      <c r="G21" s="149"/>
    </row>
    <row r="22" spans="1:9" x14ac:dyDescent="0.2">
      <c r="A22" s="140" t="s">
        <v>37</v>
      </c>
      <c r="B22" s="140"/>
      <c r="C22" s="71">
        <v>11</v>
      </c>
      <c r="D22" s="144">
        <f t="shared" si="0"/>
        <v>1123.3110000000001</v>
      </c>
      <c r="E22" s="147">
        <f t="shared" ref="E22:F22" si="2">SUM(E20-E21)</f>
        <v>736.11099999999999</v>
      </c>
      <c r="F22" s="147">
        <f t="shared" si="2"/>
        <v>56.5</v>
      </c>
      <c r="G22" s="147">
        <f>SUM(G20-G21)</f>
        <v>387.20000000000005</v>
      </c>
    </row>
    <row r="23" spans="1:9" x14ac:dyDescent="0.2">
      <c r="D23" s="150"/>
      <c r="E23" s="150"/>
      <c r="F23" s="150"/>
      <c r="G23" s="150"/>
    </row>
    <row r="38" ht="15" customHeight="1" x14ac:dyDescent="0.2"/>
    <row r="39" ht="15" customHeight="1" x14ac:dyDescent="0.2"/>
  </sheetData>
  <mergeCells count="18">
    <mergeCell ref="A21:B21"/>
    <mergeCell ref="A22:B22"/>
    <mergeCell ref="C8:C11"/>
    <mergeCell ref="B8:B11"/>
    <mergeCell ref="A8:A11"/>
    <mergeCell ref="D1:G1"/>
    <mergeCell ref="D2:G2"/>
    <mergeCell ref="D3:G3"/>
    <mergeCell ref="D4:G4"/>
    <mergeCell ref="A20:B20"/>
    <mergeCell ref="F10:F11"/>
    <mergeCell ref="E10:E11"/>
    <mergeCell ref="G9:G11"/>
    <mergeCell ref="E9:F9"/>
    <mergeCell ref="D8:D11"/>
    <mergeCell ref="E8:G8"/>
    <mergeCell ref="A6:G6"/>
    <mergeCell ref="F7:G7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6</vt:i4>
      </vt:variant>
      <vt:variant>
        <vt:lpstr>Įvardinti diapazonai</vt:lpstr>
      </vt:variant>
      <vt:variant>
        <vt:i4>4</vt:i4>
      </vt:variant>
    </vt:vector>
  </HeadingPairs>
  <TitlesOfParts>
    <vt:vector size="10" baseType="lpstr">
      <vt:lpstr>pajamos (1)</vt:lpstr>
      <vt:lpstr>savivaldybės funkcijos(3)</vt:lpstr>
      <vt:lpstr>v.f.(4)</vt:lpstr>
      <vt:lpstr>ugdymo reikmėms(5)</vt:lpstr>
      <vt:lpstr>kt_ dotacijos (6)</vt:lpstr>
      <vt:lpstr>programos(9)</vt:lpstr>
      <vt:lpstr>'kt_ dotacijos (6)'!Print_Titles</vt:lpstr>
      <vt:lpstr>'pajamos (1)'!Print_Titles</vt:lpstr>
      <vt:lpstr>'savivaldybės funkcijos(3)'!Print_Titles</vt:lpstr>
      <vt:lpstr>'ugdymo reikmėms(5)'!Print_Titles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2021-10-28T14:03:40Z</cp:lastPrinted>
  <dcterms:created xsi:type="dcterms:W3CDTF">2002-11-07T10:01:21Z</dcterms:created>
  <dcterms:modified xsi:type="dcterms:W3CDTF">2021-10-28T14:03:56Z</dcterms:modified>
</cp:coreProperties>
</file>