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asignavimai'!$A$1:$L$298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79" i="3" l="1"/>
  <c r="S276" i="3"/>
  <c r="S272" i="3"/>
  <c r="S265" i="3"/>
  <c r="S257" i="3"/>
  <c r="S253" i="3"/>
  <c r="S242" i="3"/>
  <c r="S238" i="3"/>
  <c r="S221" i="3"/>
  <c r="S197" i="3"/>
  <c r="S189" i="3"/>
  <c r="S181" i="3"/>
  <c r="S173" i="3"/>
  <c r="S165" i="3"/>
  <c r="S157" i="3"/>
  <c r="S149" i="3"/>
  <c r="S140" i="3"/>
  <c r="S130" i="3"/>
  <c r="S100" i="3"/>
  <c r="S90" i="3"/>
  <c r="S80" i="3"/>
  <c r="S60" i="3"/>
  <c r="S70" i="3"/>
  <c r="S50" i="3"/>
  <c r="S40" i="3"/>
  <c r="S30" i="3"/>
  <c r="S211" i="3" l="1"/>
  <c r="S120" i="3"/>
  <c r="B192" i="4"/>
  <c r="C192" i="4"/>
  <c r="D192" i="4"/>
  <c r="E192" i="4"/>
  <c r="F192" i="4"/>
  <c r="A192" i="4"/>
  <c r="B191" i="4"/>
  <c r="B190" i="4"/>
  <c r="C190" i="4"/>
  <c r="D190" i="4"/>
  <c r="E190" i="4"/>
  <c r="F190" i="4"/>
  <c r="A190" i="4"/>
  <c r="B189" i="4"/>
  <c r="B187" i="4"/>
  <c r="C187" i="4"/>
  <c r="D187" i="4"/>
  <c r="E187" i="4"/>
  <c r="F187" i="4"/>
  <c r="B188" i="4"/>
  <c r="C188" i="4"/>
  <c r="D188" i="4"/>
  <c r="E188" i="4"/>
  <c r="F188" i="4"/>
  <c r="A188" i="4"/>
  <c r="A187" i="4"/>
  <c r="B186" i="4"/>
  <c r="B185" i="4"/>
  <c r="C185" i="4"/>
  <c r="D185" i="4"/>
  <c r="E185" i="4"/>
  <c r="F185" i="4"/>
  <c r="A185" i="4"/>
  <c r="B184" i="4"/>
  <c r="B183" i="4"/>
  <c r="C183" i="4"/>
  <c r="D183" i="4"/>
  <c r="E183" i="4"/>
  <c r="F183" i="4"/>
  <c r="A183" i="4"/>
  <c r="B182" i="4"/>
  <c r="B180" i="4"/>
  <c r="C180" i="4"/>
  <c r="D180" i="4"/>
  <c r="E180" i="4"/>
  <c r="F180" i="4"/>
  <c r="B181" i="4"/>
  <c r="C181" i="4"/>
  <c r="D181" i="4"/>
  <c r="E181" i="4"/>
  <c r="F181" i="4"/>
  <c r="A181" i="4"/>
  <c r="A180" i="4"/>
  <c r="B179" i="4"/>
  <c r="B178" i="4"/>
  <c r="C178" i="4"/>
  <c r="D178" i="4"/>
  <c r="E178" i="4"/>
  <c r="F178" i="4"/>
  <c r="A178" i="4"/>
  <c r="B177" i="4"/>
  <c r="B175" i="4"/>
  <c r="C175" i="4"/>
  <c r="D175" i="4"/>
  <c r="E175" i="4"/>
  <c r="F175" i="4"/>
  <c r="B176" i="4"/>
  <c r="C176" i="4"/>
  <c r="D176" i="4"/>
  <c r="E176" i="4"/>
  <c r="F176" i="4"/>
  <c r="A176" i="4"/>
  <c r="A175" i="4"/>
  <c r="B174" i="4"/>
  <c r="B171" i="4"/>
  <c r="C171" i="4"/>
  <c r="D171" i="4"/>
  <c r="E171" i="4"/>
  <c r="F171" i="4"/>
  <c r="B172" i="4"/>
  <c r="C172" i="4"/>
  <c r="D172" i="4"/>
  <c r="E172" i="4"/>
  <c r="F172" i="4"/>
  <c r="B173" i="4"/>
  <c r="C173" i="4"/>
  <c r="D173" i="4"/>
  <c r="E173" i="4"/>
  <c r="F173" i="4"/>
  <c r="A172" i="4"/>
  <c r="A173" i="4"/>
  <c r="A171" i="4"/>
  <c r="B170" i="4"/>
  <c r="B167" i="4"/>
  <c r="C167" i="4"/>
  <c r="D167" i="4"/>
  <c r="E167" i="4"/>
  <c r="F167" i="4"/>
  <c r="B168" i="4"/>
  <c r="C168" i="4"/>
  <c r="D168" i="4"/>
  <c r="E168" i="4"/>
  <c r="F168" i="4"/>
  <c r="B169" i="4"/>
  <c r="C169" i="4"/>
  <c r="D169" i="4"/>
  <c r="E169" i="4"/>
  <c r="F169" i="4"/>
  <c r="A168" i="4"/>
  <c r="A169" i="4"/>
  <c r="A167" i="4"/>
  <c r="B166" i="4"/>
  <c r="B164" i="4"/>
  <c r="C164" i="4"/>
  <c r="D164" i="4"/>
  <c r="E164" i="4"/>
  <c r="F164" i="4"/>
  <c r="B165" i="4"/>
  <c r="C165" i="4"/>
  <c r="D165" i="4"/>
  <c r="E165" i="4"/>
  <c r="F165" i="4"/>
  <c r="A165" i="4"/>
  <c r="A164" i="4"/>
  <c r="B163" i="4"/>
  <c r="B161" i="4"/>
  <c r="C161" i="4"/>
  <c r="D161" i="4"/>
  <c r="E161" i="4"/>
  <c r="F161" i="4"/>
  <c r="B162" i="4"/>
  <c r="C162" i="4"/>
  <c r="D162" i="4"/>
  <c r="E162" i="4"/>
  <c r="F162" i="4"/>
  <c r="A162" i="4"/>
  <c r="A161" i="4"/>
  <c r="B160" i="4"/>
  <c r="B157" i="4"/>
  <c r="C157" i="4"/>
  <c r="D157" i="4"/>
  <c r="E157" i="4"/>
  <c r="F157" i="4"/>
  <c r="B158" i="4"/>
  <c r="C158" i="4"/>
  <c r="D158" i="4"/>
  <c r="E158" i="4"/>
  <c r="F158" i="4"/>
  <c r="B159" i="4"/>
  <c r="C159" i="4"/>
  <c r="D159" i="4"/>
  <c r="E159" i="4"/>
  <c r="F159" i="4"/>
  <c r="A158" i="4"/>
  <c r="A159" i="4"/>
  <c r="A157" i="4"/>
  <c r="B156" i="4"/>
  <c r="B155" i="4"/>
  <c r="C155" i="4"/>
  <c r="D155" i="4"/>
  <c r="E155" i="4"/>
  <c r="F155" i="4"/>
  <c r="A155" i="4"/>
  <c r="B154" i="4"/>
  <c r="B152" i="4"/>
  <c r="C152" i="4"/>
  <c r="D152" i="4"/>
  <c r="E152" i="4"/>
  <c r="F152" i="4"/>
  <c r="B153" i="4"/>
  <c r="C153" i="4"/>
  <c r="D153" i="4"/>
  <c r="E153" i="4"/>
  <c r="F153" i="4"/>
  <c r="A153" i="4"/>
  <c r="A152" i="4"/>
  <c r="B151" i="4"/>
  <c r="B148" i="4"/>
  <c r="C148" i="4"/>
  <c r="D148" i="4"/>
  <c r="E148" i="4"/>
  <c r="F148" i="4"/>
  <c r="B149" i="4"/>
  <c r="C149" i="4"/>
  <c r="D149" i="4"/>
  <c r="E149" i="4"/>
  <c r="F149" i="4"/>
  <c r="B150" i="4"/>
  <c r="C150" i="4"/>
  <c r="D150" i="4"/>
  <c r="E150" i="4"/>
  <c r="F150" i="4"/>
  <c r="A149" i="4"/>
  <c r="A150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2" i="3" l="1"/>
  <c r="I282" i="3"/>
  <c r="J282" i="3"/>
  <c r="K282" i="3"/>
  <c r="H265" i="3"/>
  <c r="H266" i="3" s="1"/>
  <c r="H267" i="3" s="1"/>
  <c r="I265" i="3"/>
  <c r="I266" i="3" s="1"/>
  <c r="I267" i="3" s="1"/>
  <c r="J265" i="3"/>
  <c r="J266" i="3" s="1"/>
  <c r="J267" i="3" s="1"/>
  <c r="K265" i="3"/>
  <c r="K266" i="3" s="1"/>
  <c r="K267" i="3" s="1"/>
  <c r="H257" i="3"/>
  <c r="I257" i="3"/>
  <c r="J257" i="3"/>
  <c r="K257" i="3"/>
  <c r="H253" i="3"/>
  <c r="I253" i="3"/>
  <c r="J253" i="3"/>
  <c r="K253" i="3"/>
  <c r="H242" i="3"/>
  <c r="I242" i="3"/>
  <c r="J242" i="3"/>
  <c r="K242" i="3"/>
  <c r="H221" i="3"/>
  <c r="H222" i="3" s="1"/>
  <c r="I221" i="3"/>
  <c r="I222" i="3" s="1"/>
  <c r="J221" i="3"/>
  <c r="J222" i="3" s="1"/>
  <c r="K221" i="3"/>
  <c r="K222" i="3" s="1"/>
  <c r="G221" i="3"/>
  <c r="G211" i="3"/>
  <c r="G297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S110" i="3" s="1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J258" i="3" l="1"/>
  <c r="J259" i="3" s="1"/>
  <c r="K258" i="3"/>
  <c r="K259" i="3" s="1"/>
  <c r="I258" i="3"/>
  <c r="I259" i="3" s="1"/>
  <c r="H258" i="3"/>
  <c r="H259" i="3" s="1"/>
  <c r="G198" i="3"/>
  <c r="G292" i="3"/>
  <c r="G291" i="3"/>
  <c r="H293" i="3"/>
  <c r="I293" i="3"/>
  <c r="J293" i="3"/>
  <c r="K293" i="3"/>
  <c r="G293" i="3"/>
  <c r="H291" i="3"/>
  <c r="I291" i="3"/>
  <c r="J291" i="3"/>
  <c r="K291" i="3"/>
  <c r="H292" i="3"/>
  <c r="I292" i="3"/>
  <c r="J292" i="3"/>
  <c r="K292" i="3"/>
  <c r="H294" i="3"/>
  <c r="I294" i="3"/>
  <c r="J294" i="3"/>
  <c r="K294" i="3"/>
  <c r="G294" i="3"/>
  <c r="H295" i="3" l="1"/>
  <c r="K295" i="3"/>
  <c r="J295" i="3"/>
  <c r="I295" i="3"/>
  <c r="G295" i="3"/>
  <c r="H234" i="3" l="1"/>
  <c r="I234" i="3"/>
  <c r="J234" i="3"/>
  <c r="K234" i="3"/>
  <c r="G234" i="3"/>
  <c r="S234" i="3" s="1"/>
  <c r="I198" i="3" l="1"/>
  <c r="K198" i="3"/>
  <c r="J198" i="3"/>
  <c r="H198" i="3"/>
  <c r="H276" i="3" l="1"/>
  <c r="G212" i="3" l="1"/>
  <c r="G213" i="3" s="1"/>
  <c r="H211" i="3"/>
  <c r="I211" i="3"/>
  <c r="J211" i="3"/>
  <c r="K211" i="3"/>
  <c r="G222" i="3"/>
  <c r="K212" i="3" l="1"/>
  <c r="K297" i="3"/>
  <c r="J212" i="3"/>
  <c r="J297" i="3"/>
  <c r="H212" i="3"/>
  <c r="H297" i="3"/>
  <c r="I212" i="3"/>
  <c r="I297" i="3"/>
  <c r="G282" i="3" l="1"/>
  <c r="S282" i="3" s="1"/>
  <c r="K279" i="3"/>
  <c r="J279" i="3"/>
  <c r="I279" i="3"/>
  <c r="H279" i="3"/>
  <c r="G279" i="3"/>
  <c r="K276" i="3"/>
  <c r="J276" i="3"/>
  <c r="I276" i="3"/>
  <c r="G276" i="3"/>
  <c r="K272" i="3"/>
  <c r="J272" i="3"/>
  <c r="I272" i="3"/>
  <c r="H272" i="3"/>
  <c r="G272" i="3"/>
  <c r="G265" i="3"/>
  <c r="G257" i="3"/>
  <c r="G253" i="3"/>
  <c r="G242" i="3"/>
  <c r="K238" i="3"/>
  <c r="J238" i="3"/>
  <c r="I238" i="3"/>
  <c r="H238" i="3"/>
  <c r="G238" i="3"/>
  <c r="K227" i="3"/>
  <c r="J227" i="3"/>
  <c r="I227" i="3"/>
  <c r="H227" i="3"/>
  <c r="G227" i="3"/>
  <c r="S227" i="3" s="1"/>
  <c r="J283" i="3" l="1"/>
  <c r="J284" i="3" s="1"/>
  <c r="K243" i="3"/>
  <c r="K244" i="3" s="1"/>
  <c r="H243" i="3"/>
  <c r="H244" i="3" s="1"/>
  <c r="G243" i="3"/>
  <c r="G244" i="3" s="1"/>
  <c r="K283" i="3"/>
  <c r="K284" i="3" s="1"/>
  <c r="I243" i="3"/>
  <c r="I244" i="3" s="1"/>
  <c r="I283" i="3"/>
  <c r="I284" i="3" s="1"/>
  <c r="J243" i="3"/>
  <c r="J244" i="3" s="1"/>
  <c r="H283" i="3"/>
  <c r="H284" i="3" s="1"/>
  <c r="G258" i="3"/>
  <c r="G259" i="3" s="1"/>
  <c r="G283" i="3"/>
  <c r="G284" i="3" s="1"/>
  <c r="G266" i="3"/>
  <c r="G267" i="3" s="1"/>
  <c r="G285" i="3" l="1"/>
  <c r="G298" i="3" s="1"/>
  <c r="G301" i="3" s="1"/>
  <c r="H213" i="3"/>
  <c r="H285" i="3" s="1"/>
  <c r="H298" i="3" s="1"/>
  <c r="H301" i="3" s="1"/>
  <c r="I213" i="3"/>
  <c r="I285" i="3" s="1"/>
  <c r="I298" i="3" s="1"/>
  <c r="I301" i="3" s="1"/>
  <c r="J213" i="3"/>
  <c r="J285" i="3" s="1"/>
  <c r="J298" i="3" s="1"/>
  <c r="J301" i="3" s="1"/>
  <c r="K213" i="3"/>
  <c r="K285" i="3" s="1"/>
  <c r="K298" i="3" s="1"/>
  <c r="K301" i="3" s="1"/>
  <c r="G300" i="3" l="1"/>
  <c r="J300" i="3" l="1"/>
  <c r="I300" i="3"/>
  <c r="K300" i="3"/>
  <c r="H300" i="3" l="1"/>
</calcChain>
</file>

<file path=xl/sharedStrings.xml><?xml version="1.0" encoding="utf-8"?>
<sst xmlns="http://schemas.openxmlformats.org/spreadsheetml/2006/main" count="1390" uniqueCount="376">
  <si>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</si>
  <si>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</si>
  <si>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</si>
  <si>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</si>
  <si>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</si>
  <si>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</si>
  <si>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</si>
  <si>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</si>
  <si>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</si>
  <si>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</si>
  <si>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</si>
  <si>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</si>
  <si>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</si>
  <si>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</si>
  <si>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</si>
  <si>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</si>
  <si>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</si>
  <si>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</si>
  <si>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</si>
  <si>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</si>
  <si>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</si>
  <si>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</si>
  <si>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</si>
  <si>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</si>
  <si>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</si>
  <si>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</si>
  <si>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</si>
  <si>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</si>
  <si>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</si>
  <si>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</si>
  <si>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</si>
  <si>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</si>
  <si>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</si>
  <si>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</si>
  <si>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</si>
  <si>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</si>
  <si>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</si>
  <si>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</si>
  <si>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</si>
  <si>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</si>
  <si>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</si>
  <si>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</si>
  <si>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</si>
  <si>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</si>
  <si>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</si>
  <si>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</si>
  <si>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</si>
  <si>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</si>
  <si>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</si>
  <si>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</si>
  <si>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</si>
  <si>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</si>
  <si>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</si>
  <si>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</si>
  <si>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</si>
  <si>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</si>
  <si>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</si>
  <si>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</si>
  <si>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</si>
  <si>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</si>
  <si>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</si>
  <si>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</si>
  <si>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</si>
  <si>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</si>
  <si>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</si>
  <si>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</si>
  <si>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</si>
  <si>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</si>
  <si>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</si>
  <si>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</si>
  <si>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</si>
  <si>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</si>
  <si>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</si>
  <si>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</si>
  <si>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</si>
  <si>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</si>
  <si>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</si>
  <si>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</si>
  <si>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</si>
  <si>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</si>
  <si>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</si>
  <si>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</si>
  <si>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</si>
  <si>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</si>
  <si>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</si>
  <si>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</si>
  <si>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</si>
  <si>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</si>
  <si>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</si>
  <si>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</si>
  <si>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</si>
  <si>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</si>
  <si>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</si>
  <si>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</si>
  <si>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</si>
  <si>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</si>
  <si>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</si>
  <si>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</si>
  <si>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</si>
  <si>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</si>
  <si>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</si>
  <si>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</si>
  <si>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</si>
  <si>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</si>
  <si>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</si>
  <si>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</si>
  <si>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</si>
  <si>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</si>
  <si>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</si>
  <si>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</si>
  <si>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</si>
  <si>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</si>
  <si>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</si>
  <si>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</si>
  <si>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</si>
  <si>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</si>
  <si>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</si>
  <si>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</si>
  <si>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</si>
  <si>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</si>
  <si>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</si>
  <si>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</si>
  <si>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</si>
  <si>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</si>
  <si>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</si>
  <si>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</si>
  <si>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</si>
  <si>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</si>
  <si>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</si>
  <si>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</si>
  <si>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</si>
  <si>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</si>
  <si>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</si>
  <si>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</si>
  <si>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</si>
  <si>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</si>
  <si>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</si>
  <si>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</si>
  <si>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</si>
  <si>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</si>
  <si>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</si>
  <si>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</si>
  <si>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</si>
  <si>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</si>
  <si>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</si>
  <si>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</si>
  <si>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</si>
  <si>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</si>
  <si>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</si>
  <si>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</si>
  <si>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</si>
  <si>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</si>
  <si>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</si>
  <si>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</si>
  <si>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</si>
  <si>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</si>
  <si>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</si>
  <si>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</si>
  <si>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</si>
  <si>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</si>
  <si>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</si>
  <si>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</si>
  <si>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</si>
  <si>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</si>
  <si>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</si>
  <si>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</si>
  <si>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</si>
  <si>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</si>
  <si>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</si>
  <si>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</si>
  <si>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</si>
  <si>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</si>
  <si>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</si>
  <si>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</si>
  <si>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</si>
  <si>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</si>
  <si>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</si>
  <si>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</si>
  <si>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</si>
  <si>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</si>
  <si>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</si>
  <si>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</si>
  <si>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</si>
  <si>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</si>
  <si>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</si>
  <si>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</si>
  <si>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</si>
  <si>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</si>
  <si>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</si>
  <si>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</si>
  <si>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</si>
  <si>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</si>
  <si>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</si>
  <si>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</si>
  <si>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</si>
  <si>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</si>
  <si>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</si>
  <si>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</si>
  <si>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</si>
  <si>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</si>
  <si>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</si>
  <si>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</si>
  <si>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</si>
  <si>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</si>
  <si>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</si>
  <si>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</si>
  <si>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</si>
  <si>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</si>
  <si>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</si>
  <si>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</si>
  <si>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</si>
  <si>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</si>
  <si>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</si>
  <si>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</si>
  <si>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</si>
  <si>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</si>
  <si>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</si>
  <si>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</si>
  <si>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</si>
  <si>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</si>
  <si>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</si>
  <si>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</si>
  <si>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</si>
  <si>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</si>
  <si>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</si>
  <si>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</si>
  <si>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</si>
  <si>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</si>
  <si>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</si>
  <si>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</si>
  <si>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</si>
  <si>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</si>
  <si>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</si>
  <si>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</si>
  <si>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</si>
  <si>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</si>
  <si>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</si>
  <si>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</si>
  <si>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</si>
  <si>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</si>
  <si>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</si>
  <si>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</si>
  <si>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</si>
  <si>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</si>
  <si>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</si>
  <si>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</si>
  <si>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</si>
  <si>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</si>
  <si>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</si>
  <si>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</si>
  <si>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</si>
  <si>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</si>
  <si>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</si>
  <si>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</si>
  <si>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</si>
  <si>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</si>
  <si>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</si>
  <si>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</si>
  <si>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</si>
  <si>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</si>
  <si>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</si>
  <si>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</si>
  <si>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</si>
  <si>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</si>
  <si>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</si>
  <si>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</si>
  <si>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</si>
  <si>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</si>
  <si>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</si>
  <si>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</si>
  <si>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</si>
  <si>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</si>
  <si>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</si>
  <si>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</si>
  <si>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</si>
  <si>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</si>
  <si>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</si>
  <si>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</si>
  <si>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</si>
  <si>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</si>
  <si>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</si>
  <si>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</si>
  <si>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</si>
  <si>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</si>
  <si>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</si>
  <si>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</si>
  <si>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</si>
  <si>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</si>
  <si>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</si>
  <si>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</si>
  <si>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</si>
  <si>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</si>
  <si>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</si>
  <si>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</si>
  <si>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</si>
  <si>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</si>
  <si>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</si>
  <si>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</si>
  <si>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</si>
  <si>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</si>
  <si>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</si>
  <si>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</si>
  <si>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</si>
  <si>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</si>
  <si>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</si>
  <si>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</si>
  <si>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</si>
  <si>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</si>
  <si>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</si>
  <si>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</si>
  <si>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</si>
  <si>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</si>
  <si>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</si>
  <si>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</si>
  <si>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</si>
  <si>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</si>
  <si>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</si>
  <si>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</si>
  <si>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</si>
  <si>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</si>
  <si>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</si>
  <si>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</si>
  <si>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</si>
  <si>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</si>
  <si>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</si>
  <si>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</si>
  <si>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</si>
  <si>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</si>
  <si>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</si>
  <si>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</si>
  <si>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</si>
  <si>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</si>
  <si>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</si>
  <si>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</si>
  <si>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</si>
  <si>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</si>
  <si>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</si>
  <si>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</si>
  <si>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</si>
  <si>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</si>
  <si>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</si>
  <si>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</si>
  <si>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</si>
  <si>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</si>
  <si>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</si>
  <si>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</si>
  <si>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</si>
  <si>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</si>
  <si>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</si>
  <si>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</si>
  <si>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</si>
  <si>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</si>
  <si>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</si>
  <si>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</si>
  <si>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</si>
  <si>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</si>
  <si>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</si>
  <si>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</si>
  <si>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</si>
  <si>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</si>
  <si>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</si>
  <si>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</si>
  <si>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</si>
  <si>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</si>
  <si>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</si>
  <si>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</si>
  <si>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</si>
  <si>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</si>
  <si>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</si>
  <si>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 xml:space="preserve">tarybos 2023 m. sausio 26 d. 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</si>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</sst>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0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1"/>
  <sheetViews>
    <sheetView zoomScaleNormal="100" zoomScaleSheetLayoutView="100" workbookViewId="0">
      <pane ySplit="11" topLeftCell="A24" activePane="bottomLeft" state="frozen"/>
      <selection pane="bottomLeft" activeCell="AA28" sqref="AA28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13.85546875" style="78" hidden="1" customWidth="1"/>
    <col min="20" max="20" width="0" style="1" hidden="1" customWidth="1"/>
    <col min="21" max="16384" width="9.140625" style="1"/>
  </cols>
  <sheetData>
    <row r="1" spans="1:19" ht="12.75" customHeight="1" x14ac:dyDescent="0.25">
      <c r="J1" s="1" t="s">
        <v>367</v>
      </c>
      <c r="K1" s="1"/>
      <c r="L1" s="1"/>
    </row>
    <row r="2" spans="1:19" ht="13.5" customHeight="1" x14ac:dyDescent="0.25">
      <c r="J2" s="1" t="s">
        <v>368</v>
      </c>
      <c r="K2" s="1"/>
      <c r="L2" s="1"/>
    </row>
    <row r="3" spans="1:19" ht="12.75" customHeight="1" x14ac:dyDescent="0.25">
      <c r="J3" s="1" t="s">
        <v>369</v>
      </c>
      <c r="K3" s="1"/>
      <c r="L3" s="1"/>
    </row>
    <row r="4" spans="1:19" ht="12" customHeight="1" x14ac:dyDescent="0.25">
      <c r="J4" s="1" t="s">
        <v>375</v>
      </c>
      <c r="K4" s="1"/>
      <c r="L4" s="1"/>
    </row>
    <row r="5" spans="1:19" ht="13.5" customHeight="1" x14ac:dyDescent="0.25">
      <c r="I5" s="1"/>
      <c r="J5" s="115" t="s">
        <v>11</v>
      </c>
      <c r="K5" s="1"/>
      <c r="L5" s="1"/>
    </row>
    <row r="6" spans="1:19" ht="14.25" customHeight="1" x14ac:dyDescent="0.25">
      <c r="I6" s="1"/>
      <c r="J6" s="115" t="s">
        <v>12</v>
      </c>
      <c r="K6" s="1"/>
      <c r="L6" s="1"/>
    </row>
    <row r="7" spans="1:19" ht="11.25" customHeight="1" x14ac:dyDescent="0.25">
      <c r="I7" s="1"/>
      <c r="J7" s="115" t="s">
        <v>39</v>
      </c>
      <c r="K7" s="1"/>
      <c r="L7" s="1"/>
    </row>
    <row r="8" spans="1:19" x14ac:dyDescent="0.25">
      <c r="I8" s="1"/>
      <c r="J8" s="115"/>
      <c r="K8" s="1"/>
      <c r="L8" s="1"/>
    </row>
    <row r="9" spans="1:19" ht="36.75" customHeight="1" x14ac:dyDescent="0.2">
      <c r="A9" s="174" t="s">
        <v>366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79"/>
    </row>
    <row r="10" spans="1:19" ht="30.75" customHeight="1" x14ac:dyDescent="0.2">
      <c r="A10" s="162" t="s">
        <v>13</v>
      </c>
      <c r="B10" s="162" t="s">
        <v>349</v>
      </c>
      <c r="C10" s="162" t="s">
        <v>14</v>
      </c>
      <c r="D10" s="162" t="s">
        <v>15</v>
      </c>
      <c r="E10" s="162" t="s">
        <v>5</v>
      </c>
      <c r="F10" s="162" t="s">
        <v>348</v>
      </c>
      <c r="G10" s="162" t="s">
        <v>364</v>
      </c>
      <c r="H10" s="162" t="s">
        <v>350</v>
      </c>
      <c r="I10" s="162" t="s">
        <v>351</v>
      </c>
      <c r="J10" s="162" t="s">
        <v>370</v>
      </c>
      <c r="K10" s="162" t="s">
        <v>371</v>
      </c>
      <c r="L10" s="162" t="s">
        <v>352</v>
      </c>
      <c r="M10" s="161" t="s">
        <v>9</v>
      </c>
      <c r="N10" s="161" t="s">
        <v>353</v>
      </c>
      <c r="O10" s="161"/>
      <c r="P10" s="161" t="s">
        <v>354</v>
      </c>
      <c r="Q10" s="161"/>
      <c r="R10" s="161"/>
      <c r="S10" s="175" t="s">
        <v>31</v>
      </c>
    </row>
    <row r="11" spans="1:19" ht="24.75" customHeight="1" x14ac:dyDescent="0.2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1"/>
      <c r="N11" s="87" t="s">
        <v>1</v>
      </c>
      <c r="O11" s="87" t="s">
        <v>16</v>
      </c>
      <c r="P11" s="86">
        <v>2023</v>
      </c>
      <c r="Q11" s="86">
        <v>2024</v>
      </c>
      <c r="R11" s="86">
        <v>2025</v>
      </c>
      <c r="S11" s="175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3" t="s">
        <v>152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89"/>
    </row>
    <row r="14" spans="1:19" ht="15.75" customHeight="1" x14ac:dyDescent="0.25">
      <c r="A14" s="176" t="s">
        <v>0</v>
      </c>
      <c r="B14" s="163" t="s">
        <v>0</v>
      </c>
      <c r="C14" s="159" t="s">
        <v>153</v>
      </c>
      <c r="D14" s="159"/>
      <c r="E14" s="159"/>
      <c r="F14" s="164" t="s">
        <v>42</v>
      </c>
      <c r="G14" s="165"/>
      <c r="H14" s="166"/>
      <c r="I14" s="166"/>
      <c r="J14" s="166"/>
      <c r="K14" s="167"/>
      <c r="L14" s="164" t="s">
        <v>340</v>
      </c>
      <c r="M14" s="21" t="s">
        <v>142</v>
      </c>
      <c r="N14" s="60" t="s">
        <v>242</v>
      </c>
      <c r="O14" s="39" t="s">
        <v>18</v>
      </c>
      <c r="P14" s="39">
        <v>81.2</v>
      </c>
      <c r="Q14" s="39">
        <v>86</v>
      </c>
      <c r="R14" s="39">
        <v>92</v>
      </c>
      <c r="S14" s="89"/>
    </row>
    <row r="15" spans="1:19" ht="15.75" customHeight="1" x14ac:dyDescent="0.25">
      <c r="A15" s="176"/>
      <c r="B15" s="163"/>
      <c r="C15" s="159"/>
      <c r="D15" s="159"/>
      <c r="E15" s="159"/>
      <c r="F15" s="164"/>
      <c r="G15" s="168"/>
      <c r="H15" s="169"/>
      <c r="I15" s="169"/>
      <c r="J15" s="169"/>
      <c r="K15" s="170"/>
      <c r="L15" s="164"/>
      <c r="M15" s="21" t="s">
        <v>40</v>
      </c>
      <c r="N15" s="21" t="s">
        <v>258</v>
      </c>
      <c r="O15" s="39" t="s">
        <v>18</v>
      </c>
      <c r="P15" s="39">
        <v>88.3</v>
      </c>
      <c r="Q15" s="39">
        <v>89</v>
      </c>
      <c r="R15" s="39">
        <v>90</v>
      </c>
      <c r="S15" s="89"/>
    </row>
    <row r="16" spans="1:19" ht="15.75" customHeight="1" x14ac:dyDescent="0.25">
      <c r="A16" s="176"/>
      <c r="B16" s="163"/>
      <c r="C16" s="159"/>
      <c r="D16" s="159"/>
      <c r="E16" s="159"/>
      <c r="F16" s="164"/>
      <c r="G16" s="168"/>
      <c r="H16" s="169"/>
      <c r="I16" s="169"/>
      <c r="J16" s="169"/>
      <c r="K16" s="170"/>
      <c r="L16" s="164"/>
      <c r="M16" s="21" t="s">
        <v>41</v>
      </c>
      <c r="N16" s="21" t="s">
        <v>241</v>
      </c>
      <c r="O16" s="39" t="s">
        <v>19</v>
      </c>
      <c r="P16" s="39">
        <v>12</v>
      </c>
      <c r="Q16" s="39">
        <v>12.1</v>
      </c>
      <c r="R16" s="39">
        <v>12.2</v>
      </c>
      <c r="S16" s="89"/>
    </row>
    <row r="17" spans="1:20" ht="15.75" customHeight="1" x14ac:dyDescent="0.25">
      <c r="A17" s="176"/>
      <c r="B17" s="163"/>
      <c r="C17" s="159"/>
      <c r="D17" s="159"/>
      <c r="E17" s="159"/>
      <c r="F17" s="164"/>
      <c r="G17" s="168"/>
      <c r="H17" s="169"/>
      <c r="I17" s="169"/>
      <c r="J17" s="169"/>
      <c r="K17" s="170"/>
      <c r="L17" s="164"/>
      <c r="M17" s="21" t="s">
        <v>143</v>
      </c>
      <c r="N17" s="60" t="s">
        <v>240</v>
      </c>
      <c r="O17" s="39" t="s">
        <v>18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76"/>
      <c r="B18" s="163"/>
      <c r="C18" s="159"/>
      <c r="D18" s="159"/>
      <c r="E18" s="159"/>
      <c r="F18" s="164"/>
      <c r="G18" s="168"/>
      <c r="H18" s="169"/>
      <c r="I18" s="169"/>
      <c r="J18" s="169"/>
      <c r="K18" s="170"/>
      <c r="L18" s="164"/>
      <c r="M18" s="21" t="s">
        <v>144</v>
      </c>
      <c r="N18" s="21" t="s">
        <v>239</v>
      </c>
      <c r="O18" s="39" t="s">
        <v>18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76"/>
      <c r="B19" s="163"/>
      <c r="C19" s="159"/>
      <c r="D19" s="159"/>
      <c r="E19" s="159"/>
      <c r="F19" s="164"/>
      <c r="G19" s="168"/>
      <c r="H19" s="169"/>
      <c r="I19" s="169"/>
      <c r="J19" s="169"/>
      <c r="K19" s="170"/>
      <c r="L19" s="164"/>
      <c r="M19" s="21" t="s">
        <v>154</v>
      </c>
      <c r="N19" s="21" t="s">
        <v>116</v>
      </c>
      <c r="O19" s="39" t="s">
        <v>18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76"/>
      <c r="B20" s="163"/>
      <c r="C20" s="159"/>
      <c r="D20" s="159"/>
      <c r="E20" s="159"/>
      <c r="F20" s="164"/>
      <c r="G20" s="171"/>
      <c r="H20" s="172"/>
      <c r="I20" s="172"/>
      <c r="J20" s="172"/>
      <c r="K20" s="173"/>
      <c r="L20" s="164"/>
      <c r="M20" s="21" t="s">
        <v>155</v>
      </c>
      <c r="N20" s="21" t="s">
        <v>163</v>
      </c>
      <c r="O20" s="39" t="s">
        <v>18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76"/>
      <c r="B21" s="131" t="s">
        <v>0</v>
      </c>
      <c r="C21" s="132" t="s">
        <v>0</v>
      </c>
      <c r="D21" s="123" t="s">
        <v>43</v>
      </c>
      <c r="E21" s="123"/>
      <c r="F21" s="125" t="s">
        <v>28</v>
      </c>
      <c r="G21" s="124"/>
      <c r="H21" s="124"/>
      <c r="I21" s="124"/>
      <c r="J21" s="124"/>
      <c r="K21" s="124"/>
      <c r="L21" s="138" t="s">
        <v>26</v>
      </c>
      <c r="M21" s="22" t="s">
        <v>267</v>
      </c>
      <c r="N21" s="22" t="s">
        <v>246</v>
      </c>
      <c r="O21" s="23" t="s">
        <v>18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76"/>
      <c r="B22" s="131"/>
      <c r="C22" s="132"/>
      <c r="D22" s="123"/>
      <c r="E22" s="123"/>
      <c r="F22" s="125"/>
      <c r="G22" s="124"/>
      <c r="H22" s="124"/>
      <c r="I22" s="124"/>
      <c r="J22" s="124"/>
      <c r="K22" s="124"/>
      <c r="L22" s="138"/>
      <c r="M22" s="22" t="s">
        <v>268</v>
      </c>
      <c r="N22" s="24" t="s">
        <v>44</v>
      </c>
      <c r="O22" s="23" t="s">
        <v>18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76"/>
      <c r="B23" s="131"/>
      <c r="C23" s="132"/>
      <c r="D23" s="123"/>
      <c r="E23" s="123"/>
      <c r="F23" s="125"/>
      <c r="G23" s="124"/>
      <c r="H23" s="124"/>
      <c r="I23" s="124"/>
      <c r="J23" s="124"/>
      <c r="K23" s="124"/>
      <c r="L23" s="138"/>
      <c r="M23" s="22" t="s">
        <v>114</v>
      </c>
      <c r="N23" s="24" t="s">
        <v>243</v>
      </c>
      <c r="O23" s="23" t="s">
        <v>18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76"/>
      <c r="B24" s="131"/>
      <c r="C24" s="132"/>
      <c r="D24" s="123"/>
      <c r="E24" s="123"/>
      <c r="F24" s="125"/>
      <c r="G24" s="124"/>
      <c r="H24" s="124"/>
      <c r="I24" s="124"/>
      <c r="J24" s="124"/>
      <c r="K24" s="124"/>
      <c r="L24" s="138"/>
      <c r="M24" s="22" t="s">
        <v>112</v>
      </c>
      <c r="N24" s="24" t="s">
        <v>244</v>
      </c>
      <c r="O24" s="23" t="s">
        <v>130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76"/>
      <c r="B25" s="131"/>
      <c r="C25" s="132"/>
      <c r="D25" s="123"/>
      <c r="E25" s="123"/>
      <c r="F25" s="125"/>
      <c r="G25" s="124"/>
      <c r="H25" s="124"/>
      <c r="I25" s="124"/>
      <c r="J25" s="124"/>
      <c r="K25" s="124"/>
      <c r="L25" s="138"/>
      <c r="M25" s="22" t="s">
        <v>113</v>
      </c>
      <c r="N25" s="24" t="s">
        <v>245</v>
      </c>
      <c r="O25" s="23" t="s">
        <v>18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76"/>
      <c r="B26" s="131"/>
      <c r="C26" s="132"/>
      <c r="D26" s="123"/>
      <c r="E26" s="123"/>
      <c r="F26" s="125"/>
      <c r="G26" s="124"/>
      <c r="H26" s="124"/>
      <c r="I26" s="124"/>
      <c r="J26" s="124"/>
      <c r="K26" s="124"/>
      <c r="L26" s="138"/>
      <c r="M26" s="22" t="s">
        <v>293</v>
      </c>
      <c r="N26" s="24" t="s">
        <v>269</v>
      </c>
      <c r="O26" s="23" t="s">
        <v>18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76"/>
      <c r="B27" s="131"/>
      <c r="C27" s="126" t="s">
        <v>0</v>
      </c>
      <c r="D27" s="27">
        <v>191130079</v>
      </c>
      <c r="E27" s="43" t="s">
        <v>21</v>
      </c>
      <c r="F27" s="25" t="s">
        <v>26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26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76"/>
      <c r="B28" s="131"/>
      <c r="C28" s="126"/>
      <c r="D28" s="27">
        <v>191130079</v>
      </c>
      <c r="E28" s="43" t="s">
        <v>22</v>
      </c>
      <c r="F28" s="25" t="s">
        <v>26</v>
      </c>
      <c r="G28" s="26">
        <v>1028.0219999999999</v>
      </c>
      <c r="H28" s="26">
        <v>1182</v>
      </c>
      <c r="I28" s="26">
        <v>1086.5999999999999</v>
      </c>
      <c r="J28" s="26">
        <v>1418.4</v>
      </c>
      <c r="K28" s="26">
        <v>1702.1</v>
      </c>
      <c r="L28" s="27" t="s">
        <v>26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76"/>
      <c r="B29" s="131"/>
      <c r="C29" s="126"/>
      <c r="D29" s="27">
        <v>191130079</v>
      </c>
      <c r="E29" s="43" t="s">
        <v>24</v>
      </c>
      <c r="F29" s="25" t="s">
        <v>26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26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76"/>
      <c r="B30" s="131"/>
      <c r="C30" s="126"/>
      <c r="D30" s="121" t="s">
        <v>29</v>
      </c>
      <c r="E30" s="121"/>
      <c r="F30" s="121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1398.1999999999998</v>
      </c>
      <c r="J30" s="52">
        <f t="shared" si="0"/>
        <v>1845.3000000000002</v>
      </c>
      <c r="K30" s="52">
        <f t="shared" si="0"/>
        <v>2213</v>
      </c>
      <c r="L30" s="30" t="s">
        <v>26</v>
      </c>
      <c r="M30" s="31" t="s">
        <v>26</v>
      </c>
      <c r="N30" s="31" t="s">
        <v>26</v>
      </c>
      <c r="O30" s="31" t="s">
        <v>26</v>
      </c>
      <c r="P30" s="31" t="s">
        <v>26</v>
      </c>
      <c r="Q30" s="31" t="s">
        <v>26</v>
      </c>
      <c r="R30" s="31" t="s">
        <v>26</v>
      </c>
      <c r="S30" s="94">
        <f>(I30-G30)/G30</f>
        <v>5.8182638297099375E-2</v>
      </c>
    </row>
    <row r="31" spans="1:20" ht="9" customHeight="1" x14ac:dyDescent="0.25">
      <c r="A31" s="176"/>
      <c r="B31" s="131"/>
      <c r="C31" s="122" t="s">
        <v>17</v>
      </c>
      <c r="D31" s="123" t="s">
        <v>45</v>
      </c>
      <c r="E31" s="123"/>
      <c r="F31" s="125" t="s">
        <v>28</v>
      </c>
      <c r="G31" s="124"/>
      <c r="H31" s="124"/>
      <c r="I31" s="124"/>
      <c r="J31" s="124"/>
      <c r="K31" s="124"/>
      <c r="L31" s="138" t="s">
        <v>26</v>
      </c>
      <c r="M31" s="66" t="s">
        <v>284</v>
      </c>
      <c r="N31" s="66" t="s">
        <v>246</v>
      </c>
      <c r="O31" s="23" t="s">
        <v>18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76"/>
      <c r="B32" s="131"/>
      <c r="C32" s="122"/>
      <c r="D32" s="123"/>
      <c r="E32" s="123"/>
      <c r="F32" s="125"/>
      <c r="G32" s="124"/>
      <c r="H32" s="124"/>
      <c r="I32" s="124"/>
      <c r="J32" s="124"/>
      <c r="K32" s="124"/>
      <c r="L32" s="138"/>
      <c r="M32" s="66" t="s">
        <v>285</v>
      </c>
      <c r="N32" s="67" t="s">
        <v>44</v>
      </c>
      <c r="O32" s="23" t="s">
        <v>18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76"/>
      <c r="B33" s="131"/>
      <c r="C33" s="122"/>
      <c r="D33" s="123"/>
      <c r="E33" s="123"/>
      <c r="F33" s="125"/>
      <c r="G33" s="124"/>
      <c r="H33" s="124"/>
      <c r="I33" s="124"/>
      <c r="J33" s="124"/>
      <c r="K33" s="124"/>
      <c r="L33" s="138"/>
      <c r="M33" s="66" t="s">
        <v>121</v>
      </c>
      <c r="N33" s="67" t="s">
        <v>243</v>
      </c>
      <c r="O33" s="23" t="s">
        <v>18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76"/>
      <c r="B34" s="131"/>
      <c r="C34" s="122"/>
      <c r="D34" s="123"/>
      <c r="E34" s="123"/>
      <c r="F34" s="125"/>
      <c r="G34" s="124"/>
      <c r="H34" s="124"/>
      <c r="I34" s="124"/>
      <c r="J34" s="124"/>
      <c r="K34" s="124"/>
      <c r="L34" s="138"/>
      <c r="M34" s="66" t="s">
        <v>122</v>
      </c>
      <c r="N34" s="67" t="s">
        <v>244</v>
      </c>
      <c r="O34" s="23" t="s">
        <v>130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76"/>
      <c r="B35" s="131"/>
      <c r="C35" s="122"/>
      <c r="D35" s="123"/>
      <c r="E35" s="123"/>
      <c r="F35" s="125"/>
      <c r="G35" s="124"/>
      <c r="H35" s="124"/>
      <c r="I35" s="124"/>
      <c r="J35" s="124"/>
      <c r="K35" s="124"/>
      <c r="L35" s="138"/>
      <c r="M35" s="66" t="s">
        <v>123</v>
      </c>
      <c r="N35" s="24" t="s">
        <v>245</v>
      </c>
      <c r="O35" s="23" t="s">
        <v>18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76"/>
      <c r="B36" s="131"/>
      <c r="C36" s="122"/>
      <c r="D36" s="123"/>
      <c r="E36" s="123"/>
      <c r="F36" s="125"/>
      <c r="G36" s="124"/>
      <c r="H36" s="124"/>
      <c r="I36" s="124"/>
      <c r="J36" s="124"/>
      <c r="K36" s="124"/>
      <c r="L36" s="138"/>
      <c r="M36" s="22" t="s">
        <v>292</v>
      </c>
      <c r="N36" s="24" t="s">
        <v>269</v>
      </c>
      <c r="O36" s="23" t="s">
        <v>18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76"/>
      <c r="B37" s="131"/>
      <c r="C37" s="126" t="s">
        <v>17</v>
      </c>
      <c r="D37" s="27">
        <v>191130111</v>
      </c>
      <c r="E37" s="43" t="s">
        <v>21</v>
      </c>
      <c r="F37" s="25" t="s">
        <v>26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26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76"/>
      <c r="B38" s="131"/>
      <c r="C38" s="126"/>
      <c r="D38" s="27">
        <v>191130111</v>
      </c>
      <c r="E38" s="43" t="s">
        <v>22</v>
      </c>
      <c r="F38" s="25" t="s">
        <v>26</v>
      </c>
      <c r="G38" s="26">
        <v>415.70400000000001</v>
      </c>
      <c r="H38" s="26">
        <v>438</v>
      </c>
      <c r="I38" s="26">
        <v>403.5</v>
      </c>
      <c r="J38" s="26">
        <v>530</v>
      </c>
      <c r="K38" s="26">
        <v>583</v>
      </c>
      <c r="L38" s="27" t="s">
        <v>26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76"/>
      <c r="B39" s="131"/>
      <c r="C39" s="126"/>
      <c r="D39" s="27">
        <v>191130111</v>
      </c>
      <c r="E39" s="43" t="s">
        <v>24</v>
      </c>
      <c r="F39" s="25" t="s">
        <v>26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26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76"/>
      <c r="B40" s="131"/>
      <c r="C40" s="126"/>
      <c r="D40" s="121" t="s">
        <v>29</v>
      </c>
      <c r="E40" s="121"/>
      <c r="F40" s="121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571.4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26</v>
      </c>
      <c r="M40" s="31" t="s">
        <v>26</v>
      </c>
      <c r="N40" s="31" t="s">
        <v>26</v>
      </c>
      <c r="O40" s="31" t="s">
        <v>26</v>
      </c>
      <c r="P40" s="31" t="s">
        <v>26</v>
      </c>
      <c r="Q40" s="31" t="s">
        <v>26</v>
      </c>
      <c r="R40" s="31" t="s">
        <v>26</v>
      </c>
      <c r="S40" s="94">
        <f>(I40-G40)/G40</f>
        <v>6.9351528185434457E-4</v>
      </c>
    </row>
    <row r="41" spans="1:20" ht="9.75" customHeight="1" x14ac:dyDescent="0.25">
      <c r="A41" s="176"/>
      <c r="B41" s="131"/>
      <c r="C41" s="122" t="s">
        <v>34</v>
      </c>
      <c r="D41" s="123" t="s">
        <v>46</v>
      </c>
      <c r="E41" s="123"/>
      <c r="F41" s="125" t="s">
        <v>28</v>
      </c>
      <c r="G41" s="124"/>
      <c r="H41" s="124"/>
      <c r="I41" s="124"/>
      <c r="J41" s="124"/>
      <c r="K41" s="124"/>
      <c r="L41" s="138" t="s">
        <v>26</v>
      </c>
      <c r="M41" s="66" t="s">
        <v>286</v>
      </c>
      <c r="N41" s="67" t="s">
        <v>240</v>
      </c>
      <c r="O41" s="68" t="s">
        <v>18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76"/>
      <c r="B42" s="131"/>
      <c r="C42" s="122"/>
      <c r="D42" s="123"/>
      <c r="E42" s="123"/>
      <c r="F42" s="125"/>
      <c r="G42" s="124"/>
      <c r="H42" s="124"/>
      <c r="I42" s="124"/>
      <c r="J42" s="124"/>
      <c r="K42" s="124"/>
      <c r="L42" s="138"/>
      <c r="M42" s="66" t="s">
        <v>287</v>
      </c>
      <c r="N42" s="67" t="s">
        <v>44</v>
      </c>
      <c r="O42" s="68" t="s">
        <v>18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76"/>
      <c r="B43" s="131"/>
      <c r="C43" s="122"/>
      <c r="D43" s="123"/>
      <c r="E43" s="123"/>
      <c r="F43" s="125"/>
      <c r="G43" s="124"/>
      <c r="H43" s="124"/>
      <c r="I43" s="124"/>
      <c r="J43" s="124"/>
      <c r="K43" s="124"/>
      <c r="L43" s="138"/>
      <c r="M43" s="66" t="s">
        <v>124</v>
      </c>
      <c r="N43" s="67" t="s">
        <v>243</v>
      </c>
      <c r="O43" s="68" t="s">
        <v>18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76"/>
      <c r="B44" s="131"/>
      <c r="C44" s="122"/>
      <c r="D44" s="123"/>
      <c r="E44" s="123"/>
      <c r="F44" s="125"/>
      <c r="G44" s="124"/>
      <c r="H44" s="124"/>
      <c r="I44" s="124"/>
      <c r="J44" s="124"/>
      <c r="K44" s="124"/>
      <c r="L44" s="138"/>
      <c r="M44" s="66" t="s">
        <v>125</v>
      </c>
      <c r="N44" s="67" t="s">
        <v>244</v>
      </c>
      <c r="O44" s="68" t="s">
        <v>130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76"/>
      <c r="B45" s="131"/>
      <c r="C45" s="122"/>
      <c r="D45" s="123"/>
      <c r="E45" s="123"/>
      <c r="F45" s="125"/>
      <c r="G45" s="124"/>
      <c r="H45" s="124"/>
      <c r="I45" s="124"/>
      <c r="J45" s="124"/>
      <c r="K45" s="124"/>
      <c r="L45" s="138"/>
      <c r="M45" s="66" t="s">
        <v>126</v>
      </c>
      <c r="N45" s="67" t="s">
        <v>245</v>
      </c>
      <c r="O45" s="68" t="s">
        <v>18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76"/>
      <c r="B46" s="131"/>
      <c r="C46" s="122"/>
      <c r="D46" s="123"/>
      <c r="E46" s="123"/>
      <c r="F46" s="125"/>
      <c r="G46" s="124"/>
      <c r="H46" s="124"/>
      <c r="I46" s="124"/>
      <c r="J46" s="124"/>
      <c r="K46" s="124"/>
      <c r="L46" s="138"/>
      <c r="M46" s="22" t="s">
        <v>291</v>
      </c>
      <c r="N46" s="24" t="s">
        <v>269</v>
      </c>
      <c r="O46" s="23" t="s">
        <v>18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76"/>
      <c r="B47" s="131"/>
      <c r="C47" s="126" t="s">
        <v>34</v>
      </c>
      <c r="D47" s="27">
        <v>191130645</v>
      </c>
      <c r="E47" s="43" t="s">
        <v>21</v>
      </c>
      <c r="F47" s="25" t="s">
        <v>26</v>
      </c>
      <c r="G47" s="26">
        <v>368.2</v>
      </c>
      <c r="H47" s="26">
        <v>328.6</v>
      </c>
      <c r="I47" s="26">
        <v>319.60000000000002</v>
      </c>
      <c r="J47" s="26">
        <v>361.5</v>
      </c>
      <c r="K47" s="26">
        <v>397.6</v>
      </c>
      <c r="L47" s="27" t="s">
        <v>26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76"/>
      <c r="B48" s="131"/>
      <c r="C48" s="126"/>
      <c r="D48" s="27">
        <v>191130645</v>
      </c>
      <c r="E48" s="43" t="s">
        <v>22</v>
      </c>
      <c r="F48" s="25" t="s">
        <v>26</v>
      </c>
      <c r="G48" s="26">
        <v>1447.66</v>
      </c>
      <c r="H48" s="26">
        <v>1557.2</v>
      </c>
      <c r="I48" s="26">
        <v>1484.3</v>
      </c>
      <c r="J48" s="26">
        <v>1712.9</v>
      </c>
      <c r="K48" s="26">
        <v>1884.2</v>
      </c>
      <c r="L48" s="27" t="s">
        <v>26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76"/>
      <c r="B49" s="131"/>
      <c r="C49" s="126"/>
      <c r="D49" s="27">
        <v>191130645</v>
      </c>
      <c r="E49" s="43" t="s">
        <v>24</v>
      </c>
      <c r="F49" s="25" t="s">
        <v>26</v>
      </c>
      <c r="G49" s="26">
        <v>8</v>
      </c>
      <c r="H49" s="26">
        <v>8.5</v>
      </c>
      <c r="I49" s="26">
        <v>8.5</v>
      </c>
      <c r="J49" s="26">
        <v>9</v>
      </c>
      <c r="K49" s="26">
        <v>9</v>
      </c>
      <c r="L49" s="27" t="s">
        <v>26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76"/>
      <c r="B50" s="131"/>
      <c r="C50" s="126"/>
      <c r="D50" s="121" t="s">
        <v>29</v>
      </c>
      <c r="E50" s="121"/>
      <c r="F50" s="121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1812.4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26</v>
      </c>
      <c r="M50" s="31" t="s">
        <v>26</v>
      </c>
      <c r="N50" s="31" t="s">
        <v>26</v>
      </c>
      <c r="O50" s="31" t="s">
        <v>26</v>
      </c>
      <c r="P50" s="31" t="s">
        <v>26</v>
      </c>
      <c r="Q50" s="31" t="s">
        <v>26</v>
      </c>
      <c r="R50" s="31" t="s">
        <v>26</v>
      </c>
      <c r="S50" s="94">
        <f>(I50-G50)/G50</f>
        <v>-6.283377013586589E-3</v>
      </c>
    </row>
    <row r="51" spans="1:20" ht="11.25" customHeight="1" x14ac:dyDescent="0.25">
      <c r="A51" s="176"/>
      <c r="B51" s="131"/>
      <c r="C51" s="122" t="s">
        <v>35</v>
      </c>
      <c r="D51" s="123" t="s">
        <v>47</v>
      </c>
      <c r="E51" s="123"/>
      <c r="F51" s="125" t="s">
        <v>28</v>
      </c>
      <c r="G51" s="124"/>
      <c r="H51" s="124"/>
      <c r="I51" s="124"/>
      <c r="J51" s="124"/>
      <c r="K51" s="124"/>
      <c r="L51" s="138" t="s">
        <v>26</v>
      </c>
      <c r="M51" s="66" t="s">
        <v>270</v>
      </c>
      <c r="N51" s="67" t="s">
        <v>44</v>
      </c>
      <c r="O51" s="68" t="s">
        <v>18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76"/>
      <c r="B52" s="131"/>
      <c r="C52" s="122"/>
      <c r="D52" s="123"/>
      <c r="E52" s="123"/>
      <c r="F52" s="125"/>
      <c r="G52" s="124"/>
      <c r="H52" s="124"/>
      <c r="I52" s="124"/>
      <c r="J52" s="124"/>
      <c r="K52" s="124"/>
      <c r="L52" s="138"/>
      <c r="M52" s="66" t="s">
        <v>127</v>
      </c>
      <c r="N52" s="67" t="s">
        <v>243</v>
      </c>
      <c r="O52" s="68" t="s">
        <v>18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76"/>
      <c r="B53" s="131"/>
      <c r="C53" s="122"/>
      <c r="D53" s="123"/>
      <c r="E53" s="123"/>
      <c r="F53" s="125"/>
      <c r="G53" s="124"/>
      <c r="H53" s="124"/>
      <c r="I53" s="124"/>
      <c r="J53" s="124"/>
      <c r="K53" s="124"/>
      <c r="L53" s="138"/>
      <c r="M53" s="66" t="s">
        <v>128</v>
      </c>
      <c r="N53" s="67" t="s">
        <v>244</v>
      </c>
      <c r="O53" s="68" t="s">
        <v>130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76"/>
      <c r="B54" s="131"/>
      <c r="C54" s="122"/>
      <c r="D54" s="123"/>
      <c r="E54" s="123"/>
      <c r="F54" s="125"/>
      <c r="G54" s="124"/>
      <c r="H54" s="124"/>
      <c r="I54" s="124"/>
      <c r="J54" s="124"/>
      <c r="K54" s="124"/>
      <c r="L54" s="138"/>
      <c r="M54" s="66" t="s">
        <v>129</v>
      </c>
      <c r="N54" s="67" t="s">
        <v>245</v>
      </c>
      <c r="O54" s="68" t="s">
        <v>18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76"/>
      <c r="B55" s="131"/>
      <c r="C55" s="122"/>
      <c r="D55" s="123"/>
      <c r="E55" s="123"/>
      <c r="F55" s="125"/>
      <c r="G55" s="124"/>
      <c r="H55" s="124"/>
      <c r="I55" s="124"/>
      <c r="J55" s="124"/>
      <c r="K55" s="124"/>
      <c r="L55" s="138"/>
      <c r="M55" s="66" t="s">
        <v>271</v>
      </c>
      <c r="N55" s="67" t="s">
        <v>118</v>
      </c>
      <c r="O55" s="68" t="s">
        <v>18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76"/>
      <c r="B56" s="131"/>
      <c r="C56" s="122"/>
      <c r="D56" s="123"/>
      <c r="E56" s="123"/>
      <c r="F56" s="125"/>
      <c r="G56" s="124"/>
      <c r="H56" s="124"/>
      <c r="I56" s="124"/>
      <c r="J56" s="124"/>
      <c r="K56" s="124"/>
      <c r="L56" s="138"/>
      <c r="M56" s="22" t="s">
        <v>290</v>
      </c>
      <c r="N56" s="24" t="s">
        <v>297</v>
      </c>
      <c r="O56" s="23" t="s">
        <v>18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76"/>
      <c r="B57" s="131"/>
      <c r="C57" s="126" t="s">
        <v>35</v>
      </c>
      <c r="D57" s="27">
        <v>190986017</v>
      </c>
      <c r="E57" s="43" t="s">
        <v>21</v>
      </c>
      <c r="F57" s="25" t="s">
        <v>26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26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76"/>
      <c r="B58" s="131"/>
      <c r="C58" s="126"/>
      <c r="D58" s="27">
        <v>190986017</v>
      </c>
      <c r="E58" s="43" t="s">
        <v>22</v>
      </c>
      <c r="F58" s="25" t="s">
        <v>26</v>
      </c>
      <c r="G58" s="26">
        <v>1124.57</v>
      </c>
      <c r="H58" s="26">
        <v>1331.6</v>
      </c>
      <c r="I58" s="26">
        <v>1463.5</v>
      </c>
      <c r="J58" s="26">
        <v>1464.7</v>
      </c>
      <c r="K58" s="26">
        <v>1611.2</v>
      </c>
      <c r="L58" s="27" t="s">
        <v>26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76"/>
      <c r="B59" s="131"/>
      <c r="C59" s="126"/>
      <c r="D59" s="27">
        <v>190986017</v>
      </c>
      <c r="E59" s="43" t="s">
        <v>24</v>
      </c>
      <c r="F59" s="25" t="s">
        <v>26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26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76"/>
      <c r="B60" s="131"/>
      <c r="C60" s="126"/>
      <c r="D60" s="121" t="s">
        <v>29</v>
      </c>
      <c r="E60" s="121"/>
      <c r="F60" s="121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1524.7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26</v>
      </c>
      <c r="M60" s="31" t="s">
        <v>26</v>
      </c>
      <c r="N60" s="31" t="s">
        <v>26</v>
      </c>
      <c r="O60" s="31" t="s">
        <v>26</v>
      </c>
      <c r="P60" s="31" t="s">
        <v>26</v>
      </c>
      <c r="Q60" s="31" t="s">
        <v>26</v>
      </c>
      <c r="R60" s="31" t="s">
        <v>26</v>
      </c>
      <c r="S60" s="92">
        <f>(I60-G60)/G60</f>
        <v>0.30419906421343473</v>
      </c>
    </row>
    <row r="61" spans="1:20" ht="13.5" customHeight="1" x14ac:dyDescent="0.25">
      <c r="A61" s="176"/>
      <c r="B61" s="131"/>
      <c r="C61" s="122" t="s">
        <v>36</v>
      </c>
      <c r="D61" s="123" t="s">
        <v>48</v>
      </c>
      <c r="E61" s="123"/>
      <c r="F61" s="125" t="s">
        <v>28</v>
      </c>
      <c r="G61" s="124"/>
      <c r="H61" s="124"/>
      <c r="I61" s="124"/>
      <c r="J61" s="124"/>
      <c r="K61" s="124"/>
      <c r="L61" s="138" t="s">
        <v>26</v>
      </c>
      <c r="M61" s="22" t="s">
        <v>288</v>
      </c>
      <c r="N61" s="24" t="s">
        <v>240</v>
      </c>
      <c r="O61" s="23" t="s">
        <v>18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76"/>
      <c r="B62" s="131"/>
      <c r="C62" s="122"/>
      <c r="D62" s="123"/>
      <c r="E62" s="123"/>
      <c r="F62" s="125"/>
      <c r="G62" s="124"/>
      <c r="H62" s="124"/>
      <c r="I62" s="124"/>
      <c r="J62" s="124"/>
      <c r="K62" s="124"/>
      <c r="L62" s="138"/>
      <c r="M62" s="22" t="s">
        <v>289</v>
      </c>
      <c r="N62" s="24" t="s">
        <v>44</v>
      </c>
      <c r="O62" s="23" t="s">
        <v>18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76"/>
      <c r="B63" s="131"/>
      <c r="C63" s="122"/>
      <c r="D63" s="123"/>
      <c r="E63" s="123"/>
      <c r="F63" s="125"/>
      <c r="G63" s="124"/>
      <c r="H63" s="124"/>
      <c r="I63" s="124"/>
      <c r="J63" s="124"/>
      <c r="K63" s="124"/>
      <c r="L63" s="138"/>
      <c r="M63" s="22" t="s">
        <v>131</v>
      </c>
      <c r="N63" s="24" t="s">
        <v>243</v>
      </c>
      <c r="O63" s="23" t="s">
        <v>18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76"/>
      <c r="B64" s="131"/>
      <c r="C64" s="122"/>
      <c r="D64" s="123"/>
      <c r="E64" s="123"/>
      <c r="F64" s="125"/>
      <c r="G64" s="124"/>
      <c r="H64" s="124"/>
      <c r="I64" s="124"/>
      <c r="J64" s="124"/>
      <c r="K64" s="124"/>
      <c r="L64" s="138"/>
      <c r="M64" s="22" t="s">
        <v>132</v>
      </c>
      <c r="N64" s="24" t="s">
        <v>244</v>
      </c>
      <c r="O64" s="23" t="s">
        <v>130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76"/>
      <c r="B65" s="131"/>
      <c r="C65" s="122"/>
      <c r="D65" s="123"/>
      <c r="E65" s="123"/>
      <c r="F65" s="125"/>
      <c r="G65" s="124"/>
      <c r="H65" s="124"/>
      <c r="I65" s="124"/>
      <c r="J65" s="124"/>
      <c r="K65" s="124"/>
      <c r="L65" s="138"/>
      <c r="M65" s="22" t="s">
        <v>133</v>
      </c>
      <c r="N65" s="24" t="s">
        <v>245</v>
      </c>
      <c r="O65" s="23" t="s">
        <v>18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76"/>
      <c r="B66" s="131"/>
      <c r="C66" s="122"/>
      <c r="D66" s="123"/>
      <c r="E66" s="123"/>
      <c r="F66" s="125"/>
      <c r="G66" s="124"/>
      <c r="H66" s="124"/>
      <c r="I66" s="124"/>
      <c r="J66" s="124"/>
      <c r="K66" s="124"/>
      <c r="L66" s="138"/>
      <c r="M66" s="22" t="s">
        <v>294</v>
      </c>
      <c r="N66" s="24" t="s">
        <v>269</v>
      </c>
      <c r="O66" s="23" t="s">
        <v>18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76"/>
      <c r="B67" s="131"/>
      <c r="C67" s="126" t="s">
        <v>36</v>
      </c>
      <c r="D67" s="27">
        <v>291130450</v>
      </c>
      <c r="E67" s="43" t="s">
        <v>21</v>
      </c>
      <c r="F67" s="25" t="s">
        <v>26</v>
      </c>
      <c r="G67" s="26">
        <v>360</v>
      </c>
      <c r="H67" s="26">
        <v>337.1</v>
      </c>
      <c r="I67" s="26">
        <v>305.10000000000002</v>
      </c>
      <c r="J67" s="26">
        <v>370.8</v>
      </c>
      <c r="K67" s="26">
        <v>407.9</v>
      </c>
      <c r="L67" s="27" t="s">
        <v>26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76"/>
      <c r="B68" s="131"/>
      <c r="C68" s="126"/>
      <c r="D68" s="27">
        <v>291130450</v>
      </c>
      <c r="E68" s="43" t="s">
        <v>22</v>
      </c>
      <c r="F68" s="25" t="s">
        <v>26</v>
      </c>
      <c r="G68" s="26">
        <v>1493.405</v>
      </c>
      <c r="H68" s="26">
        <v>1589.2</v>
      </c>
      <c r="I68" s="26">
        <v>1570.3</v>
      </c>
      <c r="J68" s="26">
        <v>1748.1</v>
      </c>
      <c r="K68" s="26">
        <v>1922.9</v>
      </c>
      <c r="L68" s="27" t="s">
        <v>26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76"/>
      <c r="B69" s="131"/>
      <c r="C69" s="126"/>
      <c r="D69" s="27">
        <v>291130450</v>
      </c>
      <c r="E69" s="43" t="s">
        <v>24</v>
      </c>
      <c r="F69" s="25" t="s">
        <v>26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26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76"/>
      <c r="B70" s="131"/>
      <c r="C70" s="126"/>
      <c r="D70" s="121" t="s">
        <v>29</v>
      </c>
      <c r="E70" s="121"/>
      <c r="F70" s="121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1884.4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26</v>
      </c>
      <c r="M70" s="31" t="s">
        <v>26</v>
      </c>
      <c r="N70" s="31" t="s">
        <v>26</v>
      </c>
      <c r="O70" s="31" t="s">
        <v>26</v>
      </c>
      <c r="P70" s="31" t="s">
        <v>26</v>
      </c>
      <c r="Q70" s="31" t="s">
        <v>26</v>
      </c>
      <c r="R70" s="31" t="s">
        <v>26</v>
      </c>
      <c r="S70" s="94">
        <f>(I70-G70)/G70</f>
        <v>1.1267008513983873E-2</v>
      </c>
    </row>
    <row r="71" spans="1:20" ht="9" customHeight="1" x14ac:dyDescent="0.25">
      <c r="A71" s="176"/>
      <c r="B71" s="131"/>
      <c r="C71" s="122" t="s">
        <v>37</v>
      </c>
      <c r="D71" s="123" t="s">
        <v>49</v>
      </c>
      <c r="E71" s="123"/>
      <c r="F71" s="125" t="s">
        <v>28</v>
      </c>
      <c r="G71" s="124"/>
      <c r="H71" s="124"/>
      <c r="I71" s="124"/>
      <c r="J71" s="124"/>
      <c r="K71" s="124"/>
      <c r="L71" s="138" t="s">
        <v>26</v>
      </c>
      <c r="M71" s="22" t="s">
        <v>295</v>
      </c>
      <c r="N71" s="24" t="s">
        <v>240</v>
      </c>
      <c r="O71" s="23" t="s">
        <v>18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76"/>
      <c r="B72" s="131"/>
      <c r="C72" s="122"/>
      <c r="D72" s="123"/>
      <c r="E72" s="123"/>
      <c r="F72" s="125"/>
      <c r="G72" s="124"/>
      <c r="H72" s="124"/>
      <c r="I72" s="124"/>
      <c r="J72" s="124"/>
      <c r="K72" s="124"/>
      <c r="L72" s="138"/>
      <c r="M72" s="22" t="s">
        <v>296</v>
      </c>
      <c r="N72" s="24" t="s">
        <v>44</v>
      </c>
      <c r="O72" s="23" t="s">
        <v>18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76"/>
      <c r="B73" s="131"/>
      <c r="C73" s="122"/>
      <c r="D73" s="123"/>
      <c r="E73" s="123"/>
      <c r="F73" s="125"/>
      <c r="G73" s="124"/>
      <c r="H73" s="124"/>
      <c r="I73" s="124"/>
      <c r="J73" s="124"/>
      <c r="K73" s="124"/>
      <c r="L73" s="138"/>
      <c r="M73" s="22" t="s">
        <v>134</v>
      </c>
      <c r="N73" s="24" t="s">
        <v>243</v>
      </c>
      <c r="O73" s="23" t="s">
        <v>18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76"/>
      <c r="B74" s="131"/>
      <c r="C74" s="122"/>
      <c r="D74" s="123"/>
      <c r="E74" s="123"/>
      <c r="F74" s="125"/>
      <c r="G74" s="124"/>
      <c r="H74" s="124"/>
      <c r="I74" s="124"/>
      <c r="J74" s="124"/>
      <c r="K74" s="124"/>
      <c r="L74" s="138"/>
      <c r="M74" s="22" t="s">
        <v>135</v>
      </c>
      <c r="N74" s="24" t="s">
        <v>244</v>
      </c>
      <c r="O74" s="23" t="s">
        <v>130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76"/>
      <c r="B75" s="131"/>
      <c r="C75" s="122"/>
      <c r="D75" s="123"/>
      <c r="E75" s="123"/>
      <c r="F75" s="125"/>
      <c r="G75" s="124"/>
      <c r="H75" s="124"/>
      <c r="I75" s="124"/>
      <c r="J75" s="124"/>
      <c r="K75" s="124"/>
      <c r="L75" s="138"/>
      <c r="M75" s="22" t="s">
        <v>136</v>
      </c>
      <c r="N75" s="24" t="s">
        <v>245</v>
      </c>
      <c r="O75" s="23" t="s">
        <v>18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76"/>
      <c r="B76" s="131"/>
      <c r="C76" s="122"/>
      <c r="D76" s="123"/>
      <c r="E76" s="123"/>
      <c r="F76" s="125"/>
      <c r="G76" s="124"/>
      <c r="H76" s="124"/>
      <c r="I76" s="124"/>
      <c r="J76" s="124"/>
      <c r="K76" s="124"/>
      <c r="L76" s="138"/>
      <c r="M76" s="22" t="s">
        <v>298</v>
      </c>
      <c r="N76" s="24" t="s">
        <v>269</v>
      </c>
      <c r="O76" s="23" t="s">
        <v>18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76"/>
      <c r="B77" s="131"/>
      <c r="C77" s="126" t="s">
        <v>37</v>
      </c>
      <c r="D77" s="27">
        <v>305888554</v>
      </c>
      <c r="E77" s="43" t="s">
        <v>21</v>
      </c>
      <c r="F77" s="25" t="s">
        <v>26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26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76"/>
      <c r="B78" s="131"/>
      <c r="C78" s="126"/>
      <c r="D78" s="27">
        <v>305888554</v>
      </c>
      <c r="E78" s="43" t="s">
        <v>22</v>
      </c>
      <c r="F78" s="25" t="s">
        <v>26</v>
      </c>
      <c r="G78" s="26">
        <v>990.75199999999995</v>
      </c>
      <c r="H78" s="26">
        <v>1069</v>
      </c>
      <c r="I78" s="26">
        <v>1036.9000000000001</v>
      </c>
      <c r="J78" s="26">
        <v>1293.5</v>
      </c>
      <c r="K78" s="26">
        <v>1422.8</v>
      </c>
      <c r="L78" s="27" t="s">
        <v>26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76"/>
      <c r="B79" s="131"/>
      <c r="C79" s="126"/>
      <c r="D79" s="27">
        <v>305888554</v>
      </c>
      <c r="E79" s="43" t="s">
        <v>24</v>
      </c>
      <c r="F79" s="25" t="s">
        <v>26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26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76"/>
      <c r="B80" s="131"/>
      <c r="C80" s="126"/>
      <c r="D80" s="121" t="s">
        <v>29</v>
      </c>
      <c r="E80" s="121"/>
      <c r="F80" s="121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1683.7000000000003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26</v>
      </c>
      <c r="M80" s="31" t="s">
        <v>26</v>
      </c>
      <c r="N80" s="31" t="s">
        <v>26</v>
      </c>
      <c r="O80" s="31" t="s">
        <v>26</v>
      </c>
      <c r="P80" s="31" t="s">
        <v>26</v>
      </c>
      <c r="Q80" s="31" t="s">
        <v>26</v>
      </c>
      <c r="R80" s="31" t="s">
        <v>26</v>
      </c>
      <c r="S80" s="94">
        <f>(I80-G80)/G80</f>
        <v>8.9666259371246476E-2</v>
      </c>
    </row>
    <row r="81" spans="1:20" ht="11.25" customHeight="1" x14ac:dyDescent="0.25">
      <c r="A81" s="176"/>
      <c r="B81" s="131"/>
      <c r="C81" s="122" t="s">
        <v>38</v>
      </c>
      <c r="D81" s="123" t="s">
        <v>51</v>
      </c>
      <c r="E81" s="123"/>
      <c r="F81" s="125" t="s">
        <v>28</v>
      </c>
      <c r="G81" s="124"/>
      <c r="H81" s="124"/>
      <c r="I81" s="124"/>
      <c r="J81" s="124"/>
      <c r="K81" s="124"/>
      <c r="L81" s="138" t="s">
        <v>26</v>
      </c>
      <c r="M81" s="22" t="s">
        <v>299</v>
      </c>
      <c r="N81" s="22" t="s">
        <v>239</v>
      </c>
      <c r="O81" s="23" t="s">
        <v>18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76"/>
      <c r="B82" s="131"/>
      <c r="C82" s="122"/>
      <c r="D82" s="123"/>
      <c r="E82" s="123"/>
      <c r="F82" s="125"/>
      <c r="G82" s="124"/>
      <c r="H82" s="124"/>
      <c r="I82" s="124"/>
      <c r="J82" s="124"/>
      <c r="K82" s="124"/>
      <c r="L82" s="138"/>
      <c r="M82" s="22" t="s">
        <v>300</v>
      </c>
      <c r="N82" s="24" t="s">
        <v>44</v>
      </c>
      <c r="O82" s="23" t="s">
        <v>18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76"/>
      <c r="B83" s="131"/>
      <c r="C83" s="122"/>
      <c r="D83" s="123"/>
      <c r="E83" s="123"/>
      <c r="F83" s="125"/>
      <c r="G83" s="124"/>
      <c r="H83" s="124"/>
      <c r="I83" s="124"/>
      <c r="J83" s="124"/>
      <c r="K83" s="124"/>
      <c r="L83" s="138"/>
      <c r="M83" s="22" t="s">
        <v>137</v>
      </c>
      <c r="N83" s="24" t="s">
        <v>243</v>
      </c>
      <c r="O83" s="23" t="s">
        <v>18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76"/>
      <c r="B84" s="131"/>
      <c r="C84" s="122"/>
      <c r="D84" s="123"/>
      <c r="E84" s="123"/>
      <c r="F84" s="125"/>
      <c r="G84" s="124"/>
      <c r="H84" s="124"/>
      <c r="I84" s="124"/>
      <c r="J84" s="124"/>
      <c r="K84" s="124"/>
      <c r="L84" s="138"/>
      <c r="M84" s="22" t="s">
        <v>138</v>
      </c>
      <c r="N84" s="24" t="s">
        <v>244</v>
      </c>
      <c r="O84" s="23" t="s">
        <v>130</v>
      </c>
      <c r="P84" s="33" t="s">
        <v>254</v>
      </c>
      <c r="Q84" s="33" t="s">
        <v>255</v>
      </c>
      <c r="R84" s="33" t="s">
        <v>256</v>
      </c>
      <c r="S84" s="89"/>
    </row>
    <row r="85" spans="1:20" ht="11.25" customHeight="1" x14ac:dyDescent="0.25">
      <c r="A85" s="176"/>
      <c r="B85" s="131"/>
      <c r="C85" s="122"/>
      <c r="D85" s="123"/>
      <c r="E85" s="123"/>
      <c r="F85" s="125"/>
      <c r="G85" s="124"/>
      <c r="H85" s="124"/>
      <c r="I85" s="124"/>
      <c r="J85" s="124"/>
      <c r="K85" s="124"/>
      <c r="L85" s="138"/>
      <c r="M85" s="22" t="s">
        <v>139</v>
      </c>
      <c r="N85" s="24" t="s">
        <v>245</v>
      </c>
      <c r="O85" s="23" t="s">
        <v>18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76"/>
      <c r="B86" s="131"/>
      <c r="C86" s="122"/>
      <c r="D86" s="123"/>
      <c r="E86" s="123"/>
      <c r="F86" s="125"/>
      <c r="G86" s="124"/>
      <c r="H86" s="124"/>
      <c r="I86" s="124"/>
      <c r="J86" s="124"/>
      <c r="K86" s="124"/>
      <c r="L86" s="138"/>
      <c r="M86" s="22" t="s">
        <v>374</v>
      </c>
      <c r="N86" s="24" t="s">
        <v>269</v>
      </c>
      <c r="O86" s="23" t="s">
        <v>18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76"/>
      <c r="B87" s="131"/>
      <c r="C87" s="126" t="s">
        <v>38</v>
      </c>
      <c r="D87" s="27">
        <v>191130983</v>
      </c>
      <c r="E87" s="43" t="s">
        <v>21</v>
      </c>
      <c r="F87" s="25" t="s">
        <v>26</v>
      </c>
      <c r="G87" s="26">
        <v>471.1</v>
      </c>
      <c r="H87" s="26">
        <v>532</v>
      </c>
      <c r="I87" s="26">
        <v>498</v>
      </c>
      <c r="J87" s="26">
        <v>585.20000000000005</v>
      </c>
      <c r="K87" s="26">
        <v>643.70000000000005</v>
      </c>
      <c r="L87" s="27" t="s">
        <v>26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76"/>
      <c r="B88" s="131"/>
      <c r="C88" s="126"/>
      <c r="D88" s="27">
        <v>191130983</v>
      </c>
      <c r="E88" s="43" t="s">
        <v>22</v>
      </c>
      <c r="F88" s="25" t="s">
        <v>26</v>
      </c>
      <c r="G88" s="26">
        <v>737.04399999999998</v>
      </c>
      <c r="H88" s="26">
        <v>812.9</v>
      </c>
      <c r="I88" s="26">
        <v>736.5</v>
      </c>
      <c r="J88" s="26">
        <v>894.2</v>
      </c>
      <c r="K88" s="26">
        <v>983.6</v>
      </c>
      <c r="L88" s="27" t="s">
        <v>26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76"/>
      <c r="B89" s="131"/>
      <c r="C89" s="126"/>
      <c r="D89" s="27">
        <v>191130983</v>
      </c>
      <c r="E89" s="43" t="s">
        <v>24</v>
      </c>
      <c r="F89" s="25" t="s">
        <v>26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26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76"/>
      <c r="B90" s="131"/>
      <c r="C90" s="126"/>
      <c r="D90" s="121" t="s">
        <v>29</v>
      </c>
      <c r="E90" s="121"/>
      <c r="F90" s="121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1257.2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26</v>
      </c>
      <c r="M90" s="31" t="s">
        <v>26</v>
      </c>
      <c r="N90" s="31" t="s">
        <v>26</v>
      </c>
      <c r="O90" s="31" t="s">
        <v>26</v>
      </c>
      <c r="P90" s="31" t="s">
        <v>26</v>
      </c>
      <c r="Q90" s="31" t="s">
        <v>26</v>
      </c>
      <c r="R90" s="31" t="s">
        <v>26</v>
      </c>
      <c r="S90" s="94">
        <f>(I90-G90)/G90</f>
        <v>2.0500931860539185E-2</v>
      </c>
    </row>
    <row r="91" spans="1:20" ht="9.75" customHeight="1" x14ac:dyDescent="0.25">
      <c r="A91" s="176"/>
      <c r="B91" s="131"/>
      <c r="C91" s="122" t="s">
        <v>107</v>
      </c>
      <c r="D91" s="123" t="s">
        <v>52</v>
      </c>
      <c r="E91" s="123"/>
      <c r="F91" s="125" t="s">
        <v>28</v>
      </c>
      <c r="G91" s="124"/>
      <c r="H91" s="124"/>
      <c r="I91" s="124"/>
      <c r="J91" s="124"/>
      <c r="K91" s="124"/>
      <c r="L91" s="138" t="s">
        <v>26</v>
      </c>
      <c r="M91" s="22" t="s">
        <v>301</v>
      </c>
      <c r="N91" s="22" t="s">
        <v>239</v>
      </c>
      <c r="O91" s="23" t="s">
        <v>18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76"/>
      <c r="B92" s="131"/>
      <c r="C92" s="122"/>
      <c r="D92" s="123"/>
      <c r="E92" s="123"/>
      <c r="F92" s="125"/>
      <c r="G92" s="124"/>
      <c r="H92" s="124"/>
      <c r="I92" s="124"/>
      <c r="J92" s="124"/>
      <c r="K92" s="124"/>
      <c r="L92" s="138"/>
      <c r="M92" s="22" t="s">
        <v>302</v>
      </c>
      <c r="N92" s="24" t="s">
        <v>44</v>
      </c>
      <c r="O92" s="23" t="s">
        <v>18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76"/>
      <c r="B93" s="131"/>
      <c r="C93" s="122"/>
      <c r="D93" s="123"/>
      <c r="E93" s="123"/>
      <c r="F93" s="125"/>
      <c r="G93" s="124"/>
      <c r="H93" s="124"/>
      <c r="I93" s="124"/>
      <c r="J93" s="124"/>
      <c r="K93" s="124"/>
      <c r="L93" s="138"/>
      <c r="M93" s="22" t="s">
        <v>145</v>
      </c>
      <c r="N93" s="24" t="s">
        <v>243</v>
      </c>
      <c r="O93" s="23" t="s">
        <v>18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76"/>
      <c r="B94" s="131"/>
      <c r="C94" s="122"/>
      <c r="D94" s="123"/>
      <c r="E94" s="123"/>
      <c r="F94" s="125"/>
      <c r="G94" s="124"/>
      <c r="H94" s="124"/>
      <c r="I94" s="124"/>
      <c r="J94" s="124"/>
      <c r="K94" s="124"/>
      <c r="L94" s="138"/>
      <c r="M94" s="22" t="s">
        <v>146</v>
      </c>
      <c r="N94" s="24" t="s">
        <v>244</v>
      </c>
      <c r="O94" s="23" t="s">
        <v>130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76"/>
      <c r="B95" s="131"/>
      <c r="C95" s="122"/>
      <c r="D95" s="123"/>
      <c r="E95" s="123"/>
      <c r="F95" s="125"/>
      <c r="G95" s="124"/>
      <c r="H95" s="124"/>
      <c r="I95" s="124"/>
      <c r="J95" s="124"/>
      <c r="K95" s="124"/>
      <c r="L95" s="138"/>
      <c r="M95" s="22" t="s">
        <v>147</v>
      </c>
      <c r="N95" s="24" t="s">
        <v>245</v>
      </c>
      <c r="O95" s="23" t="s">
        <v>18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76"/>
      <c r="B96" s="131"/>
      <c r="C96" s="122"/>
      <c r="D96" s="123"/>
      <c r="E96" s="123"/>
      <c r="F96" s="125"/>
      <c r="G96" s="124"/>
      <c r="H96" s="124"/>
      <c r="I96" s="124"/>
      <c r="J96" s="124"/>
      <c r="K96" s="124"/>
      <c r="L96" s="138"/>
      <c r="M96" s="22" t="s">
        <v>303</v>
      </c>
      <c r="N96" s="24" t="s">
        <v>269</v>
      </c>
      <c r="O96" s="23" t="s">
        <v>18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76"/>
      <c r="B97" s="131"/>
      <c r="C97" s="126" t="s">
        <v>107</v>
      </c>
      <c r="D97" s="27">
        <v>191131028</v>
      </c>
      <c r="E97" s="43" t="s">
        <v>21</v>
      </c>
      <c r="F97" s="25" t="s">
        <v>26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26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76"/>
      <c r="B98" s="131"/>
      <c r="C98" s="126"/>
      <c r="D98" s="27">
        <v>191131028</v>
      </c>
      <c r="E98" s="43" t="s">
        <v>22</v>
      </c>
      <c r="F98" s="25" t="s">
        <v>26</v>
      </c>
      <c r="G98" s="26">
        <v>820.75099999999998</v>
      </c>
      <c r="H98" s="26">
        <v>779.8</v>
      </c>
      <c r="I98" s="26">
        <v>739.5</v>
      </c>
      <c r="J98" s="26">
        <v>898.8</v>
      </c>
      <c r="K98" s="26">
        <v>1031.3</v>
      </c>
      <c r="L98" s="27" t="s">
        <v>26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76"/>
      <c r="B99" s="131"/>
      <c r="C99" s="126"/>
      <c r="D99" s="27">
        <v>191131028</v>
      </c>
      <c r="E99" s="43" t="s">
        <v>24</v>
      </c>
      <c r="F99" s="25" t="s">
        <v>26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26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76"/>
      <c r="B100" s="131"/>
      <c r="C100" s="126"/>
      <c r="D100" s="121" t="s">
        <v>29</v>
      </c>
      <c r="E100" s="121"/>
      <c r="F100" s="121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1096.6999999999998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26</v>
      </c>
      <c r="M100" s="31" t="s">
        <v>26</v>
      </c>
      <c r="N100" s="31" t="s">
        <v>26</v>
      </c>
      <c r="O100" s="31" t="s">
        <v>26</v>
      </c>
      <c r="P100" s="31" t="s">
        <v>26</v>
      </c>
      <c r="Q100" s="31" t="s">
        <v>26</v>
      </c>
      <c r="R100" s="31" t="s">
        <v>26</v>
      </c>
      <c r="S100" s="94">
        <f>(I100-G100)/G100</f>
        <v>-2.9770398752246047E-2</v>
      </c>
    </row>
    <row r="101" spans="1:20" ht="9" customHeight="1" x14ac:dyDescent="0.25">
      <c r="A101" s="176"/>
      <c r="B101" s="131"/>
      <c r="C101" s="122" t="s">
        <v>140</v>
      </c>
      <c r="D101" s="123" t="s">
        <v>53</v>
      </c>
      <c r="E101" s="123"/>
      <c r="F101" s="125" t="s">
        <v>28</v>
      </c>
      <c r="G101" s="124"/>
      <c r="H101" s="124"/>
      <c r="I101" s="124"/>
      <c r="J101" s="124"/>
      <c r="K101" s="124"/>
      <c r="L101" s="138" t="s">
        <v>26</v>
      </c>
      <c r="M101" s="22" t="s">
        <v>304</v>
      </c>
      <c r="N101" s="22" t="s">
        <v>239</v>
      </c>
      <c r="O101" s="23" t="s">
        <v>18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76"/>
      <c r="B102" s="131"/>
      <c r="C102" s="122"/>
      <c r="D102" s="123"/>
      <c r="E102" s="123"/>
      <c r="F102" s="125"/>
      <c r="G102" s="124"/>
      <c r="H102" s="124"/>
      <c r="I102" s="124"/>
      <c r="J102" s="124"/>
      <c r="K102" s="124"/>
      <c r="L102" s="138"/>
      <c r="M102" s="22" t="s">
        <v>305</v>
      </c>
      <c r="N102" s="24" t="s">
        <v>44</v>
      </c>
      <c r="O102" s="23" t="s">
        <v>18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76"/>
      <c r="B103" s="131"/>
      <c r="C103" s="122"/>
      <c r="D103" s="123"/>
      <c r="E103" s="123"/>
      <c r="F103" s="125"/>
      <c r="G103" s="124"/>
      <c r="H103" s="124"/>
      <c r="I103" s="124"/>
      <c r="J103" s="124"/>
      <c r="K103" s="124"/>
      <c r="L103" s="138"/>
      <c r="M103" s="22" t="s">
        <v>149</v>
      </c>
      <c r="N103" s="24" t="s">
        <v>243</v>
      </c>
      <c r="O103" s="23" t="s">
        <v>18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76"/>
      <c r="B104" s="131"/>
      <c r="C104" s="122"/>
      <c r="D104" s="123"/>
      <c r="E104" s="123"/>
      <c r="F104" s="125"/>
      <c r="G104" s="124"/>
      <c r="H104" s="124"/>
      <c r="I104" s="124"/>
      <c r="J104" s="124"/>
      <c r="K104" s="124"/>
      <c r="L104" s="138"/>
      <c r="M104" s="22" t="s">
        <v>150</v>
      </c>
      <c r="N104" s="24" t="s">
        <v>244</v>
      </c>
      <c r="O104" s="23" t="s">
        <v>130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76"/>
      <c r="B105" s="131"/>
      <c r="C105" s="122"/>
      <c r="D105" s="123"/>
      <c r="E105" s="123"/>
      <c r="F105" s="125"/>
      <c r="G105" s="124"/>
      <c r="H105" s="124"/>
      <c r="I105" s="124"/>
      <c r="J105" s="124"/>
      <c r="K105" s="124"/>
      <c r="L105" s="138"/>
      <c r="M105" s="22" t="s">
        <v>151</v>
      </c>
      <c r="N105" s="24" t="s">
        <v>245</v>
      </c>
      <c r="O105" s="23" t="s">
        <v>18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76"/>
      <c r="B106" s="131"/>
      <c r="C106" s="122"/>
      <c r="D106" s="123"/>
      <c r="E106" s="123"/>
      <c r="F106" s="125"/>
      <c r="G106" s="124"/>
      <c r="H106" s="124"/>
      <c r="I106" s="124"/>
      <c r="J106" s="124"/>
      <c r="K106" s="124"/>
      <c r="L106" s="138"/>
      <c r="M106" s="22" t="s">
        <v>306</v>
      </c>
      <c r="N106" s="24" t="s">
        <v>269</v>
      </c>
      <c r="O106" s="23" t="s">
        <v>18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76"/>
      <c r="B107" s="131"/>
      <c r="C107" s="126" t="s">
        <v>140</v>
      </c>
      <c r="D107" s="27">
        <v>191130264</v>
      </c>
      <c r="E107" s="43" t="s">
        <v>21</v>
      </c>
      <c r="F107" s="25" t="s">
        <v>26</v>
      </c>
      <c r="G107" s="26">
        <v>335.9</v>
      </c>
      <c r="H107" s="26">
        <v>356.7</v>
      </c>
      <c r="I107" s="26">
        <v>370.1</v>
      </c>
      <c r="J107" s="26">
        <v>392.4</v>
      </c>
      <c r="K107" s="26">
        <v>431.6</v>
      </c>
      <c r="L107" s="27" t="s">
        <v>26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76"/>
      <c r="B108" s="131"/>
      <c r="C108" s="126"/>
      <c r="D108" s="27">
        <v>191130264</v>
      </c>
      <c r="E108" s="43" t="s">
        <v>22</v>
      </c>
      <c r="F108" s="25" t="s">
        <v>26</v>
      </c>
      <c r="G108" s="26">
        <v>1390.075</v>
      </c>
      <c r="H108" s="26">
        <v>1485.5</v>
      </c>
      <c r="I108" s="26">
        <v>1523</v>
      </c>
      <c r="J108" s="26">
        <v>1634.1</v>
      </c>
      <c r="K108" s="26">
        <v>1797.5</v>
      </c>
      <c r="L108" s="27" t="s">
        <v>26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76"/>
      <c r="B109" s="131"/>
      <c r="C109" s="126"/>
      <c r="D109" s="27">
        <v>191130264</v>
      </c>
      <c r="E109" s="43" t="s">
        <v>24</v>
      </c>
      <c r="F109" s="25" t="s">
        <v>26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26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76"/>
      <c r="B110" s="131"/>
      <c r="C110" s="126"/>
      <c r="D110" s="121" t="s">
        <v>29</v>
      </c>
      <c r="E110" s="121"/>
      <c r="F110" s="121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1901.1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26</v>
      </c>
      <c r="M110" s="31" t="s">
        <v>26</v>
      </c>
      <c r="N110" s="31" t="s">
        <v>26</v>
      </c>
      <c r="O110" s="31" t="s">
        <v>26</v>
      </c>
      <c r="P110" s="31" t="s">
        <v>26</v>
      </c>
      <c r="Q110" s="31" t="s">
        <v>26</v>
      </c>
      <c r="R110" s="31" t="s">
        <v>26</v>
      </c>
      <c r="S110" s="94">
        <f>(I110-G110)/G110</f>
        <v>9.8473139093128381E-2</v>
      </c>
    </row>
    <row r="111" spans="1:20" ht="12.75" customHeight="1" x14ac:dyDescent="0.25">
      <c r="A111" s="176"/>
      <c r="B111" s="131"/>
      <c r="C111" s="122" t="s">
        <v>141</v>
      </c>
      <c r="D111" s="123" t="s">
        <v>54</v>
      </c>
      <c r="E111" s="123"/>
      <c r="F111" s="125" t="s">
        <v>28</v>
      </c>
      <c r="G111" s="124"/>
      <c r="H111" s="124"/>
      <c r="I111" s="124"/>
      <c r="J111" s="124"/>
      <c r="K111" s="124"/>
      <c r="L111" s="138" t="s">
        <v>26</v>
      </c>
      <c r="M111" s="22" t="s">
        <v>307</v>
      </c>
      <c r="N111" s="22" t="s">
        <v>239</v>
      </c>
      <c r="O111" s="23" t="s">
        <v>18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76"/>
      <c r="B112" s="131"/>
      <c r="C112" s="122"/>
      <c r="D112" s="123"/>
      <c r="E112" s="123"/>
      <c r="F112" s="125"/>
      <c r="G112" s="124"/>
      <c r="H112" s="124"/>
      <c r="I112" s="124"/>
      <c r="J112" s="124"/>
      <c r="K112" s="124"/>
      <c r="L112" s="138"/>
      <c r="M112" s="22" t="s">
        <v>308</v>
      </c>
      <c r="N112" s="24" t="s">
        <v>44</v>
      </c>
      <c r="O112" s="23" t="s">
        <v>18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76"/>
      <c r="B113" s="131"/>
      <c r="C113" s="122"/>
      <c r="D113" s="123"/>
      <c r="E113" s="123"/>
      <c r="F113" s="125"/>
      <c r="G113" s="124"/>
      <c r="H113" s="124"/>
      <c r="I113" s="124"/>
      <c r="J113" s="124"/>
      <c r="K113" s="124"/>
      <c r="L113" s="138"/>
      <c r="M113" s="22" t="s">
        <v>156</v>
      </c>
      <c r="N113" s="24" t="s">
        <v>243</v>
      </c>
      <c r="O113" s="23" t="s">
        <v>18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76"/>
      <c r="B114" s="131"/>
      <c r="C114" s="122"/>
      <c r="D114" s="123"/>
      <c r="E114" s="123"/>
      <c r="F114" s="125"/>
      <c r="G114" s="124"/>
      <c r="H114" s="124"/>
      <c r="I114" s="124"/>
      <c r="J114" s="124"/>
      <c r="K114" s="124"/>
      <c r="L114" s="138"/>
      <c r="M114" s="22" t="s">
        <v>157</v>
      </c>
      <c r="N114" s="24" t="s">
        <v>244</v>
      </c>
      <c r="O114" s="23" t="s">
        <v>130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76"/>
      <c r="B115" s="131"/>
      <c r="C115" s="122"/>
      <c r="D115" s="123"/>
      <c r="E115" s="123"/>
      <c r="F115" s="125"/>
      <c r="G115" s="124"/>
      <c r="H115" s="124"/>
      <c r="I115" s="124"/>
      <c r="J115" s="124"/>
      <c r="K115" s="124"/>
      <c r="L115" s="138"/>
      <c r="M115" s="22" t="s">
        <v>158</v>
      </c>
      <c r="N115" s="24" t="s">
        <v>245</v>
      </c>
      <c r="O115" s="23" t="s">
        <v>18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76"/>
      <c r="B116" s="131"/>
      <c r="C116" s="122"/>
      <c r="D116" s="123"/>
      <c r="E116" s="123"/>
      <c r="F116" s="125"/>
      <c r="G116" s="124"/>
      <c r="H116" s="124"/>
      <c r="I116" s="124"/>
      <c r="J116" s="124"/>
      <c r="K116" s="124"/>
      <c r="L116" s="138"/>
      <c r="M116" s="22" t="s">
        <v>309</v>
      </c>
      <c r="N116" s="24" t="s">
        <v>269</v>
      </c>
      <c r="O116" s="23" t="s">
        <v>18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76"/>
      <c r="B117" s="131"/>
      <c r="C117" s="126" t="s">
        <v>141</v>
      </c>
      <c r="D117" s="27">
        <v>191131551</v>
      </c>
      <c r="E117" s="43" t="s">
        <v>21</v>
      </c>
      <c r="F117" s="25" t="s">
        <v>26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26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76"/>
      <c r="B118" s="131"/>
      <c r="C118" s="126"/>
      <c r="D118" s="27">
        <v>191131551</v>
      </c>
      <c r="E118" s="43" t="s">
        <v>22</v>
      </c>
      <c r="F118" s="25" t="s">
        <v>26</v>
      </c>
      <c r="G118" s="26">
        <v>687.96799999999996</v>
      </c>
      <c r="H118" s="26">
        <v>731.2</v>
      </c>
      <c r="I118" s="26">
        <v>739.3</v>
      </c>
      <c r="J118" s="26">
        <v>884.7</v>
      </c>
      <c r="K118" s="26">
        <v>973.2</v>
      </c>
      <c r="L118" s="27" t="s">
        <v>26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76"/>
      <c r="B119" s="131"/>
      <c r="C119" s="126"/>
      <c r="D119" s="27">
        <v>191131551</v>
      </c>
      <c r="E119" s="43" t="s">
        <v>24</v>
      </c>
      <c r="F119" s="25" t="s">
        <v>26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26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76"/>
      <c r="B120" s="131"/>
      <c r="C120" s="126"/>
      <c r="D120" s="121" t="s">
        <v>29</v>
      </c>
      <c r="E120" s="121"/>
      <c r="F120" s="121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1075.4000000000001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26</v>
      </c>
      <c r="M120" s="31" t="s">
        <v>26</v>
      </c>
      <c r="N120" s="31" t="s">
        <v>26</v>
      </c>
      <c r="O120" s="31" t="s">
        <v>26</v>
      </c>
      <c r="P120" s="31" t="s">
        <v>26</v>
      </c>
      <c r="Q120" s="31" t="s">
        <v>26</v>
      </c>
      <c r="R120" s="31" t="s">
        <v>26</v>
      </c>
      <c r="S120" s="94">
        <f>(I120-G120)/G120</f>
        <v>8.8937673152633651E-2</v>
      </c>
    </row>
    <row r="121" spans="1:24" ht="9" customHeight="1" x14ac:dyDescent="0.25">
      <c r="A121" s="176"/>
      <c r="B121" s="131"/>
      <c r="C121" s="132">
        <v>11</v>
      </c>
      <c r="D121" s="123" t="s">
        <v>59</v>
      </c>
      <c r="E121" s="123"/>
      <c r="F121" s="125" t="s">
        <v>28</v>
      </c>
      <c r="G121" s="124"/>
      <c r="H121" s="124"/>
      <c r="I121" s="124"/>
      <c r="J121" s="124"/>
      <c r="K121" s="124"/>
      <c r="L121" s="138" t="s">
        <v>26</v>
      </c>
      <c r="M121" s="66" t="s">
        <v>356</v>
      </c>
      <c r="N121" s="67" t="s">
        <v>243</v>
      </c>
      <c r="O121" s="68" t="s">
        <v>18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76"/>
      <c r="B122" s="131"/>
      <c r="C122" s="132"/>
      <c r="D122" s="123"/>
      <c r="E122" s="123"/>
      <c r="F122" s="125"/>
      <c r="G122" s="124"/>
      <c r="H122" s="124"/>
      <c r="I122" s="124"/>
      <c r="J122" s="124"/>
      <c r="K122" s="124"/>
      <c r="L122" s="138"/>
      <c r="M122" s="66" t="s">
        <v>274</v>
      </c>
      <c r="N122" s="67" t="s">
        <v>164</v>
      </c>
      <c r="O122" s="68" t="s">
        <v>57</v>
      </c>
      <c r="P122" s="68">
        <v>240</v>
      </c>
      <c r="Q122" s="68">
        <v>250</v>
      </c>
      <c r="R122" s="68">
        <v>255</v>
      </c>
      <c r="S122" s="89"/>
      <c r="T122" s="137"/>
      <c r="U122" s="137"/>
      <c r="V122" s="137"/>
      <c r="W122" s="10"/>
      <c r="X122" s="10"/>
    </row>
    <row r="123" spans="1:24" ht="9" customHeight="1" x14ac:dyDescent="0.25">
      <c r="A123" s="176"/>
      <c r="B123" s="131"/>
      <c r="C123" s="132"/>
      <c r="D123" s="123"/>
      <c r="E123" s="123"/>
      <c r="F123" s="125"/>
      <c r="G123" s="124"/>
      <c r="H123" s="124"/>
      <c r="I123" s="124"/>
      <c r="J123" s="124"/>
      <c r="K123" s="124"/>
      <c r="L123" s="138"/>
      <c r="M123" s="66" t="s">
        <v>272</v>
      </c>
      <c r="N123" s="67" t="s">
        <v>61</v>
      </c>
      <c r="O123" s="68" t="s">
        <v>57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76"/>
      <c r="B124" s="131"/>
      <c r="C124" s="132"/>
      <c r="D124" s="123"/>
      <c r="E124" s="123"/>
      <c r="F124" s="125"/>
      <c r="G124" s="124"/>
      <c r="H124" s="124"/>
      <c r="I124" s="124"/>
      <c r="J124" s="124"/>
      <c r="K124" s="124"/>
      <c r="L124" s="138"/>
      <c r="M124" s="66" t="s">
        <v>273</v>
      </c>
      <c r="N124" s="67" t="s">
        <v>62</v>
      </c>
      <c r="O124" s="68" t="s">
        <v>18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76"/>
      <c r="B125" s="131"/>
      <c r="C125" s="132"/>
      <c r="D125" s="123"/>
      <c r="E125" s="123"/>
      <c r="F125" s="125"/>
      <c r="G125" s="124"/>
      <c r="H125" s="124"/>
      <c r="I125" s="124"/>
      <c r="J125" s="124"/>
      <c r="K125" s="124"/>
      <c r="L125" s="138"/>
      <c r="M125" s="66" t="s">
        <v>275</v>
      </c>
      <c r="N125" s="67" t="s">
        <v>161</v>
      </c>
      <c r="O125" s="66" t="s">
        <v>19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76"/>
      <c r="B126" s="131"/>
      <c r="C126" s="132"/>
      <c r="D126" s="123"/>
      <c r="E126" s="123"/>
      <c r="F126" s="125"/>
      <c r="G126" s="124"/>
      <c r="H126" s="124"/>
      <c r="I126" s="124"/>
      <c r="J126" s="124"/>
      <c r="K126" s="124"/>
      <c r="L126" s="138"/>
      <c r="M126" s="66" t="s">
        <v>276</v>
      </c>
      <c r="N126" s="67" t="s">
        <v>117</v>
      </c>
      <c r="O126" s="66" t="s">
        <v>57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76"/>
      <c r="B127" s="131"/>
      <c r="C127" s="126" t="s">
        <v>159</v>
      </c>
      <c r="D127" s="27">
        <v>191816847</v>
      </c>
      <c r="E127" s="43" t="s">
        <v>21</v>
      </c>
      <c r="F127" s="25" t="s">
        <v>26</v>
      </c>
      <c r="G127" s="26">
        <v>293.5</v>
      </c>
      <c r="H127" s="26">
        <v>334.6</v>
      </c>
      <c r="I127" s="26">
        <v>410.9</v>
      </c>
      <c r="J127" s="26">
        <v>368.1</v>
      </c>
      <c r="K127" s="26">
        <v>404.9</v>
      </c>
      <c r="L127" s="27" t="s">
        <v>26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76"/>
      <c r="B128" s="131"/>
      <c r="C128" s="126"/>
      <c r="D128" s="27">
        <v>191816847</v>
      </c>
      <c r="E128" s="43" t="s">
        <v>22</v>
      </c>
      <c r="F128" s="25" t="s">
        <v>26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26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76"/>
      <c r="B129" s="131"/>
      <c r="C129" s="126"/>
      <c r="D129" s="27">
        <v>191816847</v>
      </c>
      <c r="E129" s="43" t="s">
        <v>24</v>
      </c>
      <c r="F129" s="25" t="s">
        <v>26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26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76"/>
      <c r="B130" s="131"/>
      <c r="C130" s="126"/>
      <c r="D130" s="121" t="s">
        <v>29</v>
      </c>
      <c r="E130" s="121"/>
      <c r="F130" s="121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448.7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26</v>
      </c>
      <c r="M130" s="31" t="s">
        <v>26</v>
      </c>
      <c r="N130" s="31" t="s">
        <v>26</v>
      </c>
      <c r="O130" s="31" t="s">
        <v>26</v>
      </c>
      <c r="P130" s="31" t="s">
        <v>26</v>
      </c>
      <c r="Q130" s="31" t="s">
        <v>26</v>
      </c>
      <c r="R130" s="31" t="s">
        <v>26</v>
      </c>
      <c r="S130" s="92">
        <f>(I130-G130)/G130</f>
        <v>0.24535109630863164</v>
      </c>
    </row>
    <row r="131" spans="1:24" ht="9.75" customHeight="1" x14ac:dyDescent="0.25">
      <c r="A131" s="176"/>
      <c r="B131" s="131"/>
      <c r="C131" s="122" t="s">
        <v>160</v>
      </c>
      <c r="D131" s="123" t="s">
        <v>63</v>
      </c>
      <c r="E131" s="123"/>
      <c r="F131" s="125" t="s">
        <v>28</v>
      </c>
      <c r="G131" s="124"/>
      <c r="H131" s="124"/>
      <c r="I131" s="124"/>
      <c r="J131" s="124"/>
      <c r="K131" s="124"/>
      <c r="L131" s="138" t="s">
        <v>26</v>
      </c>
      <c r="M131" s="66" t="s">
        <v>310</v>
      </c>
      <c r="N131" s="67" t="s">
        <v>243</v>
      </c>
      <c r="O131" s="68" t="s">
        <v>18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76"/>
      <c r="B132" s="131"/>
      <c r="C132" s="122"/>
      <c r="D132" s="123"/>
      <c r="E132" s="123"/>
      <c r="F132" s="125"/>
      <c r="G132" s="124"/>
      <c r="H132" s="124"/>
      <c r="I132" s="124"/>
      <c r="J132" s="124"/>
      <c r="K132" s="124"/>
      <c r="L132" s="138"/>
      <c r="M132" s="66" t="s">
        <v>277</v>
      </c>
      <c r="N132" s="67" t="s">
        <v>60</v>
      </c>
      <c r="O132" s="68" t="s">
        <v>57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76"/>
      <c r="B133" s="131"/>
      <c r="C133" s="122"/>
      <c r="D133" s="123"/>
      <c r="E133" s="123"/>
      <c r="F133" s="125"/>
      <c r="G133" s="124"/>
      <c r="H133" s="124"/>
      <c r="I133" s="124"/>
      <c r="J133" s="124"/>
      <c r="K133" s="124"/>
      <c r="L133" s="138"/>
      <c r="M133" s="66" t="s">
        <v>278</v>
      </c>
      <c r="N133" s="67" t="s">
        <v>61</v>
      </c>
      <c r="O133" s="68" t="s">
        <v>57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76"/>
      <c r="B134" s="131"/>
      <c r="C134" s="122"/>
      <c r="D134" s="123"/>
      <c r="E134" s="123"/>
      <c r="F134" s="125"/>
      <c r="G134" s="124"/>
      <c r="H134" s="124"/>
      <c r="I134" s="124"/>
      <c r="J134" s="124"/>
      <c r="K134" s="124"/>
      <c r="L134" s="138"/>
      <c r="M134" s="66" t="s">
        <v>279</v>
      </c>
      <c r="N134" s="67" t="s">
        <v>62</v>
      </c>
      <c r="O134" s="68" t="s">
        <v>18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76"/>
      <c r="B135" s="131"/>
      <c r="C135" s="122"/>
      <c r="D135" s="123"/>
      <c r="E135" s="123"/>
      <c r="F135" s="125"/>
      <c r="G135" s="124"/>
      <c r="H135" s="124"/>
      <c r="I135" s="124"/>
      <c r="J135" s="124"/>
      <c r="K135" s="124"/>
      <c r="L135" s="138"/>
      <c r="M135" s="66" t="s">
        <v>280</v>
      </c>
      <c r="N135" s="67" t="s">
        <v>161</v>
      </c>
      <c r="O135" s="66" t="s">
        <v>19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76"/>
      <c r="B136" s="131"/>
      <c r="C136" s="122"/>
      <c r="D136" s="123"/>
      <c r="E136" s="123"/>
      <c r="F136" s="125"/>
      <c r="G136" s="124"/>
      <c r="H136" s="124"/>
      <c r="I136" s="124"/>
      <c r="J136" s="124"/>
      <c r="K136" s="124"/>
      <c r="L136" s="138"/>
      <c r="M136" s="66" t="s">
        <v>281</v>
      </c>
      <c r="N136" s="67" t="s">
        <v>117</v>
      </c>
      <c r="O136" s="66" t="s">
        <v>57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76"/>
      <c r="B137" s="131"/>
      <c r="C137" s="126" t="s">
        <v>160</v>
      </c>
      <c r="D137" s="27">
        <v>191816128</v>
      </c>
      <c r="E137" s="43" t="s">
        <v>21</v>
      </c>
      <c r="F137" s="25" t="s">
        <v>26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26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76"/>
      <c r="B138" s="131"/>
      <c r="C138" s="126"/>
      <c r="D138" s="27">
        <v>191816128</v>
      </c>
      <c r="E138" s="43" t="s">
        <v>22</v>
      </c>
      <c r="F138" s="25" t="s">
        <v>26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26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76"/>
      <c r="B139" s="131"/>
      <c r="C139" s="126"/>
      <c r="D139" s="27">
        <v>191816128</v>
      </c>
      <c r="E139" s="43" t="s">
        <v>24</v>
      </c>
      <c r="F139" s="25" t="s">
        <v>26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26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76"/>
      <c r="B140" s="131"/>
      <c r="C140" s="126"/>
      <c r="D140" s="121" t="s">
        <v>29</v>
      </c>
      <c r="E140" s="121"/>
      <c r="F140" s="121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26</v>
      </c>
      <c r="M140" s="31" t="s">
        <v>26</v>
      </c>
      <c r="N140" s="31" t="s">
        <v>26</v>
      </c>
      <c r="O140" s="31" t="s">
        <v>26</v>
      </c>
      <c r="P140" s="31" t="s">
        <v>26</v>
      </c>
      <c r="Q140" s="31" t="s">
        <v>26</v>
      </c>
      <c r="R140" s="31" t="s">
        <v>26</v>
      </c>
      <c r="S140" s="92">
        <f>(I140-G140)/G140</f>
        <v>0.13960937499999984</v>
      </c>
    </row>
    <row r="141" spans="1:24" ht="8.25" customHeight="1" x14ac:dyDescent="0.25">
      <c r="A141" s="176"/>
      <c r="B141" s="131"/>
      <c r="C141" s="122" t="s">
        <v>162</v>
      </c>
      <c r="D141" s="123" t="s">
        <v>64</v>
      </c>
      <c r="E141" s="123"/>
      <c r="F141" s="125" t="s">
        <v>28</v>
      </c>
      <c r="G141" s="124"/>
      <c r="H141" s="124"/>
      <c r="I141" s="124"/>
      <c r="J141" s="124"/>
      <c r="K141" s="124"/>
      <c r="L141" s="138" t="s">
        <v>26</v>
      </c>
      <c r="M141" s="66" t="s">
        <v>282</v>
      </c>
      <c r="N141" s="67" t="s">
        <v>165</v>
      </c>
      <c r="O141" s="68" t="s">
        <v>57</v>
      </c>
      <c r="P141" s="68">
        <v>65</v>
      </c>
      <c r="Q141" s="68">
        <v>70</v>
      </c>
      <c r="R141" s="68">
        <v>75</v>
      </c>
      <c r="S141" s="89"/>
      <c r="T141" s="143"/>
      <c r="U141" s="143"/>
      <c r="V141" s="143"/>
      <c r="W141" s="143"/>
      <c r="X141" s="143"/>
    </row>
    <row r="142" spans="1:24" ht="8.25" customHeight="1" x14ac:dyDescent="0.25">
      <c r="A142" s="176"/>
      <c r="B142" s="131"/>
      <c r="C142" s="122"/>
      <c r="D142" s="123"/>
      <c r="E142" s="123"/>
      <c r="F142" s="125"/>
      <c r="G142" s="124"/>
      <c r="H142" s="124"/>
      <c r="I142" s="124"/>
      <c r="J142" s="124"/>
      <c r="K142" s="124"/>
      <c r="L142" s="138"/>
      <c r="M142" s="66" t="s">
        <v>283</v>
      </c>
      <c r="N142" s="67" t="s">
        <v>164</v>
      </c>
      <c r="O142" s="68" t="s">
        <v>57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76"/>
      <c r="B143" s="131"/>
      <c r="C143" s="122"/>
      <c r="D143" s="123"/>
      <c r="E143" s="123"/>
      <c r="F143" s="125"/>
      <c r="G143" s="124"/>
      <c r="H143" s="124"/>
      <c r="I143" s="124"/>
      <c r="J143" s="124"/>
      <c r="K143" s="124"/>
      <c r="L143" s="138"/>
      <c r="M143" s="66" t="s">
        <v>311</v>
      </c>
      <c r="N143" s="67" t="s">
        <v>247</v>
      </c>
      <c r="O143" s="68" t="s">
        <v>18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76"/>
      <c r="B144" s="131"/>
      <c r="C144" s="122"/>
      <c r="D144" s="123"/>
      <c r="E144" s="123"/>
      <c r="F144" s="125"/>
      <c r="G144" s="124"/>
      <c r="H144" s="124"/>
      <c r="I144" s="124"/>
      <c r="J144" s="124"/>
      <c r="K144" s="124"/>
      <c r="L144" s="138"/>
      <c r="M144" s="66" t="s">
        <v>166</v>
      </c>
      <c r="N144" s="67" t="s">
        <v>161</v>
      </c>
      <c r="O144" s="66" t="s">
        <v>19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76"/>
      <c r="B145" s="131"/>
      <c r="C145" s="122"/>
      <c r="D145" s="123"/>
      <c r="E145" s="123"/>
      <c r="F145" s="125"/>
      <c r="G145" s="124"/>
      <c r="H145" s="124"/>
      <c r="I145" s="124"/>
      <c r="J145" s="124"/>
      <c r="K145" s="124"/>
      <c r="L145" s="138"/>
      <c r="M145" s="66" t="s">
        <v>167</v>
      </c>
      <c r="N145" s="67" t="s">
        <v>117</v>
      </c>
      <c r="O145" s="66" t="s">
        <v>57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76"/>
      <c r="B146" s="131"/>
      <c r="C146" s="126" t="s">
        <v>162</v>
      </c>
      <c r="D146" s="27">
        <v>302776863</v>
      </c>
      <c r="E146" s="43" t="s">
        <v>21</v>
      </c>
      <c r="F146" s="25" t="s">
        <v>26</v>
      </c>
      <c r="G146" s="26">
        <v>587.1</v>
      </c>
      <c r="H146" s="26">
        <v>1084.2</v>
      </c>
      <c r="I146" s="26">
        <v>896.5</v>
      </c>
      <c r="J146" s="26">
        <v>1192.6199999999999</v>
      </c>
      <c r="K146" s="26">
        <v>1311.88</v>
      </c>
      <c r="L146" s="27" t="s">
        <v>26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76"/>
      <c r="B147" s="131"/>
      <c r="C147" s="126"/>
      <c r="D147" s="27">
        <v>302776863</v>
      </c>
      <c r="E147" s="43" t="s">
        <v>22</v>
      </c>
      <c r="F147" s="25" t="s">
        <v>26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26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76"/>
      <c r="B148" s="131"/>
      <c r="C148" s="126"/>
      <c r="D148" s="27">
        <v>302776863</v>
      </c>
      <c r="E148" s="43" t="s">
        <v>24</v>
      </c>
      <c r="F148" s="25" t="s">
        <v>26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26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76"/>
      <c r="B149" s="131"/>
      <c r="C149" s="126"/>
      <c r="D149" s="121" t="s">
        <v>29</v>
      </c>
      <c r="E149" s="121"/>
      <c r="F149" s="121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1248.4000000000001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26</v>
      </c>
      <c r="M149" s="31" t="s">
        <v>26</v>
      </c>
      <c r="N149" s="31" t="s">
        <v>26</v>
      </c>
      <c r="O149" s="31" t="s">
        <v>26</v>
      </c>
      <c r="P149" s="31" t="s">
        <v>26</v>
      </c>
      <c r="Q149" s="31" t="s">
        <v>26</v>
      </c>
      <c r="R149" s="31" t="s">
        <v>26</v>
      </c>
      <c r="S149" s="92">
        <f>(I149-G149)/G149</f>
        <v>0.8434731246308329</v>
      </c>
    </row>
    <row r="150" spans="1:24" ht="12" customHeight="1" x14ac:dyDescent="0.25">
      <c r="A150" s="176"/>
      <c r="B150" s="131"/>
      <c r="C150" s="132">
        <v>14</v>
      </c>
      <c r="D150" s="123" t="s">
        <v>65</v>
      </c>
      <c r="E150" s="123"/>
      <c r="F150" s="125" t="s">
        <v>28</v>
      </c>
      <c r="G150" s="124"/>
      <c r="H150" s="124"/>
      <c r="I150" s="124"/>
      <c r="J150" s="124"/>
      <c r="K150" s="124"/>
      <c r="L150" s="138" t="s">
        <v>26</v>
      </c>
      <c r="M150" s="66" t="s">
        <v>312</v>
      </c>
      <c r="N150" s="67" t="s">
        <v>243</v>
      </c>
      <c r="O150" s="68" t="s">
        <v>18</v>
      </c>
      <c r="P150" s="68">
        <v>100</v>
      </c>
      <c r="Q150" s="68">
        <v>100</v>
      </c>
      <c r="R150" s="68">
        <v>100</v>
      </c>
      <c r="S150" s="89"/>
      <c r="T150" s="137"/>
      <c r="U150" s="137"/>
      <c r="V150" s="137"/>
      <c r="W150" s="137"/>
      <c r="X150" s="137"/>
    </row>
    <row r="151" spans="1:24" ht="12" customHeight="1" x14ac:dyDescent="0.25">
      <c r="A151" s="176"/>
      <c r="B151" s="131"/>
      <c r="C151" s="132"/>
      <c r="D151" s="123"/>
      <c r="E151" s="123"/>
      <c r="F151" s="125"/>
      <c r="G151" s="124"/>
      <c r="H151" s="124"/>
      <c r="I151" s="124"/>
      <c r="J151" s="124"/>
      <c r="K151" s="124"/>
      <c r="L151" s="138"/>
      <c r="M151" s="66" t="s">
        <v>313</v>
      </c>
      <c r="N151" s="67" t="s">
        <v>248</v>
      </c>
      <c r="O151" s="68" t="s">
        <v>18</v>
      </c>
      <c r="P151" s="68">
        <v>100</v>
      </c>
      <c r="Q151" s="68">
        <v>100</v>
      </c>
      <c r="R151" s="68">
        <v>100</v>
      </c>
      <c r="S151" s="89"/>
      <c r="T151" s="137"/>
      <c r="U151" s="137"/>
      <c r="V151" s="137"/>
      <c r="W151" s="9"/>
      <c r="X151" s="9"/>
    </row>
    <row r="152" spans="1:24" ht="12" customHeight="1" x14ac:dyDescent="0.25">
      <c r="A152" s="176"/>
      <c r="B152" s="131"/>
      <c r="C152" s="132"/>
      <c r="D152" s="123"/>
      <c r="E152" s="123"/>
      <c r="F152" s="125"/>
      <c r="G152" s="124"/>
      <c r="H152" s="124"/>
      <c r="I152" s="124"/>
      <c r="J152" s="124"/>
      <c r="K152" s="124"/>
      <c r="L152" s="138"/>
      <c r="M152" s="66" t="s">
        <v>314</v>
      </c>
      <c r="N152" s="67" t="s">
        <v>68</v>
      </c>
      <c r="O152" s="68" t="s">
        <v>57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76"/>
      <c r="B153" s="131"/>
      <c r="C153" s="132"/>
      <c r="D153" s="123"/>
      <c r="E153" s="123"/>
      <c r="F153" s="125"/>
      <c r="G153" s="124"/>
      <c r="H153" s="124"/>
      <c r="I153" s="124"/>
      <c r="J153" s="124"/>
      <c r="K153" s="124"/>
      <c r="L153" s="138"/>
      <c r="M153" s="66" t="s">
        <v>315</v>
      </c>
      <c r="N153" s="67" t="s">
        <v>69</v>
      </c>
      <c r="O153" s="68" t="s">
        <v>57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76"/>
      <c r="B154" s="131"/>
      <c r="C154" s="126" t="s">
        <v>168</v>
      </c>
      <c r="D154" s="27">
        <v>191128231</v>
      </c>
      <c r="E154" s="43" t="s">
        <v>21</v>
      </c>
      <c r="F154" s="25" t="s">
        <v>26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26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76"/>
      <c r="B155" s="131"/>
      <c r="C155" s="126"/>
      <c r="D155" s="27">
        <v>191128231</v>
      </c>
      <c r="E155" s="43" t="s">
        <v>22</v>
      </c>
      <c r="F155" s="25" t="s">
        <v>26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26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76"/>
      <c r="B156" s="131"/>
      <c r="C156" s="126"/>
      <c r="D156" s="27">
        <v>191128231</v>
      </c>
      <c r="E156" s="43" t="s">
        <v>24</v>
      </c>
      <c r="F156" s="25" t="s">
        <v>26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26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76"/>
      <c r="B157" s="131"/>
      <c r="C157" s="126"/>
      <c r="D157" s="121" t="s">
        <v>29</v>
      </c>
      <c r="E157" s="121"/>
      <c r="F157" s="121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26</v>
      </c>
      <c r="M157" s="31" t="s">
        <v>26</v>
      </c>
      <c r="N157" s="31" t="s">
        <v>26</v>
      </c>
      <c r="O157" s="31" t="s">
        <v>26</v>
      </c>
      <c r="P157" s="31" t="s">
        <v>26</v>
      </c>
      <c r="Q157" s="31" t="s">
        <v>26</v>
      </c>
      <c r="R157" s="31" t="s">
        <v>26</v>
      </c>
      <c r="S157" s="94">
        <f>(I157-G157)/G157</f>
        <v>6.6330128041365635E-2</v>
      </c>
    </row>
    <row r="158" spans="1:24" ht="14.25" customHeight="1" x14ac:dyDescent="0.25">
      <c r="A158" s="176"/>
      <c r="B158" s="131"/>
      <c r="C158" s="122" t="s">
        <v>169</v>
      </c>
      <c r="D158" s="123" t="s">
        <v>70</v>
      </c>
      <c r="E158" s="123"/>
      <c r="F158" s="125" t="s">
        <v>28</v>
      </c>
      <c r="G158" s="124"/>
      <c r="H158" s="124"/>
      <c r="I158" s="124"/>
      <c r="J158" s="124"/>
      <c r="K158" s="124"/>
      <c r="L158" s="138" t="s">
        <v>26</v>
      </c>
      <c r="M158" s="66" t="s">
        <v>316</v>
      </c>
      <c r="N158" s="67" t="s">
        <v>243</v>
      </c>
      <c r="O158" s="68" t="s">
        <v>18</v>
      </c>
      <c r="P158" s="68">
        <v>100</v>
      </c>
      <c r="Q158" s="68">
        <v>100</v>
      </c>
      <c r="R158" s="68">
        <v>100</v>
      </c>
      <c r="S158" s="89"/>
      <c r="T158" s="137"/>
      <c r="U158" s="137"/>
      <c r="V158" s="137"/>
      <c r="W158" s="137"/>
      <c r="X158" s="137"/>
    </row>
    <row r="159" spans="1:24" ht="14.25" customHeight="1" x14ac:dyDescent="0.25">
      <c r="A159" s="176"/>
      <c r="B159" s="131"/>
      <c r="C159" s="122"/>
      <c r="D159" s="123"/>
      <c r="E159" s="123"/>
      <c r="F159" s="125"/>
      <c r="G159" s="124"/>
      <c r="H159" s="124"/>
      <c r="I159" s="124"/>
      <c r="J159" s="124"/>
      <c r="K159" s="124"/>
      <c r="L159" s="138"/>
      <c r="M159" s="66" t="s">
        <v>317</v>
      </c>
      <c r="N159" s="67" t="s">
        <v>248</v>
      </c>
      <c r="O159" s="68" t="s">
        <v>18</v>
      </c>
      <c r="P159" s="68">
        <v>100</v>
      </c>
      <c r="Q159" s="68">
        <v>100</v>
      </c>
      <c r="R159" s="68">
        <v>100</v>
      </c>
      <c r="S159" s="89"/>
      <c r="T159" s="137"/>
      <c r="U159" s="137"/>
      <c r="V159" s="137"/>
      <c r="W159" s="9"/>
      <c r="X159" s="9"/>
    </row>
    <row r="160" spans="1:24" ht="14.25" customHeight="1" x14ac:dyDescent="0.25">
      <c r="A160" s="176"/>
      <c r="B160" s="131"/>
      <c r="C160" s="122"/>
      <c r="D160" s="123"/>
      <c r="E160" s="123"/>
      <c r="F160" s="125"/>
      <c r="G160" s="124"/>
      <c r="H160" s="124"/>
      <c r="I160" s="124"/>
      <c r="J160" s="124"/>
      <c r="K160" s="124"/>
      <c r="L160" s="138"/>
      <c r="M160" s="66" t="s">
        <v>318</v>
      </c>
      <c r="N160" s="67" t="s">
        <v>68</v>
      </c>
      <c r="O160" s="68" t="s">
        <v>57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76"/>
      <c r="B161" s="131"/>
      <c r="C161" s="122"/>
      <c r="D161" s="123"/>
      <c r="E161" s="123"/>
      <c r="F161" s="125"/>
      <c r="G161" s="124"/>
      <c r="H161" s="124"/>
      <c r="I161" s="124"/>
      <c r="J161" s="124"/>
      <c r="K161" s="124"/>
      <c r="L161" s="138"/>
      <c r="M161" s="66" t="s">
        <v>319</v>
      </c>
      <c r="N161" s="67" t="s">
        <v>69</v>
      </c>
      <c r="O161" s="68" t="s">
        <v>57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76"/>
      <c r="B162" s="131"/>
      <c r="C162" s="126" t="s">
        <v>169</v>
      </c>
      <c r="D162" s="27">
        <v>291128570</v>
      </c>
      <c r="E162" s="43" t="s">
        <v>21</v>
      </c>
      <c r="F162" s="25" t="s">
        <v>26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26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76"/>
      <c r="B163" s="131"/>
      <c r="C163" s="126"/>
      <c r="D163" s="27">
        <v>291128570</v>
      </c>
      <c r="E163" s="43" t="s">
        <v>22</v>
      </c>
      <c r="F163" s="25" t="s">
        <v>26</v>
      </c>
      <c r="G163" s="26">
        <v>569.20000000000005</v>
      </c>
      <c r="H163" s="26">
        <v>577</v>
      </c>
      <c r="I163" s="26">
        <v>604.6</v>
      </c>
      <c r="J163" s="26">
        <v>634.70000000000005</v>
      </c>
      <c r="K163" s="26">
        <v>698.17000000000007</v>
      </c>
      <c r="L163" s="27" t="s">
        <v>26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76"/>
      <c r="B164" s="131"/>
      <c r="C164" s="126"/>
      <c r="D164" s="27">
        <v>291128570</v>
      </c>
      <c r="E164" s="43" t="s">
        <v>24</v>
      </c>
      <c r="F164" s="25" t="s">
        <v>26</v>
      </c>
      <c r="G164" s="26">
        <v>79</v>
      </c>
      <c r="H164" s="26">
        <v>97</v>
      </c>
      <c r="I164" s="26">
        <v>97</v>
      </c>
      <c r="J164" s="26">
        <v>106.7</v>
      </c>
      <c r="K164" s="26">
        <v>117.37</v>
      </c>
      <c r="L164" s="27" t="s">
        <v>26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76"/>
      <c r="B165" s="131"/>
      <c r="C165" s="126"/>
      <c r="D165" s="121" t="s">
        <v>29</v>
      </c>
      <c r="E165" s="121"/>
      <c r="F165" s="121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1279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26</v>
      </c>
      <c r="M165" s="31" t="s">
        <v>26</v>
      </c>
      <c r="N165" s="31" t="s">
        <v>26</v>
      </c>
      <c r="O165" s="31" t="s">
        <v>26</v>
      </c>
      <c r="P165" s="31" t="s">
        <v>26</v>
      </c>
      <c r="Q165" s="31" t="s">
        <v>26</v>
      </c>
      <c r="R165" s="31" t="s">
        <v>26</v>
      </c>
      <c r="S165" s="94">
        <f>(I165-G165)/G165</f>
        <v>8.2064297800338415E-2</v>
      </c>
    </row>
    <row r="166" spans="1:24" ht="13.5" customHeight="1" x14ac:dyDescent="0.25">
      <c r="A166" s="176"/>
      <c r="B166" s="131"/>
      <c r="C166" s="122" t="s">
        <v>170</v>
      </c>
      <c r="D166" s="123" t="s">
        <v>71</v>
      </c>
      <c r="E166" s="123"/>
      <c r="F166" s="125" t="s">
        <v>28</v>
      </c>
      <c r="G166" s="124"/>
      <c r="H166" s="124"/>
      <c r="I166" s="124"/>
      <c r="J166" s="124"/>
      <c r="K166" s="124"/>
      <c r="L166" s="138" t="s">
        <v>26</v>
      </c>
      <c r="M166" s="66" t="s">
        <v>320</v>
      </c>
      <c r="N166" s="67" t="s">
        <v>243</v>
      </c>
      <c r="O166" s="23" t="s">
        <v>18</v>
      </c>
      <c r="P166" s="23">
        <v>100</v>
      </c>
      <c r="Q166" s="23">
        <v>100</v>
      </c>
      <c r="R166" s="23">
        <v>100</v>
      </c>
      <c r="S166" s="89"/>
      <c r="T166" s="137"/>
      <c r="U166" s="137"/>
      <c r="V166" s="137"/>
      <c r="W166" s="137"/>
      <c r="X166" s="137"/>
    </row>
    <row r="167" spans="1:24" ht="13.5" customHeight="1" x14ac:dyDescent="0.25">
      <c r="A167" s="176"/>
      <c r="B167" s="131"/>
      <c r="C167" s="122"/>
      <c r="D167" s="123"/>
      <c r="E167" s="123"/>
      <c r="F167" s="125"/>
      <c r="G167" s="124"/>
      <c r="H167" s="124"/>
      <c r="I167" s="124"/>
      <c r="J167" s="124"/>
      <c r="K167" s="124"/>
      <c r="L167" s="138"/>
      <c r="M167" s="66" t="s">
        <v>321</v>
      </c>
      <c r="N167" s="67" t="s">
        <v>248</v>
      </c>
      <c r="O167" s="23" t="s">
        <v>18</v>
      </c>
      <c r="P167" s="23">
        <v>100</v>
      </c>
      <c r="Q167" s="23">
        <v>100</v>
      </c>
      <c r="R167" s="23">
        <v>100</v>
      </c>
      <c r="S167" s="89"/>
      <c r="T167" s="137"/>
      <c r="U167" s="137"/>
      <c r="V167" s="137"/>
      <c r="W167" s="9"/>
      <c r="X167" s="9"/>
    </row>
    <row r="168" spans="1:24" ht="13.5" customHeight="1" x14ac:dyDescent="0.25">
      <c r="A168" s="176"/>
      <c r="B168" s="131"/>
      <c r="C168" s="122"/>
      <c r="D168" s="123"/>
      <c r="E168" s="123"/>
      <c r="F168" s="125"/>
      <c r="G168" s="124"/>
      <c r="H168" s="124"/>
      <c r="I168" s="124"/>
      <c r="J168" s="124"/>
      <c r="K168" s="124"/>
      <c r="L168" s="138"/>
      <c r="M168" s="66" t="s">
        <v>322</v>
      </c>
      <c r="N168" s="67" t="s">
        <v>68</v>
      </c>
      <c r="O168" s="23" t="s">
        <v>57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76"/>
      <c r="B169" s="131"/>
      <c r="C169" s="122"/>
      <c r="D169" s="123"/>
      <c r="E169" s="123"/>
      <c r="F169" s="125"/>
      <c r="G169" s="124"/>
      <c r="H169" s="124"/>
      <c r="I169" s="124"/>
      <c r="J169" s="124"/>
      <c r="K169" s="124"/>
      <c r="L169" s="138"/>
      <c r="M169" s="66" t="s">
        <v>323</v>
      </c>
      <c r="N169" s="67" t="s">
        <v>69</v>
      </c>
      <c r="O169" s="23" t="s">
        <v>57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76"/>
      <c r="B170" s="131"/>
      <c r="C170" s="126" t="s">
        <v>170</v>
      </c>
      <c r="D170" s="27">
        <v>191128427</v>
      </c>
      <c r="E170" s="43" t="s">
        <v>21</v>
      </c>
      <c r="F170" s="25" t="s">
        <v>26</v>
      </c>
      <c r="G170" s="26">
        <v>497.7</v>
      </c>
      <c r="H170" s="26">
        <v>509.4</v>
      </c>
      <c r="I170" s="26">
        <v>523.4</v>
      </c>
      <c r="J170" s="26">
        <v>560.29999999999995</v>
      </c>
      <c r="K170" s="26">
        <v>616.4</v>
      </c>
      <c r="L170" s="27" t="s">
        <v>26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76"/>
      <c r="B171" s="131"/>
      <c r="C171" s="126"/>
      <c r="D171" s="27">
        <v>191128427</v>
      </c>
      <c r="E171" s="43" t="s">
        <v>22</v>
      </c>
      <c r="F171" s="25" t="s">
        <v>26</v>
      </c>
      <c r="G171" s="26">
        <v>463.072</v>
      </c>
      <c r="H171" s="26">
        <v>466.3</v>
      </c>
      <c r="I171" s="26">
        <v>556.1</v>
      </c>
      <c r="J171" s="26">
        <v>512.9</v>
      </c>
      <c r="K171" s="26">
        <v>564.20000000000005</v>
      </c>
      <c r="L171" s="27" t="s">
        <v>26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76"/>
      <c r="B172" s="131"/>
      <c r="C172" s="126"/>
      <c r="D172" s="27">
        <v>191128427</v>
      </c>
      <c r="E172" s="43" t="s">
        <v>24</v>
      </c>
      <c r="F172" s="25" t="s">
        <v>26</v>
      </c>
      <c r="G172" s="26">
        <v>87.9</v>
      </c>
      <c r="H172" s="26">
        <v>83.1</v>
      </c>
      <c r="I172" s="26">
        <v>83.1</v>
      </c>
      <c r="J172" s="26">
        <v>91.4</v>
      </c>
      <c r="K172" s="26">
        <v>100.6</v>
      </c>
      <c r="L172" s="27" t="s">
        <v>26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76"/>
      <c r="B173" s="131"/>
      <c r="C173" s="126"/>
      <c r="D173" s="121" t="s">
        <v>29</v>
      </c>
      <c r="E173" s="121"/>
      <c r="F173" s="121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1162.5999999999999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26</v>
      </c>
      <c r="M173" s="31" t="s">
        <v>26</v>
      </c>
      <c r="N173" s="31" t="s">
        <v>26</v>
      </c>
      <c r="O173" s="31" t="s">
        <v>26</v>
      </c>
      <c r="P173" s="31" t="s">
        <v>26</v>
      </c>
      <c r="Q173" s="31" t="s">
        <v>26</v>
      </c>
      <c r="R173" s="31" t="s">
        <v>26</v>
      </c>
      <c r="S173" s="92">
        <f>(I173-G173)/G173</f>
        <v>0.10864026120655446</v>
      </c>
    </row>
    <row r="174" spans="1:24" ht="12.75" customHeight="1" x14ac:dyDescent="0.25">
      <c r="A174" s="176"/>
      <c r="B174" s="131"/>
      <c r="C174" s="122" t="s">
        <v>171</v>
      </c>
      <c r="D174" s="123" t="s">
        <v>72</v>
      </c>
      <c r="E174" s="123"/>
      <c r="F174" s="125" t="s">
        <v>28</v>
      </c>
      <c r="G174" s="124"/>
      <c r="H174" s="124"/>
      <c r="I174" s="124"/>
      <c r="J174" s="124"/>
      <c r="K174" s="124"/>
      <c r="L174" s="138" t="s">
        <v>26</v>
      </c>
      <c r="M174" s="66" t="s">
        <v>324</v>
      </c>
      <c r="N174" s="67" t="s">
        <v>243</v>
      </c>
      <c r="O174" s="23" t="s">
        <v>18</v>
      </c>
      <c r="P174" s="23">
        <v>100</v>
      </c>
      <c r="Q174" s="23">
        <v>100</v>
      </c>
      <c r="R174" s="23">
        <v>100</v>
      </c>
      <c r="S174" s="89"/>
      <c r="T174" s="137"/>
      <c r="U174" s="137"/>
      <c r="V174" s="137"/>
      <c r="W174" s="137"/>
      <c r="X174" s="137"/>
    </row>
    <row r="175" spans="1:24" ht="12.75" customHeight="1" x14ac:dyDescent="0.25">
      <c r="A175" s="176"/>
      <c r="B175" s="131"/>
      <c r="C175" s="122"/>
      <c r="D175" s="123"/>
      <c r="E175" s="123"/>
      <c r="F175" s="125"/>
      <c r="G175" s="124"/>
      <c r="H175" s="124"/>
      <c r="I175" s="124"/>
      <c r="J175" s="124"/>
      <c r="K175" s="124"/>
      <c r="L175" s="138"/>
      <c r="M175" s="66" t="s">
        <v>325</v>
      </c>
      <c r="N175" s="67" t="s">
        <v>248</v>
      </c>
      <c r="O175" s="23" t="s">
        <v>18</v>
      </c>
      <c r="P175" s="23">
        <v>0</v>
      </c>
      <c r="Q175" s="23">
        <v>0</v>
      </c>
      <c r="R175" s="23">
        <v>0</v>
      </c>
      <c r="S175" s="89"/>
      <c r="T175" s="137"/>
      <c r="U175" s="137"/>
      <c r="V175" s="137"/>
      <c r="W175" s="9"/>
      <c r="X175" s="9"/>
    </row>
    <row r="176" spans="1:24" ht="12.75" customHeight="1" x14ac:dyDescent="0.25">
      <c r="A176" s="176"/>
      <c r="B176" s="131"/>
      <c r="C176" s="122"/>
      <c r="D176" s="123"/>
      <c r="E176" s="123"/>
      <c r="F176" s="125"/>
      <c r="G176" s="124"/>
      <c r="H176" s="124"/>
      <c r="I176" s="124"/>
      <c r="J176" s="124"/>
      <c r="K176" s="124"/>
      <c r="L176" s="138"/>
      <c r="M176" s="66" t="s">
        <v>326</v>
      </c>
      <c r="N176" s="67" t="s">
        <v>68</v>
      </c>
      <c r="O176" s="23" t="s">
        <v>57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76"/>
      <c r="B177" s="131"/>
      <c r="C177" s="122"/>
      <c r="D177" s="123"/>
      <c r="E177" s="123"/>
      <c r="F177" s="125"/>
      <c r="G177" s="124"/>
      <c r="H177" s="124"/>
      <c r="I177" s="124"/>
      <c r="J177" s="124"/>
      <c r="K177" s="124"/>
      <c r="L177" s="138"/>
      <c r="M177" s="66" t="s">
        <v>327</v>
      </c>
      <c r="N177" s="67" t="s">
        <v>69</v>
      </c>
      <c r="O177" s="23" t="s">
        <v>57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76"/>
      <c r="B178" s="131"/>
      <c r="C178" s="126" t="s">
        <v>171</v>
      </c>
      <c r="D178" s="27">
        <v>191128765</v>
      </c>
      <c r="E178" s="43" t="s">
        <v>21</v>
      </c>
      <c r="F178" s="25" t="s">
        <v>26</v>
      </c>
      <c r="G178" s="26">
        <v>473.6</v>
      </c>
      <c r="H178" s="26">
        <v>620</v>
      </c>
      <c r="I178" s="26">
        <v>537.20000000000005</v>
      </c>
      <c r="J178" s="26">
        <v>682</v>
      </c>
      <c r="K178" s="26">
        <v>750.2</v>
      </c>
      <c r="L178" s="27" t="s">
        <v>26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76"/>
      <c r="B179" s="131"/>
      <c r="C179" s="126"/>
      <c r="D179" s="27">
        <v>191128765</v>
      </c>
      <c r="E179" s="43" t="s">
        <v>22</v>
      </c>
      <c r="F179" s="25" t="s">
        <v>26</v>
      </c>
      <c r="G179" s="26">
        <v>467.35</v>
      </c>
      <c r="H179" s="26">
        <v>494.9</v>
      </c>
      <c r="I179" s="26">
        <v>492.2</v>
      </c>
      <c r="J179" s="26">
        <v>544.4</v>
      </c>
      <c r="K179" s="26">
        <v>598.79999999999995</v>
      </c>
      <c r="L179" s="27" t="s">
        <v>26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76"/>
      <c r="B180" s="131"/>
      <c r="C180" s="126"/>
      <c r="D180" s="27">
        <v>191128765</v>
      </c>
      <c r="E180" s="43" t="s">
        <v>24</v>
      </c>
      <c r="F180" s="25" t="s">
        <v>26</v>
      </c>
      <c r="G180" s="26">
        <v>101</v>
      </c>
      <c r="H180" s="26">
        <v>100</v>
      </c>
      <c r="I180" s="26">
        <v>100</v>
      </c>
      <c r="J180" s="26">
        <v>110</v>
      </c>
      <c r="K180" s="26">
        <v>121</v>
      </c>
      <c r="L180" s="27" t="s">
        <v>26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76"/>
      <c r="B181" s="131"/>
      <c r="C181" s="126"/>
      <c r="D181" s="121" t="s">
        <v>29</v>
      </c>
      <c r="E181" s="121"/>
      <c r="F181" s="121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1129.4000000000001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26</v>
      </c>
      <c r="M181" s="31" t="s">
        <v>26</v>
      </c>
      <c r="N181" s="31" t="s">
        <v>26</v>
      </c>
      <c r="O181" s="31" t="s">
        <v>26</v>
      </c>
      <c r="P181" s="31" t="s">
        <v>26</v>
      </c>
      <c r="Q181" s="31" t="s">
        <v>26</v>
      </c>
      <c r="R181" s="31" t="s">
        <v>26</v>
      </c>
      <c r="S181" s="94">
        <f>(I181-G181)/G181</f>
        <v>8.3929171265415853E-2</v>
      </c>
    </row>
    <row r="182" spans="1:24" ht="7.5" customHeight="1" x14ac:dyDescent="0.25">
      <c r="A182" s="176"/>
      <c r="B182" s="131"/>
      <c r="C182" s="122" t="s">
        <v>172</v>
      </c>
      <c r="D182" s="123" t="s">
        <v>73</v>
      </c>
      <c r="E182" s="123"/>
      <c r="F182" s="125" t="s">
        <v>28</v>
      </c>
      <c r="G182" s="124"/>
      <c r="H182" s="124"/>
      <c r="I182" s="124"/>
      <c r="J182" s="124"/>
      <c r="K182" s="124"/>
      <c r="L182" s="138" t="s">
        <v>26</v>
      </c>
      <c r="M182" s="66" t="s">
        <v>328</v>
      </c>
      <c r="N182" s="24" t="s">
        <v>243</v>
      </c>
      <c r="O182" s="23" t="s">
        <v>18</v>
      </c>
      <c r="P182" s="23">
        <v>100</v>
      </c>
      <c r="Q182" s="23">
        <v>100</v>
      </c>
      <c r="R182" s="23">
        <v>100</v>
      </c>
      <c r="S182" s="89"/>
      <c r="T182" s="137"/>
      <c r="U182" s="137"/>
      <c r="V182" s="137"/>
      <c r="W182" s="137"/>
      <c r="X182" s="137"/>
    </row>
    <row r="183" spans="1:24" ht="7.5" customHeight="1" x14ac:dyDescent="0.25">
      <c r="A183" s="176"/>
      <c r="B183" s="131"/>
      <c r="C183" s="122"/>
      <c r="D183" s="123"/>
      <c r="E183" s="123"/>
      <c r="F183" s="125"/>
      <c r="G183" s="124"/>
      <c r="H183" s="124"/>
      <c r="I183" s="124"/>
      <c r="J183" s="124"/>
      <c r="K183" s="124"/>
      <c r="L183" s="138"/>
      <c r="M183" s="66" t="s">
        <v>329</v>
      </c>
      <c r="N183" s="24" t="s">
        <v>248</v>
      </c>
      <c r="O183" s="23" t="s">
        <v>18</v>
      </c>
      <c r="P183" s="23">
        <v>100</v>
      </c>
      <c r="Q183" s="23">
        <v>100</v>
      </c>
      <c r="R183" s="23">
        <v>100</v>
      </c>
      <c r="S183" s="89"/>
      <c r="T183" s="137"/>
      <c r="U183" s="137"/>
      <c r="V183" s="137"/>
      <c r="W183" s="9"/>
      <c r="X183" s="9"/>
    </row>
    <row r="184" spans="1:24" ht="7.5" customHeight="1" x14ac:dyDescent="0.25">
      <c r="A184" s="176"/>
      <c r="B184" s="131"/>
      <c r="C184" s="122"/>
      <c r="D184" s="123"/>
      <c r="E184" s="123"/>
      <c r="F184" s="125"/>
      <c r="G184" s="124"/>
      <c r="H184" s="124"/>
      <c r="I184" s="124"/>
      <c r="J184" s="124"/>
      <c r="K184" s="124"/>
      <c r="L184" s="138"/>
      <c r="M184" s="66" t="s">
        <v>330</v>
      </c>
      <c r="N184" s="24" t="s">
        <v>68</v>
      </c>
      <c r="O184" s="23" t="s">
        <v>57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76"/>
      <c r="B185" s="131"/>
      <c r="C185" s="122"/>
      <c r="D185" s="123"/>
      <c r="E185" s="123"/>
      <c r="F185" s="125"/>
      <c r="G185" s="124"/>
      <c r="H185" s="124"/>
      <c r="I185" s="124"/>
      <c r="J185" s="124"/>
      <c r="K185" s="124"/>
      <c r="L185" s="138"/>
      <c r="M185" s="66" t="s">
        <v>331</v>
      </c>
      <c r="N185" s="24" t="s">
        <v>69</v>
      </c>
      <c r="O185" s="23" t="s">
        <v>57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76"/>
      <c r="B186" s="131"/>
      <c r="C186" s="126" t="s">
        <v>172</v>
      </c>
      <c r="D186" s="27">
        <v>191128612</v>
      </c>
      <c r="E186" s="43" t="s">
        <v>21</v>
      </c>
      <c r="F186" s="25" t="s">
        <v>26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26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76"/>
      <c r="B187" s="131"/>
      <c r="C187" s="126"/>
      <c r="D187" s="27">
        <v>191128612</v>
      </c>
      <c r="E187" s="43" t="s">
        <v>22</v>
      </c>
      <c r="F187" s="25" t="s">
        <v>26</v>
      </c>
      <c r="G187" s="26">
        <v>443.1</v>
      </c>
      <c r="H187" s="26">
        <v>450</v>
      </c>
      <c r="I187" s="26">
        <v>472.3</v>
      </c>
      <c r="J187" s="26">
        <v>495</v>
      </c>
      <c r="K187" s="26">
        <v>544.5</v>
      </c>
      <c r="L187" s="27" t="s">
        <v>26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76"/>
      <c r="B188" s="131"/>
      <c r="C188" s="126"/>
      <c r="D188" s="27">
        <v>191128612</v>
      </c>
      <c r="E188" s="43" t="s">
        <v>24</v>
      </c>
      <c r="F188" s="25" t="s">
        <v>26</v>
      </c>
      <c r="G188" s="26">
        <v>90.4</v>
      </c>
      <c r="H188" s="26">
        <v>96.7</v>
      </c>
      <c r="I188" s="26">
        <v>96.7</v>
      </c>
      <c r="J188" s="26">
        <v>106</v>
      </c>
      <c r="K188" s="26">
        <v>110</v>
      </c>
      <c r="L188" s="27" t="s">
        <v>26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76"/>
      <c r="B189" s="131"/>
      <c r="C189" s="126"/>
      <c r="D189" s="121" t="s">
        <v>29</v>
      </c>
      <c r="E189" s="121"/>
      <c r="F189" s="121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1072.1000000000001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26</v>
      </c>
      <c r="M189" s="31" t="s">
        <v>26</v>
      </c>
      <c r="N189" s="31" t="s">
        <v>26</v>
      </c>
      <c r="O189" s="31" t="s">
        <v>26</v>
      </c>
      <c r="P189" s="31" t="s">
        <v>26</v>
      </c>
      <c r="Q189" s="31" t="s">
        <v>26</v>
      </c>
      <c r="R189" s="31" t="s">
        <v>26</v>
      </c>
      <c r="S189" s="92">
        <f>(I189-G189)/G189</f>
        <v>0.12710260723296909</v>
      </c>
    </row>
    <row r="190" spans="1:24" ht="8.25" customHeight="1" x14ac:dyDescent="0.25">
      <c r="A190" s="176"/>
      <c r="B190" s="131"/>
      <c r="C190" s="122" t="s">
        <v>173</v>
      </c>
      <c r="D190" s="123" t="s">
        <v>74</v>
      </c>
      <c r="E190" s="123"/>
      <c r="F190" s="125" t="s">
        <v>28</v>
      </c>
      <c r="G190" s="124"/>
      <c r="H190" s="124"/>
      <c r="I190" s="124"/>
      <c r="J190" s="124"/>
      <c r="K190" s="124"/>
      <c r="L190" s="138" t="s">
        <v>26</v>
      </c>
      <c r="M190" s="66" t="s">
        <v>332</v>
      </c>
      <c r="N190" s="24" t="s">
        <v>243</v>
      </c>
      <c r="O190" s="23" t="s">
        <v>18</v>
      </c>
      <c r="P190" s="23">
        <v>100</v>
      </c>
      <c r="Q190" s="23">
        <v>100</v>
      </c>
      <c r="R190" s="23">
        <v>100</v>
      </c>
      <c r="S190" s="89"/>
      <c r="T190" s="137"/>
      <c r="U190" s="137"/>
      <c r="V190" s="137"/>
      <c r="W190" s="137"/>
      <c r="X190" s="137"/>
    </row>
    <row r="191" spans="1:24" ht="8.25" customHeight="1" x14ac:dyDescent="0.25">
      <c r="A191" s="176"/>
      <c r="B191" s="131"/>
      <c r="C191" s="122"/>
      <c r="D191" s="123"/>
      <c r="E191" s="123"/>
      <c r="F191" s="125"/>
      <c r="G191" s="124"/>
      <c r="H191" s="124"/>
      <c r="I191" s="124"/>
      <c r="J191" s="124"/>
      <c r="K191" s="124"/>
      <c r="L191" s="138"/>
      <c r="M191" s="66" t="s">
        <v>333</v>
      </c>
      <c r="N191" s="24" t="s">
        <v>248</v>
      </c>
      <c r="O191" s="23" t="s">
        <v>18</v>
      </c>
      <c r="P191" s="23">
        <v>100</v>
      </c>
      <c r="Q191" s="23">
        <v>100</v>
      </c>
      <c r="R191" s="23">
        <v>100</v>
      </c>
      <c r="S191" s="89"/>
      <c r="T191" s="137"/>
      <c r="U191" s="137"/>
      <c r="V191" s="137"/>
      <c r="W191" s="9"/>
      <c r="X191" s="9"/>
    </row>
    <row r="192" spans="1:24" ht="8.25" customHeight="1" x14ac:dyDescent="0.25">
      <c r="A192" s="176"/>
      <c r="B192" s="131"/>
      <c r="C192" s="122"/>
      <c r="D192" s="123"/>
      <c r="E192" s="123"/>
      <c r="F192" s="125"/>
      <c r="G192" s="124"/>
      <c r="H192" s="124"/>
      <c r="I192" s="124"/>
      <c r="J192" s="124"/>
      <c r="K192" s="124"/>
      <c r="L192" s="138"/>
      <c r="M192" s="66" t="s">
        <v>334</v>
      </c>
      <c r="N192" s="24" t="s">
        <v>68</v>
      </c>
      <c r="O192" s="23" t="s">
        <v>57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76"/>
      <c r="B193" s="131"/>
      <c r="C193" s="122"/>
      <c r="D193" s="123"/>
      <c r="E193" s="123"/>
      <c r="F193" s="125"/>
      <c r="G193" s="124"/>
      <c r="H193" s="124"/>
      <c r="I193" s="124"/>
      <c r="J193" s="124"/>
      <c r="K193" s="124"/>
      <c r="L193" s="138"/>
      <c r="M193" s="66" t="s">
        <v>335</v>
      </c>
      <c r="N193" s="24" t="s">
        <v>69</v>
      </c>
      <c r="O193" s="23" t="s">
        <v>57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76"/>
      <c r="B194" s="131"/>
      <c r="C194" s="126" t="s">
        <v>173</v>
      </c>
      <c r="D194" s="27">
        <v>191128950</v>
      </c>
      <c r="E194" s="43" t="s">
        <v>21</v>
      </c>
      <c r="F194" s="25" t="s">
        <v>26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26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76"/>
      <c r="B195" s="131"/>
      <c r="C195" s="126"/>
      <c r="D195" s="27">
        <v>191128950</v>
      </c>
      <c r="E195" s="43" t="s">
        <v>22</v>
      </c>
      <c r="F195" s="25" t="s">
        <v>26</v>
      </c>
      <c r="G195" s="26">
        <v>589.76800000000003</v>
      </c>
      <c r="H195" s="26">
        <v>595.1</v>
      </c>
      <c r="I195" s="26">
        <v>662.2</v>
      </c>
      <c r="J195" s="26">
        <v>654.6</v>
      </c>
      <c r="K195" s="26">
        <v>720.1</v>
      </c>
      <c r="L195" s="27" t="s">
        <v>26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76"/>
      <c r="B196" s="131"/>
      <c r="C196" s="126"/>
      <c r="D196" s="27">
        <v>191128950</v>
      </c>
      <c r="E196" s="43" t="s">
        <v>24</v>
      </c>
      <c r="F196" s="25" t="s">
        <v>26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26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76"/>
      <c r="B197" s="131"/>
      <c r="C197" s="126"/>
      <c r="D197" s="121" t="s">
        <v>29</v>
      </c>
      <c r="E197" s="121"/>
      <c r="F197" s="121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1669.5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26</v>
      </c>
      <c r="M197" s="31" t="s">
        <v>26</v>
      </c>
      <c r="N197" s="31" t="s">
        <v>26</v>
      </c>
      <c r="O197" s="31" t="s">
        <v>26</v>
      </c>
      <c r="P197" s="31" t="s">
        <v>26</v>
      </c>
      <c r="Q197" s="31" t="s">
        <v>26</v>
      </c>
      <c r="R197" s="31" t="s">
        <v>26</v>
      </c>
      <c r="S197" s="92">
        <f>(I197-G197)/G197</f>
        <v>0.16254940573844695</v>
      </c>
    </row>
    <row r="198" spans="1:19" ht="15.75" customHeight="1" x14ac:dyDescent="0.25">
      <c r="A198" s="176"/>
      <c r="B198" s="34" t="s">
        <v>0</v>
      </c>
      <c r="C198" s="158" t="s">
        <v>2</v>
      </c>
      <c r="D198" s="158"/>
      <c r="E198" s="158"/>
      <c r="F198" s="158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24508.400000000001</v>
      </c>
      <c r="J198" s="95">
        <f t="shared" si="73"/>
        <v>28053.62</v>
      </c>
      <c r="K198" s="95">
        <f t="shared" si="73"/>
        <v>31181.84</v>
      </c>
      <c r="L198" s="35" t="s">
        <v>26</v>
      </c>
      <c r="M198" s="36" t="s">
        <v>26</v>
      </c>
      <c r="N198" s="36" t="s">
        <v>26</v>
      </c>
      <c r="O198" s="36" t="s">
        <v>26</v>
      </c>
      <c r="P198" s="36" t="s">
        <v>26</v>
      </c>
      <c r="Q198" s="36" t="s">
        <v>26</v>
      </c>
      <c r="R198" s="36" t="s">
        <v>26</v>
      </c>
      <c r="S198" s="89"/>
    </row>
    <row r="199" spans="1:19" ht="30.75" customHeight="1" x14ac:dyDescent="0.25">
      <c r="A199" s="176"/>
      <c r="B199" s="73" t="s">
        <v>17</v>
      </c>
      <c r="C199" s="159" t="s">
        <v>176</v>
      </c>
      <c r="D199" s="159"/>
      <c r="E199" s="159"/>
      <c r="F199" s="37" t="s">
        <v>25</v>
      </c>
      <c r="G199" s="134"/>
      <c r="H199" s="135"/>
      <c r="I199" s="135"/>
      <c r="J199" s="135"/>
      <c r="K199" s="136"/>
      <c r="L199" s="37" t="s">
        <v>148</v>
      </c>
      <c r="M199" s="21" t="s">
        <v>50</v>
      </c>
      <c r="N199" s="38" t="s">
        <v>175</v>
      </c>
      <c r="O199" s="39" t="s">
        <v>19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76"/>
      <c r="B200" s="160" t="s">
        <v>17</v>
      </c>
      <c r="C200" s="76" t="s">
        <v>0</v>
      </c>
      <c r="D200" s="123" t="s">
        <v>338</v>
      </c>
      <c r="E200" s="123"/>
      <c r="F200" s="90" t="s">
        <v>111</v>
      </c>
      <c r="G200" s="141"/>
      <c r="H200" s="141"/>
      <c r="I200" s="141"/>
      <c r="J200" s="141"/>
      <c r="K200" s="141"/>
      <c r="L200" s="75" t="s">
        <v>148</v>
      </c>
      <c r="M200" s="22" t="s">
        <v>336</v>
      </c>
      <c r="N200" s="24" t="s">
        <v>337</v>
      </c>
      <c r="O200" s="23" t="s">
        <v>19</v>
      </c>
      <c r="P200" s="23">
        <v>79</v>
      </c>
      <c r="Q200" s="23">
        <v>80</v>
      </c>
      <c r="R200" s="23">
        <v>80</v>
      </c>
      <c r="S200" s="89"/>
    </row>
    <row r="201" spans="1:19" ht="15" customHeight="1" x14ac:dyDescent="0.25">
      <c r="A201" s="176"/>
      <c r="B201" s="160"/>
      <c r="C201" s="128"/>
      <c r="D201" s="75">
        <v>191130079</v>
      </c>
      <c r="E201" s="24" t="s">
        <v>21</v>
      </c>
      <c r="F201" s="25" t="s">
        <v>26</v>
      </c>
      <c r="G201" s="26"/>
      <c r="H201" s="26">
        <v>10.7</v>
      </c>
      <c r="I201" s="26">
        <v>10.7</v>
      </c>
      <c r="J201" s="26"/>
      <c r="K201" s="26">
        <v>12</v>
      </c>
      <c r="L201" s="75" t="s">
        <v>26</v>
      </c>
      <c r="M201" s="44"/>
      <c r="N201" s="45"/>
      <c r="O201" s="91"/>
      <c r="P201" s="46"/>
      <c r="Q201" s="46"/>
      <c r="R201" s="91"/>
      <c r="S201" s="89"/>
    </row>
    <row r="202" spans="1:19" ht="15" customHeight="1" x14ac:dyDescent="0.25">
      <c r="A202" s="176"/>
      <c r="B202" s="160"/>
      <c r="C202" s="128"/>
      <c r="D202" s="75">
        <v>191130111</v>
      </c>
      <c r="E202" s="24" t="s">
        <v>21</v>
      </c>
      <c r="F202" s="25" t="s">
        <v>26</v>
      </c>
      <c r="G202" s="26"/>
      <c r="H202" s="26"/>
      <c r="I202" s="26"/>
      <c r="J202" s="26">
        <v>11</v>
      </c>
      <c r="K202" s="26">
        <v>5</v>
      </c>
      <c r="L202" s="75" t="s">
        <v>26</v>
      </c>
      <c r="M202" s="44"/>
      <c r="N202" s="45"/>
      <c r="O202" s="91"/>
      <c r="P202" s="46"/>
      <c r="Q202" s="46"/>
      <c r="R202" s="91"/>
      <c r="S202" s="89"/>
    </row>
    <row r="203" spans="1:19" ht="15" customHeight="1" x14ac:dyDescent="0.25">
      <c r="A203" s="176"/>
      <c r="B203" s="160"/>
      <c r="C203" s="128"/>
      <c r="D203" s="75">
        <v>191130645</v>
      </c>
      <c r="E203" s="24" t="s">
        <v>21</v>
      </c>
      <c r="F203" s="25" t="s">
        <v>26</v>
      </c>
      <c r="G203" s="26"/>
      <c r="H203" s="26">
        <v>19.5</v>
      </c>
      <c r="I203" s="26">
        <v>19.5</v>
      </c>
      <c r="J203" s="26"/>
      <c r="K203" s="26">
        <v>15</v>
      </c>
      <c r="L203" s="75" t="s">
        <v>26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76"/>
      <c r="B204" s="160"/>
      <c r="C204" s="128"/>
      <c r="D204" s="75">
        <v>190986017</v>
      </c>
      <c r="E204" s="24" t="s">
        <v>21</v>
      </c>
      <c r="F204" s="25" t="s">
        <v>26</v>
      </c>
      <c r="G204" s="26"/>
      <c r="H204" s="26"/>
      <c r="I204" s="26"/>
      <c r="J204" s="26">
        <v>15</v>
      </c>
      <c r="K204" s="26">
        <v>10</v>
      </c>
      <c r="L204" s="75" t="s">
        <v>26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76"/>
      <c r="B205" s="160"/>
      <c r="C205" s="128"/>
      <c r="D205" s="75">
        <v>291130450</v>
      </c>
      <c r="E205" s="24" t="s">
        <v>21</v>
      </c>
      <c r="F205" s="25" t="s">
        <v>26</v>
      </c>
      <c r="G205" s="26"/>
      <c r="H205" s="26">
        <v>20.3</v>
      </c>
      <c r="I205" s="26">
        <v>20.3</v>
      </c>
      <c r="J205" s="26"/>
      <c r="K205" s="26">
        <v>7.5</v>
      </c>
      <c r="L205" s="75" t="s">
        <v>26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76"/>
      <c r="B206" s="160"/>
      <c r="C206" s="128"/>
      <c r="D206" s="75">
        <v>305888554</v>
      </c>
      <c r="E206" s="24" t="s">
        <v>21</v>
      </c>
      <c r="F206" s="25" t="s">
        <v>26</v>
      </c>
      <c r="G206" s="26"/>
      <c r="H206" s="26"/>
      <c r="I206" s="26"/>
      <c r="J206" s="26">
        <v>22</v>
      </c>
      <c r="K206" s="26">
        <v>10</v>
      </c>
      <c r="L206" s="75" t="s">
        <v>26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76"/>
      <c r="B207" s="160"/>
      <c r="C207" s="128"/>
      <c r="D207" s="75">
        <v>191130983</v>
      </c>
      <c r="E207" s="24" t="s">
        <v>21</v>
      </c>
      <c r="F207" s="25" t="s">
        <v>26</v>
      </c>
      <c r="G207" s="26"/>
      <c r="H207" s="26">
        <v>5</v>
      </c>
      <c r="I207" s="26">
        <v>5</v>
      </c>
      <c r="J207" s="26"/>
      <c r="K207" s="26">
        <v>8</v>
      </c>
      <c r="L207" s="75" t="s">
        <v>26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76"/>
      <c r="B208" s="160"/>
      <c r="C208" s="128"/>
      <c r="D208" s="75">
        <v>191131028</v>
      </c>
      <c r="E208" s="24" t="s">
        <v>21</v>
      </c>
      <c r="F208" s="25" t="s">
        <v>26</v>
      </c>
      <c r="G208" s="26"/>
      <c r="H208" s="26"/>
      <c r="I208" s="26"/>
      <c r="J208" s="26">
        <v>6</v>
      </c>
      <c r="K208" s="26">
        <v>7</v>
      </c>
      <c r="L208" s="75" t="s">
        <v>26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76"/>
      <c r="B209" s="160"/>
      <c r="C209" s="128"/>
      <c r="D209" s="75">
        <v>191130264</v>
      </c>
      <c r="E209" s="24" t="s">
        <v>21</v>
      </c>
      <c r="F209" s="25" t="s">
        <v>26</v>
      </c>
      <c r="G209" s="26"/>
      <c r="H209" s="26"/>
      <c r="I209" s="26"/>
      <c r="J209" s="26">
        <v>6</v>
      </c>
      <c r="K209" s="26">
        <v>8</v>
      </c>
      <c r="L209" s="75" t="s">
        <v>26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76"/>
      <c r="B210" s="160"/>
      <c r="C210" s="128"/>
      <c r="D210" s="75">
        <v>191131551</v>
      </c>
      <c r="E210" s="24" t="s">
        <v>21</v>
      </c>
      <c r="F210" s="25" t="s">
        <v>26</v>
      </c>
      <c r="G210" s="26"/>
      <c r="H210" s="26">
        <v>4.5</v>
      </c>
      <c r="I210" s="26">
        <v>4.5</v>
      </c>
      <c r="J210" s="26"/>
      <c r="K210" s="26">
        <v>9</v>
      </c>
      <c r="L210" s="75" t="s">
        <v>26</v>
      </c>
      <c r="M210" s="44"/>
      <c r="N210" s="45"/>
      <c r="O210" s="91"/>
      <c r="P210" s="46"/>
      <c r="Q210" s="46"/>
      <c r="R210" s="91"/>
      <c r="S210" s="89"/>
    </row>
    <row r="211" spans="1:23" ht="14.25" x14ac:dyDescent="0.2">
      <c r="A211" s="176"/>
      <c r="B211" s="160"/>
      <c r="C211" s="128"/>
      <c r="D211" s="129" t="s">
        <v>29</v>
      </c>
      <c r="E211" s="129"/>
      <c r="F211" s="129"/>
      <c r="G211" s="96">
        <f>SUM(G201:G210)</f>
        <v>0</v>
      </c>
      <c r="H211" s="96">
        <f t="shared" ref="H211:K211" si="74">SUM(H201:H210)</f>
        <v>60</v>
      </c>
      <c r="I211" s="96">
        <f t="shared" si="74"/>
        <v>60</v>
      </c>
      <c r="J211" s="96">
        <f t="shared" si="74"/>
        <v>60</v>
      </c>
      <c r="K211" s="96">
        <f t="shared" si="74"/>
        <v>91.5</v>
      </c>
      <c r="L211" s="76" t="s">
        <v>26</v>
      </c>
      <c r="M211" s="31" t="s">
        <v>26</v>
      </c>
      <c r="N211" s="31" t="s">
        <v>26</v>
      </c>
      <c r="O211" s="31" t="s">
        <v>26</v>
      </c>
      <c r="P211" s="31" t="s">
        <v>26</v>
      </c>
      <c r="Q211" s="31" t="s">
        <v>26</v>
      </c>
      <c r="R211" s="31" t="s">
        <v>26</v>
      </c>
      <c r="S211" s="94" t="e">
        <f>(I211-G211)/G211</f>
        <v>#DIV/0!</v>
      </c>
    </row>
    <row r="212" spans="1:23" ht="12.75" customHeight="1" x14ac:dyDescent="0.25">
      <c r="A212" s="176"/>
      <c r="B212" s="73" t="s">
        <v>17</v>
      </c>
      <c r="C212" s="130" t="s">
        <v>2</v>
      </c>
      <c r="D212" s="130"/>
      <c r="E212" s="130"/>
      <c r="F212" s="130"/>
      <c r="G212" s="95">
        <f>G211</f>
        <v>0</v>
      </c>
      <c r="H212" s="95">
        <f t="shared" ref="H212:K212" si="75">H211</f>
        <v>60</v>
      </c>
      <c r="I212" s="95">
        <f t="shared" si="75"/>
        <v>60</v>
      </c>
      <c r="J212" s="95">
        <f t="shared" si="75"/>
        <v>60</v>
      </c>
      <c r="K212" s="95">
        <f t="shared" si="75"/>
        <v>91.5</v>
      </c>
      <c r="L212" s="74" t="s">
        <v>26</v>
      </c>
      <c r="M212" s="36" t="s">
        <v>26</v>
      </c>
      <c r="N212" s="36" t="s">
        <v>26</v>
      </c>
      <c r="O212" s="36" t="s">
        <v>26</v>
      </c>
      <c r="P212" s="36" t="s">
        <v>26</v>
      </c>
      <c r="Q212" s="36" t="s">
        <v>26</v>
      </c>
      <c r="R212" s="36" t="s">
        <v>26</v>
      </c>
      <c r="S212" s="89"/>
    </row>
    <row r="213" spans="1:23" x14ac:dyDescent="0.25">
      <c r="A213" s="97" t="s">
        <v>0</v>
      </c>
      <c r="B213" s="127" t="s">
        <v>10</v>
      </c>
      <c r="C213" s="127"/>
      <c r="D213" s="127"/>
      <c r="E213" s="127"/>
      <c r="F213" s="127"/>
      <c r="G213" s="98">
        <f>G212+G198</f>
        <v>22134.612999999998</v>
      </c>
      <c r="H213" s="98">
        <f t="shared" ref="H213:K213" si="76">H212+H198</f>
        <v>25004.800000000003</v>
      </c>
      <c r="I213" s="98">
        <f t="shared" si="76"/>
        <v>24568.400000000001</v>
      </c>
      <c r="J213" s="98">
        <f t="shared" si="76"/>
        <v>28113.62</v>
      </c>
      <c r="K213" s="98">
        <f t="shared" si="76"/>
        <v>31273.34</v>
      </c>
      <c r="L213" s="40" t="s">
        <v>26</v>
      </c>
      <c r="M213" s="41" t="s">
        <v>26</v>
      </c>
      <c r="N213" s="41" t="s">
        <v>26</v>
      </c>
      <c r="O213" s="41" t="s">
        <v>26</v>
      </c>
      <c r="P213" s="41" t="s">
        <v>26</v>
      </c>
      <c r="Q213" s="41" t="s">
        <v>26</v>
      </c>
      <c r="R213" s="41" t="s">
        <v>26</v>
      </c>
      <c r="S213" s="89"/>
    </row>
    <row r="214" spans="1:23" ht="18" customHeight="1" x14ac:dyDescent="0.25">
      <c r="A214" s="88" t="s">
        <v>17</v>
      </c>
      <c r="B214" s="133" t="s">
        <v>75</v>
      </c>
      <c r="C214" s="133"/>
      <c r="D214" s="133"/>
      <c r="E214" s="133"/>
      <c r="F214" s="133"/>
      <c r="G214" s="133"/>
      <c r="H214" s="133"/>
      <c r="I214" s="133"/>
      <c r="J214" s="133"/>
      <c r="K214" s="133"/>
      <c r="L214" s="133"/>
      <c r="M214" s="133"/>
      <c r="N214" s="133"/>
      <c r="O214" s="133"/>
      <c r="P214" s="133"/>
      <c r="Q214" s="133"/>
      <c r="R214" s="133"/>
      <c r="S214" s="89"/>
    </row>
    <row r="215" spans="1:23" ht="45.75" customHeight="1" x14ac:dyDescent="0.25">
      <c r="A215" s="176" t="s">
        <v>17</v>
      </c>
      <c r="B215" s="34" t="s">
        <v>0</v>
      </c>
      <c r="C215" s="159" t="s">
        <v>55</v>
      </c>
      <c r="D215" s="159"/>
      <c r="E215" s="159"/>
      <c r="F215" s="37" t="s">
        <v>42</v>
      </c>
      <c r="G215" s="134"/>
      <c r="H215" s="135"/>
      <c r="I215" s="135"/>
      <c r="J215" s="135"/>
      <c r="K215" s="136"/>
      <c r="L215" s="37" t="s">
        <v>341</v>
      </c>
      <c r="M215" s="21" t="s">
        <v>183</v>
      </c>
      <c r="N215" s="38" t="s">
        <v>58</v>
      </c>
      <c r="O215" s="39" t="s">
        <v>18</v>
      </c>
      <c r="P215" s="39">
        <v>10</v>
      </c>
      <c r="Q215" s="39">
        <v>10.5</v>
      </c>
      <c r="R215" s="39">
        <v>11</v>
      </c>
      <c r="S215" s="89"/>
    </row>
    <row r="216" spans="1:23" ht="15.75" customHeight="1" x14ac:dyDescent="0.25">
      <c r="A216" s="176"/>
      <c r="B216" s="131" t="s">
        <v>0</v>
      </c>
      <c r="C216" s="132" t="s">
        <v>0</v>
      </c>
      <c r="D216" s="123" t="s">
        <v>56</v>
      </c>
      <c r="E216" s="123"/>
      <c r="F216" s="125" t="s">
        <v>28</v>
      </c>
      <c r="G216" s="124"/>
      <c r="H216" s="124"/>
      <c r="I216" s="124"/>
      <c r="J216" s="124"/>
      <c r="K216" s="124"/>
      <c r="L216" s="138" t="s">
        <v>26</v>
      </c>
      <c r="M216" s="22" t="s">
        <v>180</v>
      </c>
      <c r="N216" s="42" t="s">
        <v>174</v>
      </c>
      <c r="O216" s="23" t="s">
        <v>57</v>
      </c>
      <c r="P216" s="23">
        <v>230</v>
      </c>
      <c r="Q216" s="23">
        <v>240</v>
      </c>
      <c r="R216" s="23">
        <v>250</v>
      </c>
      <c r="S216" s="89"/>
    </row>
    <row r="217" spans="1:23" ht="15.75" customHeight="1" x14ac:dyDescent="0.25">
      <c r="A217" s="176"/>
      <c r="B217" s="131"/>
      <c r="C217" s="132"/>
      <c r="D217" s="123"/>
      <c r="E217" s="123"/>
      <c r="F217" s="125"/>
      <c r="G217" s="124"/>
      <c r="H217" s="124"/>
      <c r="I217" s="124"/>
      <c r="J217" s="124"/>
      <c r="K217" s="124"/>
      <c r="L217" s="138"/>
      <c r="M217" s="22" t="s">
        <v>181</v>
      </c>
      <c r="N217" s="42" t="s">
        <v>115</v>
      </c>
      <c r="O217" s="23" t="s">
        <v>57</v>
      </c>
      <c r="P217" s="23">
        <v>300</v>
      </c>
      <c r="Q217" s="23">
        <v>320</v>
      </c>
      <c r="R217" s="23">
        <v>340</v>
      </c>
      <c r="S217" s="89"/>
    </row>
    <row r="218" spans="1:23" ht="15.75" customHeight="1" x14ac:dyDescent="0.25">
      <c r="A218" s="176"/>
      <c r="B218" s="131"/>
      <c r="C218" s="132"/>
      <c r="D218" s="123"/>
      <c r="E218" s="123"/>
      <c r="F218" s="125"/>
      <c r="G218" s="124"/>
      <c r="H218" s="124"/>
      <c r="I218" s="124"/>
      <c r="J218" s="124"/>
      <c r="K218" s="124"/>
      <c r="L218" s="138"/>
      <c r="M218" s="22" t="s">
        <v>182</v>
      </c>
      <c r="N218" s="24" t="s">
        <v>259</v>
      </c>
      <c r="O218" s="23" t="s">
        <v>57</v>
      </c>
      <c r="P218" s="23">
        <v>3706</v>
      </c>
      <c r="Q218" s="23">
        <v>3891</v>
      </c>
      <c r="R218" s="23">
        <v>4086</v>
      </c>
      <c r="S218" s="89"/>
    </row>
    <row r="219" spans="1:23" ht="15" customHeight="1" x14ac:dyDescent="0.25">
      <c r="A219" s="176"/>
      <c r="B219" s="131"/>
      <c r="C219" s="126"/>
      <c r="D219" s="27">
        <v>191130798</v>
      </c>
      <c r="E219" s="43" t="s">
        <v>22</v>
      </c>
      <c r="F219" s="25" t="s">
        <v>26</v>
      </c>
      <c r="G219" s="26">
        <v>154.16200000000001</v>
      </c>
      <c r="H219" s="26">
        <v>168.1</v>
      </c>
      <c r="I219" s="26">
        <v>172.2</v>
      </c>
      <c r="J219" s="26">
        <v>184.9</v>
      </c>
      <c r="K219" s="26">
        <v>203.4</v>
      </c>
      <c r="L219" s="27" t="s">
        <v>26</v>
      </c>
      <c r="M219" s="44"/>
      <c r="N219" s="45"/>
      <c r="O219" s="91"/>
      <c r="P219" s="46"/>
      <c r="Q219" s="29"/>
      <c r="R219" s="91"/>
      <c r="S219" s="89"/>
    </row>
    <row r="220" spans="1:23" ht="15" customHeight="1" x14ac:dyDescent="0.25">
      <c r="A220" s="176"/>
      <c r="B220" s="131"/>
      <c r="C220" s="126"/>
      <c r="D220" s="27">
        <v>191130798</v>
      </c>
      <c r="E220" s="43" t="s">
        <v>21</v>
      </c>
      <c r="F220" s="25" t="s">
        <v>26</v>
      </c>
      <c r="G220" s="26">
        <v>0</v>
      </c>
      <c r="H220" s="26">
        <v>91.2</v>
      </c>
      <c r="I220" s="26"/>
      <c r="J220" s="26">
        <v>100.3</v>
      </c>
      <c r="K220" s="26">
        <v>110.3</v>
      </c>
      <c r="L220" s="25" t="s">
        <v>26</v>
      </c>
      <c r="M220" s="28"/>
      <c r="N220" s="32"/>
      <c r="O220" s="91"/>
      <c r="P220" s="29"/>
      <c r="Q220" s="29"/>
      <c r="R220" s="91"/>
      <c r="S220" s="89"/>
      <c r="T220" s="61"/>
      <c r="U220" s="61"/>
      <c r="V220" s="61"/>
      <c r="W220" s="61"/>
    </row>
    <row r="221" spans="1:23" ht="14.25" x14ac:dyDescent="0.2">
      <c r="A221" s="176"/>
      <c r="B221" s="131"/>
      <c r="C221" s="126"/>
      <c r="D221" s="121" t="s">
        <v>29</v>
      </c>
      <c r="E221" s="121"/>
      <c r="F221" s="121"/>
      <c r="G221" s="52">
        <f>SUM(G219:G220)</f>
        <v>154.16200000000001</v>
      </c>
      <c r="H221" s="52">
        <f t="shared" ref="H221:K221" si="77">SUM(H219:H220)</f>
        <v>259.3</v>
      </c>
      <c r="I221" s="52">
        <f t="shared" si="77"/>
        <v>172.2</v>
      </c>
      <c r="J221" s="52">
        <f t="shared" si="77"/>
        <v>285.2</v>
      </c>
      <c r="K221" s="52">
        <f t="shared" si="77"/>
        <v>313.7</v>
      </c>
      <c r="L221" s="30" t="s">
        <v>26</v>
      </c>
      <c r="M221" s="31" t="s">
        <v>26</v>
      </c>
      <c r="N221" s="31" t="s">
        <v>26</v>
      </c>
      <c r="O221" s="31" t="s">
        <v>26</v>
      </c>
      <c r="P221" s="31" t="s">
        <v>26</v>
      </c>
      <c r="Q221" s="31" t="s">
        <v>26</v>
      </c>
      <c r="R221" s="31" t="s">
        <v>26</v>
      </c>
      <c r="S221" s="92">
        <f>(I221-G221)/G221</f>
        <v>0.11700678507025065</v>
      </c>
    </row>
    <row r="222" spans="1:23" ht="12.75" customHeight="1" x14ac:dyDescent="0.25">
      <c r="A222" s="176"/>
      <c r="B222" s="34" t="s">
        <v>0</v>
      </c>
      <c r="C222" s="158" t="s">
        <v>2</v>
      </c>
      <c r="D222" s="158"/>
      <c r="E222" s="158"/>
      <c r="F222" s="158"/>
      <c r="G222" s="95">
        <f>G221</f>
        <v>154.16200000000001</v>
      </c>
      <c r="H222" s="95">
        <f t="shared" ref="H222:K222" si="78">H221</f>
        <v>259.3</v>
      </c>
      <c r="I222" s="95">
        <f t="shared" si="78"/>
        <v>172.2</v>
      </c>
      <c r="J222" s="95">
        <f t="shared" si="78"/>
        <v>285.2</v>
      </c>
      <c r="K222" s="95">
        <f t="shared" si="78"/>
        <v>313.7</v>
      </c>
      <c r="L222" s="35" t="s">
        <v>26</v>
      </c>
      <c r="M222" s="36" t="s">
        <v>26</v>
      </c>
      <c r="N222" s="36" t="s">
        <v>26</v>
      </c>
      <c r="O222" s="36" t="s">
        <v>26</v>
      </c>
      <c r="P222" s="36" t="s">
        <v>26</v>
      </c>
      <c r="Q222" s="36" t="s">
        <v>26</v>
      </c>
      <c r="R222" s="36" t="s">
        <v>26</v>
      </c>
      <c r="S222" s="89"/>
    </row>
    <row r="223" spans="1:23" ht="37.5" customHeight="1" x14ac:dyDescent="0.25">
      <c r="A223" s="176"/>
      <c r="B223" s="177" t="s">
        <v>17</v>
      </c>
      <c r="C223" s="159" t="s">
        <v>76</v>
      </c>
      <c r="D223" s="159"/>
      <c r="E223" s="159"/>
      <c r="F223" s="164" t="s">
        <v>42</v>
      </c>
      <c r="G223" s="165"/>
      <c r="H223" s="166"/>
      <c r="I223" s="166"/>
      <c r="J223" s="166"/>
      <c r="K223" s="167"/>
      <c r="L223" s="164" t="s">
        <v>342</v>
      </c>
      <c r="M223" s="21" t="s">
        <v>177</v>
      </c>
      <c r="N223" s="21" t="s">
        <v>249</v>
      </c>
      <c r="O223" s="39" t="s">
        <v>19</v>
      </c>
      <c r="P223" s="39">
        <v>3</v>
      </c>
      <c r="Q223" s="39">
        <v>4</v>
      </c>
      <c r="R223" s="39">
        <v>5</v>
      </c>
      <c r="S223" s="89"/>
    </row>
    <row r="224" spans="1:23" ht="37.5" customHeight="1" x14ac:dyDescent="0.25">
      <c r="A224" s="176"/>
      <c r="B224" s="177"/>
      <c r="C224" s="159"/>
      <c r="D224" s="159"/>
      <c r="E224" s="159"/>
      <c r="F224" s="164"/>
      <c r="G224" s="171"/>
      <c r="H224" s="172"/>
      <c r="I224" s="172"/>
      <c r="J224" s="172"/>
      <c r="K224" s="173"/>
      <c r="L224" s="164"/>
      <c r="M224" s="21" t="s">
        <v>178</v>
      </c>
      <c r="N224" s="21" t="s">
        <v>251</v>
      </c>
      <c r="O224" s="39" t="s">
        <v>18</v>
      </c>
      <c r="P224" s="39">
        <v>93.7</v>
      </c>
      <c r="Q224" s="39">
        <v>93.7</v>
      </c>
      <c r="R224" s="39">
        <v>93.7</v>
      </c>
      <c r="S224" s="89"/>
    </row>
    <row r="225" spans="1:24" ht="48.75" customHeight="1" x14ac:dyDescent="0.25">
      <c r="A225" s="176"/>
      <c r="B225" s="131" t="s">
        <v>17</v>
      </c>
      <c r="C225" s="93" t="s">
        <v>0</v>
      </c>
      <c r="D225" s="123" t="s">
        <v>78</v>
      </c>
      <c r="E225" s="123"/>
      <c r="F225" s="90" t="s">
        <v>28</v>
      </c>
      <c r="G225" s="124"/>
      <c r="H225" s="124"/>
      <c r="I225" s="124"/>
      <c r="J225" s="124"/>
      <c r="K225" s="124"/>
      <c r="L225" s="75" t="s">
        <v>26</v>
      </c>
      <c r="M225" s="22" t="s">
        <v>179</v>
      </c>
      <c r="N225" s="24" t="s">
        <v>119</v>
      </c>
      <c r="O225" s="23" t="s">
        <v>18</v>
      </c>
      <c r="P225" s="23">
        <v>100</v>
      </c>
      <c r="Q225" s="23">
        <v>100</v>
      </c>
      <c r="R225" s="23">
        <v>100</v>
      </c>
      <c r="S225" s="89"/>
      <c r="T225" s="10"/>
      <c r="U225" s="10"/>
      <c r="V225" s="10"/>
      <c r="W225" s="10"/>
      <c r="X225" s="10"/>
    </row>
    <row r="226" spans="1:24" ht="15" customHeight="1" x14ac:dyDescent="0.25">
      <c r="A226" s="176"/>
      <c r="B226" s="131"/>
      <c r="C226" s="126" t="s">
        <v>0</v>
      </c>
      <c r="D226" s="27">
        <v>188714469</v>
      </c>
      <c r="E226" s="43" t="s">
        <v>21</v>
      </c>
      <c r="F226" s="25" t="s">
        <v>26</v>
      </c>
      <c r="G226" s="26">
        <v>26.8</v>
      </c>
      <c r="H226" s="26">
        <v>30</v>
      </c>
      <c r="I226" s="26">
        <v>35</v>
      </c>
      <c r="J226" s="26">
        <v>35</v>
      </c>
      <c r="K226" s="26">
        <v>40</v>
      </c>
      <c r="L226" s="27" t="s">
        <v>26</v>
      </c>
      <c r="M226" s="28"/>
      <c r="N226" s="44"/>
      <c r="O226" s="91"/>
      <c r="P226" s="29"/>
      <c r="Q226" s="29"/>
      <c r="R226" s="91"/>
      <c r="S226" s="89"/>
    </row>
    <row r="227" spans="1:24" ht="14.25" x14ac:dyDescent="0.2">
      <c r="A227" s="176"/>
      <c r="B227" s="131"/>
      <c r="C227" s="126"/>
      <c r="D227" s="121" t="s">
        <v>29</v>
      </c>
      <c r="E227" s="121"/>
      <c r="F227" s="121"/>
      <c r="G227" s="52">
        <f t="shared" ref="G227:K227" si="79">SUM(G226:G226)</f>
        <v>26.8</v>
      </c>
      <c r="H227" s="52">
        <f t="shared" si="79"/>
        <v>30</v>
      </c>
      <c r="I227" s="52">
        <f t="shared" si="79"/>
        <v>35</v>
      </c>
      <c r="J227" s="52">
        <f t="shared" si="79"/>
        <v>35</v>
      </c>
      <c r="K227" s="52">
        <f t="shared" si="79"/>
        <v>40</v>
      </c>
      <c r="L227" s="30" t="s">
        <v>26</v>
      </c>
      <c r="M227" s="31" t="s">
        <v>26</v>
      </c>
      <c r="N227" s="31" t="s">
        <v>26</v>
      </c>
      <c r="O227" s="31" t="s">
        <v>26</v>
      </c>
      <c r="P227" s="31" t="s">
        <v>26</v>
      </c>
      <c r="Q227" s="31" t="s">
        <v>26</v>
      </c>
      <c r="R227" s="31" t="s">
        <v>26</v>
      </c>
      <c r="S227" s="92">
        <f>(I227-G227)/G227</f>
        <v>0.30597014925373128</v>
      </c>
    </row>
    <row r="228" spans="1:24" ht="12.75" customHeight="1" x14ac:dyDescent="0.25">
      <c r="A228" s="176"/>
      <c r="B228" s="131"/>
      <c r="C228" s="122" t="s">
        <v>17</v>
      </c>
      <c r="D228" s="123" t="s">
        <v>79</v>
      </c>
      <c r="E228" s="123"/>
      <c r="F228" s="125" t="s">
        <v>28</v>
      </c>
      <c r="G228" s="178"/>
      <c r="H228" s="178"/>
      <c r="I228" s="178"/>
      <c r="J228" s="178"/>
      <c r="K228" s="178"/>
      <c r="L228" s="138" t="s">
        <v>26</v>
      </c>
      <c r="M228" s="22" t="s">
        <v>184</v>
      </c>
      <c r="N228" s="24" t="s">
        <v>80</v>
      </c>
      <c r="O228" s="23" t="s">
        <v>57</v>
      </c>
      <c r="P228" s="23">
        <v>90</v>
      </c>
      <c r="Q228" s="23">
        <v>90</v>
      </c>
      <c r="R228" s="23">
        <v>90</v>
      </c>
      <c r="S228" s="89"/>
      <c r="T228" s="137"/>
      <c r="U228" s="137"/>
      <c r="V228" s="137"/>
      <c r="W228" s="137"/>
      <c r="X228" s="137"/>
    </row>
    <row r="229" spans="1:24" ht="12.75" customHeight="1" x14ac:dyDescent="0.25">
      <c r="A229" s="176"/>
      <c r="B229" s="131"/>
      <c r="C229" s="122"/>
      <c r="D229" s="123"/>
      <c r="E229" s="123"/>
      <c r="F229" s="125"/>
      <c r="G229" s="178"/>
      <c r="H229" s="178"/>
      <c r="I229" s="178"/>
      <c r="J229" s="178"/>
      <c r="K229" s="178"/>
      <c r="L229" s="138"/>
      <c r="M229" s="22" t="s">
        <v>185</v>
      </c>
      <c r="N229" s="24" t="s">
        <v>250</v>
      </c>
      <c r="O229" s="23" t="s">
        <v>18</v>
      </c>
      <c r="P229" s="23">
        <v>100</v>
      </c>
      <c r="Q229" s="23">
        <v>100</v>
      </c>
      <c r="R229" s="23">
        <v>100</v>
      </c>
      <c r="S229" s="89"/>
      <c r="T229" s="9"/>
      <c r="U229" s="9"/>
      <c r="V229" s="9"/>
      <c r="W229" s="9"/>
      <c r="X229" s="9"/>
    </row>
    <row r="230" spans="1:24" ht="12.75" customHeight="1" x14ac:dyDescent="0.25">
      <c r="A230" s="176"/>
      <c r="B230" s="131"/>
      <c r="C230" s="122"/>
      <c r="D230" s="123"/>
      <c r="E230" s="123"/>
      <c r="F230" s="125"/>
      <c r="G230" s="178"/>
      <c r="H230" s="178"/>
      <c r="I230" s="178"/>
      <c r="J230" s="178"/>
      <c r="K230" s="178"/>
      <c r="L230" s="138"/>
      <c r="M230" s="22" t="s">
        <v>260</v>
      </c>
      <c r="N230" s="22" t="s">
        <v>257</v>
      </c>
      <c r="O230" s="23" t="s">
        <v>19</v>
      </c>
      <c r="P230" s="72">
        <v>4.4000000000000004</v>
      </c>
      <c r="Q230" s="23"/>
      <c r="R230" s="23"/>
      <c r="S230" s="89"/>
      <c r="T230" s="9"/>
      <c r="U230" s="9"/>
      <c r="V230" s="9"/>
      <c r="W230" s="9"/>
      <c r="X230" s="9"/>
    </row>
    <row r="231" spans="1:24" ht="15" customHeight="1" x14ac:dyDescent="0.25">
      <c r="A231" s="176"/>
      <c r="B231" s="131"/>
      <c r="C231" s="126" t="s">
        <v>17</v>
      </c>
      <c r="D231" s="27">
        <v>188714469</v>
      </c>
      <c r="E231" s="43" t="s">
        <v>21</v>
      </c>
      <c r="F231" s="25" t="s">
        <v>26</v>
      </c>
      <c r="G231" s="26">
        <v>128.80000000000001</v>
      </c>
      <c r="H231" s="26">
        <v>160</v>
      </c>
      <c r="I231" s="26">
        <v>200</v>
      </c>
      <c r="J231" s="26">
        <v>160</v>
      </c>
      <c r="K231" s="26">
        <v>160</v>
      </c>
      <c r="L231" s="27" t="s">
        <v>26</v>
      </c>
      <c r="M231" s="28"/>
      <c r="N231" s="32"/>
      <c r="O231" s="91"/>
      <c r="P231" s="29"/>
      <c r="Q231" s="29"/>
      <c r="R231" s="91"/>
      <c r="S231" s="89"/>
    </row>
    <row r="232" spans="1:24" ht="15" customHeight="1" x14ac:dyDescent="0.25">
      <c r="A232" s="176"/>
      <c r="B232" s="131"/>
      <c r="C232" s="126"/>
      <c r="D232" s="27">
        <v>188714469</v>
      </c>
      <c r="E232" s="43" t="s">
        <v>22</v>
      </c>
      <c r="F232" s="25" t="s">
        <v>26</v>
      </c>
      <c r="G232" s="26">
        <v>0</v>
      </c>
      <c r="H232" s="26">
        <v>200</v>
      </c>
      <c r="I232" s="26">
        <v>637.4</v>
      </c>
      <c r="J232" s="26">
        <v>250</v>
      </c>
      <c r="K232" s="26">
        <v>270</v>
      </c>
      <c r="L232" s="27" t="s">
        <v>26</v>
      </c>
      <c r="M232" s="28"/>
      <c r="N232" s="32"/>
      <c r="O232" s="91"/>
      <c r="P232" s="29"/>
      <c r="Q232" s="29"/>
      <c r="R232" s="91"/>
      <c r="S232" s="89"/>
    </row>
    <row r="233" spans="1:24" ht="15" customHeight="1" x14ac:dyDescent="0.25">
      <c r="A233" s="176"/>
      <c r="B233" s="131"/>
      <c r="C233" s="126"/>
      <c r="D233" s="27">
        <v>188714469</v>
      </c>
      <c r="E233" s="43" t="s">
        <v>252</v>
      </c>
      <c r="F233" s="25" t="s">
        <v>26</v>
      </c>
      <c r="G233" s="26">
        <v>19.100000000000001</v>
      </c>
      <c r="H233" s="26">
        <v>85</v>
      </c>
      <c r="I233" s="26">
        <v>83.8</v>
      </c>
      <c r="J233" s="26"/>
      <c r="K233" s="26"/>
      <c r="L233" s="27" t="s">
        <v>26</v>
      </c>
      <c r="M233" s="28"/>
      <c r="N233" s="32"/>
      <c r="O233" s="91"/>
      <c r="P233" s="29"/>
      <c r="Q233" s="29"/>
      <c r="R233" s="91"/>
      <c r="S233" s="89"/>
    </row>
    <row r="234" spans="1:24" ht="14.25" x14ac:dyDescent="0.2">
      <c r="A234" s="176"/>
      <c r="B234" s="131"/>
      <c r="C234" s="126"/>
      <c r="D234" s="121" t="s">
        <v>29</v>
      </c>
      <c r="E234" s="121"/>
      <c r="F234" s="121"/>
      <c r="G234" s="52">
        <f>SUM(G231:G233)</f>
        <v>147.9</v>
      </c>
      <c r="H234" s="52">
        <f t="shared" ref="H234:K234" si="80">SUM(H231:H233)</f>
        <v>445</v>
      </c>
      <c r="I234" s="52">
        <f t="shared" si="80"/>
        <v>921.19999999999993</v>
      </c>
      <c r="J234" s="52">
        <f t="shared" si="80"/>
        <v>410</v>
      </c>
      <c r="K234" s="52">
        <f t="shared" si="80"/>
        <v>430</v>
      </c>
      <c r="L234" s="30" t="s">
        <v>26</v>
      </c>
      <c r="M234" s="31" t="s">
        <v>26</v>
      </c>
      <c r="N234" s="31" t="s">
        <v>26</v>
      </c>
      <c r="O234" s="31" t="s">
        <v>26</v>
      </c>
      <c r="P234" s="31" t="s">
        <v>26</v>
      </c>
      <c r="Q234" s="31" t="s">
        <v>26</v>
      </c>
      <c r="R234" s="31" t="s">
        <v>26</v>
      </c>
      <c r="S234" s="92">
        <f>(I234-G234)/G234</f>
        <v>5.2285327924273153</v>
      </c>
    </row>
    <row r="235" spans="1:24" ht="24" customHeight="1" x14ac:dyDescent="0.25">
      <c r="A235" s="176"/>
      <c r="B235" s="131"/>
      <c r="C235" s="122" t="s">
        <v>34</v>
      </c>
      <c r="D235" s="123" t="s">
        <v>81</v>
      </c>
      <c r="E235" s="123"/>
      <c r="F235" s="125" t="s">
        <v>28</v>
      </c>
      <c r="G235" s="124"/>
      <c r="H235" s="124"/>
      <c r="I235" s="124"/>
      <c r="J235" s="124"/>
      <c r="K235" s="124"/>
      <c r="L235" s="138" t="s">
        <v>26</v>
      </c>
      <c r="M235" s="22" t="s">
        <v>186</v>
      </c>
      <c r="N235" s="24" t="s">
        <v>82</v>
      </c>
      <c r="O235" s="23" t="s">
        <v>57</v>
      </c>
      <c r="P235" s="23">
        <v>1350</v>
      </c>
      <c r="Q235" s="23">
        <v>1370</v>
      </c>
      <c r="R235" s="23">
        <v>1390</v>
      </c>
      <c r="S235" s="89"/>
      <c r="T235" s="143"/>
      <c r="U235" s="143"/>
      <c r="V235" s="143"/>
      <c r="W235" s="143"/>
      <c r="X235" s="143"/>
    </row>
    <row r="236" spans="1:24" ht="24" customHeight="1" x14ac:dyDescent="0.25">
      <c r="A236" s="176"/>
      <c r="B236" s="131"/>
      <c r="C236" s="122"/>
      <c r="D236" s="123"/>
      <c r="E236" s="123"/>
      <c r="F236" s="125"/>
      <c r="G236" s="124"/>
      <c r="H236" s="124"/>
      <c r="I236" s="124"/>
      <c r="J236" s="124"/>
      <c r="K236" s="124"/>
      <c r="L236" s="138"/>
      <c r="M236" s="22" t="s">
        <v>187</v>
      </c>
      <c r="N236" s="24" t="s">
        <v>83</v>
      </c>
      <c r="O236" s="23" t="s">
        <v>19</v>
      </c>
      <c r="P236" s="23">
        <v>15</v>
      </c>
      <c r="Q236" s="23">
        <v>16</v>
      </c>
      <c r="R236" s="23">
        <v>17</v>
      </c>
      <c r="S236" s="89"/>
      <c r="T236" s="9"/>
      <c r="U236" s="9"/>
      <c r="V236" s="9"/>
      <c r="W236" s="9"/>
      <c r="X236" s="9"/>
    </row>
    <row r="237" spans="1:24" ht="18.75" customHeight="1" x14ac:dyDescent="0.25">
      <c r="A237" s="176"/>
      <c r="B237" s="131"/>
      <c r="C237" s="126" t="s">
        <v>34</v>
      </c>
      <c r="D237" s="27" t="s">
        <v>84</v>
      </c>
      <c r="E237" s="43" t="s">
        <v>22</v>
      </c>
      <c r="F237" s="25" t="s">
        <v>26</v>
      </c>
      <c r="G237" s="26">
        <v>202.1</v>
      </c>
      <c r="H237" s="26">
        <v>205</v>
      </c>
      <c r="I237" s="26">
        <v>196.3</v>
      </c>
      <c r="J237" s="26">
        <v>210</v>
      </c>
      <c r="K237" s="26">
        <v>220</v>
      </c>
      <c r="L237" s="27" t="s">
        <v>26</v>
      </c>
      <c r="M237" s="28"/>
      <c r="N237" s="32"/>
      <c r="O237" s="91"/>
      <c r="P237" s="29"/>
      <c r="Q237" s="29"/>
      <c r="R237" s="91"/>
      <c r="S237" s="89"/>
    </row>
    <row r="238" spans="1:24" ht="14.25" x14ac:dyDescent="0.2">
      <c r="A238" s="176"/>
      <c r="B238" s="131"/>
      <c r="C238" s="126"/>
      <c r="D238" s="121" t="s">
        <v>29</v>
      </c>
      <c r="E238" s="121"/>
      <c r="F238" s="121"/>
      <c r="G238" s="52">
        <f t="shared" ref="G238:K238" si="81">SUM(G237:G237)</f>
        <v>202.1</v>
      </c>
      <c r="H238" s="52">
        <f t="shared" si="81"/>
        <v>205</v>
      </c>
      <c r="I238" s="52">
        <f t="shared" si="81"/>
        <v>196.3</v>
      </c>
      <c r="J238" s="52">
        <f t="shared" si="81"/>
        <v>210</v>
      </c>
      <c r="K238" s="52">
        <f t="shared" si="81"/>
        <v>220</v>
      </c>
      <c r="L238" s="30" t="s">
        <v>26</v>
      </c>
      <c r="M238" s="31" t="s">
        <v>26</v>
      </c>
      <c r="N238" s="31" t="s">
        <v>26</v>
      </c>
      <c r="O238" s="31" t="s">
        <v>26</v>
      </c>
      <c r="P238" s="31" t="s">
        <v>26</v>
      </c>
      <c r="Q238" s="31" t="s">
        <v>26</v>
      </c>
      <c r="R238" s="31" t="s">
        <v>26</v>
      </c>
      <c r="S238" s="94">
        <f>(I238-G238)/G238</f>
        <v>-2.8698664027708973E-2</v>
      </c>
    </row>
    <row r="239" spans="1:24" ht="33.75" customHeight="1" x14ac:dyDescent="0.25">
      <c r="A239" s="176"/>
      <c r="B239" s="131"/>
      <c r="C239" s="122" t="s">
        <v>35</v>
      </c>
      <c r="D239" s="123" t="s">
        <v>85</v>
      </c>
      <c r="E239" s="123"/>
      <c r="F239" s="125" t="s">
        <v>28</v>
      </c>
      <c r="G239" s="124"/>
      <c r="H239" s="124"/>
      <c r="I239" s="124"/>
      <c r="J239" s="124"/>
      <c r="K239" s="124"/>
      <c r="L239" s="138" t="s">
        <v>26</v>
      </c>
      <c r="M239" s="22" t="s">
        <v>188</v>
      </c>
      <c r="N239" s="24" t="s">
        <v>86</v>
      </c>
      <c r="O239" s="23" t="s">
        <v>19</v>
      </c>
      <c r="P239" s="23">
        <v>18</v>
      </c>
      <c r="Q239" s="23">
        <v>20</v>
      </c>
      <c r="R239" s="23">
        <v>22</v>
      </c>
      <c r="S239" s="89"/>
      <c r="T239" s="137"/>
      <c r="U239" s="137"/>
      <c r="V239" s="137"/>
      <c r="W239" s="137"/>
      <c r="X239" s="137"/>
    </row>
    <row r="240" spans="1:24" ht="33.75" customHeight="1" x14ac:dyDescent="0.25">
      <c r="A240" s="176"/>
      <c r="B240" s="131"/>
      <c r="C240" s="122"/>
      <c r="D240" s="123"/>
      <c r="E240" s="123"/>
      <c r="F240" s="125"/>
      <c r="G240" s="124"/>
      <c r="H240" s="124"/>
      <c r="I240" s="124"/>
      <c r="J240" s="124"/>
      <c r="K240" s="124"/>
      <c r="L240" s="138"/>
      <c r="M240" s="22" t="s">
        <v>189</v>
      </c>
      <c r="N240" s="24" t="s">
        <v>87</v>
      </c>
      <c r="O240" s="23" t="s">
        <v>19</v>
      </c>
      <c r="P240" s="23">
        <v>680</v>
      </c>
      <c r="Q240" s="23">
        <v>690</v>
      </c>
      <c r="R240" s="23">
        <v>700</v>
      </c>
      <c r="S240" s="89"/>
      <c r="T240" s="9"/>
      <c r="U240" s="9"/>
      <c r="V240" s="9"/>
      <c r="W240" s="9"/>
      <c r="X240" s="9"/>
    </row>
    <row r="241" spans="1:24" ht="15" customHeight="1" x14ac:dyDescent="0.25">
      <c r="A241" s="176"/>
      <c r="B241" s="131"/>
      <c r="C241" s="126" t="s">
        <v>35</v>
      </c>
      <c r="D241" s="27">
        <v>188714469</v>
      </c>
      <c r="E241" s="43" t="s">
        <v>21</v>
      </c>
      <c r="F241" s="25" t="s">
        <v>26</v>
      </c>
      <c r="G241" s="26">
        <v>23.5</v>
      </c>
      <c r="H241" s="26">
        <v>28</v>
      </c>
      <c r="I241" s="26">
        <v>35</v>
      </c>
      <c r="J241" s="26">
        <v>31</v>
      </c>
      <c r="K241" s="26">
        <v>34</v>
      </c>
      <c r="L241" s="27" t="s">
        <v>26</v>
      </c>
      <c r="M241" s="28"/>
      <c r="N241" s="44"/>
      <c r="O241" s="91"/>
      <c r="P241" s="29"/>
      <c r="Q241" s="29"/>
      <c r="R241" s="91"/>
      <c r="S241" s="89"/>
    </row>
    <row r="242" spans="1:24" ht="14.25" x14ac:dyDescent="0.2">
      <c r="A242" s="176"/>
      <c r="B242" s="131"/>
      <c r="C242" s="126"/>
      <c r="D242" s="121" t="s">
        <v>29</v>
      </c>
      <c r="E242" s="121"/>
      <c r="F242" s="121"/>
      <c r="G242" s="52">
        <f t="shared" ref="G242" si="82">SUM(G241:G241)</f>
        <v>23.5</v>
      </c>
      <c r="H242" s="52">
        <f t="shared" ref="H242:K242" si="83">SUM(H241:H241)</f>
        <v>28</v>
      </c>
      <c r="I242" s="52">
        <f t="shared" si="83"/>
        <v>35</v>
      </c>
      <c r="J242" s="52">
        <f t="shared" si="83"/>
        <v>31</v>
      </c>
      <c r="K242" s="52">
        <f t="shared" si="83"/>
        <v>34</v>
      </c>
      <c r="L242" s="30" t="s">
        <v>26</v>
      </c>
      <c r="M242" s="31" t="s">
        <v>26</v>
      </c>
      <c r="N242" s="31" t="s">
        <v>26</v>
      </c>
      <c r="O242" s="31" t="s">
        <v>26</v>
      </c>
      <c r="P242" s="31" t="s">
        <v>26</v>
      </c>
      <c r="Q242" s="31" t="s">
        <v>26</v>
      </c>
      <c r="R242" s="31" t="s">
        <v>26</v>
      </c>
      <c r="S242" s="92">
        <f>(I242-G242)/G242</f>
        <v>0.48936170212765956</v>
      </c>
    </row>
    <row r="243" spans="1:24" ht="12.75" customHeight="1" x14ac:dyDescent="0.25">
      <c r="A243" s="176"/>
      <c r="B243" s="34" t="s">
        <v>17</v>
      </c>
      <c r="C243" s="158" t="s">
        <v>2</v>
      </c>
      <c r="D243" s="158"/>
      <c r="E243" s="158"/>
      <c r="F243" s="158"/>
      <c r="G243" s="95">
        <f>G227+G234+G238+G242</f>
        <v>400.3</v>
      </c>
      <c r="H243" s="95">
        <f t="shared" ref="H243:K243" si="84">H227+H234+H238+H242</f>
        <v>708</v>
      </c>
      <c r="I243" s="95">
        <f t="shared" si="84"/>
        <v>1187.5</v>
      </c>
      <c r="J243" s="95">
        <f t="shared" si="84"/>
        <v>686</v>
      </c>
      <c r="K243" s="95">
        <f t="shared" si="84"/>
        <v>724</v>
      </c>
      <c r="L243" s="35" t="s">
        <v>26</v>
      </c>
      <c r="M243" s="36" t="s">
        <v>26</v>
      </c>
      <c r="N243" s="36" t="s">
        <v>26</v>
      </c>
      <c r="O243" s="36" t="s">
        <v>26</v>
      </c>
      <c r="P243" s="36" t="s">
        <v>26</v>
      </c>
      <c r="Q243" s="36" t="s">
        <v>26</v>
      </c>
      <c r="R243" s="36" t="s">
        <v>26</v>
      </c>
      <c r="S243" s="89"/>
    </row>
    <row r="244" spans="1:24" x14ac:dyDescent="0.25">
      <c r="A244" s="97" t="s">
        <v>17</v>
      </c>
      <c r="B244" s="127" t="s">
        <v>10</v>
      </c>
      <c r="C244" s="127"/>
      <c r="D244" s="127"/>
      <c r="E244" s="127"/>
      <c r="F244" s="127"/>
      <c r="G244" s="98">
        <f>G243+G222</f>
        <v>554.46199999999999</v>
      </c>
      <c r="H244" s="98">
        <f t="shared" ref="H244:K244" si="85">H243+H222</f>
        <v>967.3</v>
      </c>
      <c r="I244" s="98">
        <f t="shared" si="85"/>
        <v>1359.7</v>
      </c>
      <c r="J244" s="98">
        <f t="shared" si="85"/>
        <v>971.2</v>
      </c>
      <c r="K244" s="98">
        <f t="shared" si="85"/>
        <v>1037.7</v>
      </c>
      <c r="L244" s="40" t="s">
        <v>26</v>
      </c>
      <c r="M244" s="41" t="s">
        <v>26</v>
      </c>
      <c r="N244" s="41" t="s">
        <v>26</v>
      </c>
      <c r="O244" s="41" t="s">
        <v>26</v>
      </c>
      <c r="P244" s="41" t="s">
        <v>26</v>
      </c>
      <c r="Q244" s="41" t="s">
        <v>26</v>
      </c>
      <c r="R244" s="41" t="s">
        <v>26</v>
      </c>
      <c r="S244" s="89"/>
    </row>
    <row r="245" spans="1:24" ht="27" customHeight="1" x14ac:dyDescent="0.25">
      <c r="A245" s="88" t="s">
        <v>34</v>
      </c>
      <c r="B245" s="133" t="s">
        <v>190</v>
      </c>
      <c r="C245" s="133"/>
      <c r="D245" s="133"/>
      <c r="E245" s="133"/>
      <c r="F245" s="133"/>
      <c r="G245" s="133"/>
      <c r="H245" s="133"/>
      <c r="I245" s="133"/>
      <c r="J245" s="133"/>
      <c r="K245" s="133"/>
      <c r="L245" s="133"/>
      <c r="M245" s="133"/>
      <c r="N245" s="133"/>
      <c r="O245" s="133"/>
      <c r="P245" s="133"/>
      <c r="Q245" s="133"/>
      <c r="R245" s="133"/>
      <c r="S245" s="89"/>
    </row>
    <row r="246" spans="1:24" ht="24" customHeight="1" x14ac:dyDescent="0.25">
      <c r="A246" s="176" t="s">
        <v>34</v>
      </c>
      <c r="B246" s="163" t="s">
        <v>0</v>
      </c>
      <c r="C246" s="159" t="s">
        <v>238</v>
      </c>
      <c r="D246" s="159"/>
      <c r="E246" s="159"/>
      <c r="F246" s="164" t="s">
        <v>42</v>
      </c>
      <c r="G246" s="165"/>
      <c r="H246" s="166"/>
      <c r="I246" s="166"/>
      <c r="J246" s="166"/>
      <c r="K246" s="167"/>
      <c r="L246" s="164" t="s">
        <v>191</v>
      </c>
      <c r="M246" s="21" t="s">
        <v>66</v>
      </c>
      <c r="N246" s="21" t="s">
        <v>193</v>
      </c>
      <c r="O246" s="39" t="s">
        <v>19</v>
      </c>
      <c r="P246" s="39">
        <v>5</v>
      </c>
      <c r="Q246" s="39">
        <v>6</v>
      </c>
      <c r="R246" s="39">
        <v>6</v>
      </c>
      <c r="S246" s="89"/>
    </row>
    <row r="247" spans="1:24" ht="24" customHeight="1" x14ac:dyDescent="0.25">
      <c r="A247" s="176"/>
      <c r="B247" s="163"/>
      <c r="C247" s="159"/>
      <c r="D247" s="159"/>
      <c r="E247" s="159"/>
      <c r="F247" s="164"/>
      <c r="G247" s="168"/>
      <c r="H247" s="169"/>
      <c r="I247" s="169"/>
      <c r="J247" s="169"/>
      <c r="K247" s="170"/>
      <c r="L247" s="164"/>
      <c r="M247" s="21" t="s">
        <v>192</v>
      </c>
      <c r="N247" s="21" t="s">
        <v>253</v>
      </c>
      <c r="O247" s="39" t="s">
        <v>19</v>
      </c>
      <c r="P247" s="39">
        <v>2</v>
      </c>
      <c r="Q247" s="39">
        <v>3</v>
      </c>
      <c r="R247" s="39">
        <v>3</v>
      </c>
      <c r="S247" s="89"/>
    </row>
    <row r="248" spans="1:24" ht="24" customHeight="1" x14ac:dyDescent="0.25">
      <c r="A248" s="176"/>
      <c r="B248" s="163"/>
      <c r="C248" s="159"/>
      <c r="D248" s="159"/>
      <c r="E248" s="159"/>
      <c r="F248" s="164"/>
      <c r="G248" s="171"/>
      <c r="H248" s="172"/>
      <c r="I248" s="172"/>
      <c r="J248" s="172"/>
      <c r="K248" s="173"/>
      <c r="L248" s="164"/>
      <c r="M248" s="21" t="s">
        <v>67</v>
      </c>
      <c r="N248" s="21" t="s">
        <v>90</v>
      </c>
      <c r="O248" s="39" t="s">
        <v>57</v>
      </c>
      <c r="P248" s="39">
        <v>840</v>
      </c>
      <c r="Q248" s="39">
        <v>920</v>
      </c>
      <c r="R248" s="39">
        <v>1100</v>
      </c>
      <c r="S248" s="89"/>
    </row>
    <row r="249" spans="1:24" ht="15" customHeight="1" x14ac:dyDescent="0.25">
      <c r="A249" s="176"/>
      <c r="B249" s="131" t="s">
        <v>0</v>
      </c>
      <c r="C249" s="132" t="s">
        <v>0</v>
      </c>
      <c r="D249" s="123" t="s">
        <v>91</v>
      </c>
      <c r="E249" s="123"/>
      <c r="F249" s="125" t="s">
        <v>28</v>
      </c>
      <c r="G249" s="124"/>
      <c r="H249" s="124"/>
      <c r="I249" s="124"/>
      <c r="J249" s="124"/>
      <c r="K249" s="124"/>
      <c r="L249" s="179" t="s">
        <v>26</v>
      </c>
      <c r="M249" s="22" t="s">
        <v>261</v>
      </c>
      <c r="N249" s="24" t="s">
        <v>92</v>
      </c>
      <c r="O249" s="23" t="s">
        <v>19</v>
      </c>
      <c r="P249" s="23">
        <v>8</v>
      </c>
      <c r="Q249" s="23">
        <v>9</v>
      </c>
      <c r="R249" s="23">
        <v>9</v>
      </c>
      <c r="S249" s="89"/>
      <c r="T249" s="143"/>
      <c r="U249" s="143"/>
      <c r="V249" s="143"/>
      <c r="W249" s="143"/>
      <c r="X249" s="143"/>
    </row>
    <row r="250" spans="1:24" x14ac:dyDescent="0.25">
      <c r="A250" s="176"/>
      <c r="B250" s="131"/>
      <c r="C250" s="132"/>
      <c r="D250" s="123"/>
      <c r="E250" s="123"/>
      <c r="F250" s="125"/>
      <c r="G250" s="124"/>
      <c r="H250" s="124"/>
      <c r="I250" s="124"/>
      <c r="J250" s="124"/>
      <c r="K250" s="124"/>
      <c r="L250" s="179"/>
      <c r="M250" s="22" t="s">
        <v>262</v>
      </c>
      <c r="N250" s="24" t="s">
        <v>93</v>
      </c>
      <c r="O250" s="23" t="s">
        <v>57</v>
      </c>
      <c r="P250" s="23">
        <v>5</v>
      </c>
      <c r="Q250" s="23">
        <v>6</v>
      </c>
      <c r="R250" s="23">
        <v>7</v>
      </c>
      <c r="S250" s="89"/>
      <c r="T250" s="143"/>
      <c r="U250" s="143"/>
      <c r="V250" s="143"/>
      <c r="W250" s="143"/>
      <c r="X250" s="143"/>
    </row>
    <row r="251" spans="1:24" x14ac:dyDescent="0.25">
      <c r="A251" s="176"/>
      <c r="B251" s="131"/>
      <c r="C251" s="132"/>
      <c r="D251" s="123"/>
      <c r="E251" s="123"/>
      <c r="F251" s="125"/>
      <c r="G251" s="124"/>
      <c r="H251" s="124"/>
      <c r="I251" s="124"/>
      <c r="J251" s="124"/>
      <c r="K251" s="124"/>
      <c r="L251" s="179"/>
      <c r="M251" s="22" t="s">
        <v>265</v>
      </c>
      <c r="N251" s="24" t="s">
        <v>266</v>
      </c>
      <c r="O251" s="23" t="s">
        <v>57</v>
      </c>
      <c r="P251" s="23">
        <v>13</v>
      </c>
      <c r="Q251" s="23">
        <v>15</v>
      </c>
      <c r="R251" s="23">
        <v>16</v>
      </c>
      <c r="S251" s="89"/>
      <c r="T251" s="11"/>
      <c r="U251" s="11"/>
      <c r="V251" s="11"/>
      <c r="W251" s="11"/>
      <c r="X251" s="11"/>
    </row>
    <row r="252" spans="1:24" ht="15" customHeight="1" x14ac:dyDescent="0.25">
      <c r="A252" s="176"/>
      <c r="B252" s="131"/>
      <c r="C252" s="126" t="s">
        <v>0</v>
      </c>
      <c r="D252" s="27">
        <v>188714469</v>
      </c>
      <c r="E252" s="43" t="s">
        <v>21</v>
      </c>
      <c r="F252" s="25" t="s">
        <v>26</v>
      </c>
      <c r="G252" s="26">
        <v>16</v>
      </c>
      <c r="H252" s="26">
        <v>33</v>
      </c>
      <c r="I252" s="26">
        <v>30</v>
      </c>
      <c r="J252" s="26">
        <v>35</v>
      </c>
      <c r="K252" s="26">
        <v>37</v>
      </c>
      <c r="L252" s="27" t="s">
        <v>26</v>
      </c>
      <c r="M252" s="28"/>
      <c r="N252" s="44"/>
      <c r="O252" s="91"/>
      <c r="P252" s="29"/>
      <c r="Q252" s="29"/>
      <c r="R252" s="91"/>
      <c r="S252" s="89"/>
    </row>
    <row r="253" spans="1:24" ht="14.25" x14ac:dyDescent="0.2">
      <c r="A253" s="176"/>
      <c r="B253" s="131"/>
      <c r="C253" s="126"/>
      <c r="D253" s="121" t="s">
        <v>29</v>
      </c>
      <c r="E253" s="121"/>
      <c r="F253" s="121"/>
      <c r="G253" s="52">
        <f t="shared" ref="G253:K253" si="86">SUM(G252:G252)</f>
        <v>16</v>
      </c>
      <c r="H253" s="52">
        <f t="shared" si="86"/>
        <v>33</v>
      </c>
      <c r="I253" s="52">
        <f t="shared" si="86"/>
        <v>30</v>
      </c>
      <c r="J253" s="52">
        <f t="shared" si="86"/>
        <v>35</v>
      </c>
      <c r="K253" s="52">
        <f t="shared" si="86"/>
        <v>37</v>
      </c>
      <c r="L253" s="30" t="s">
        <v>26</v>
      </c>
      <c r="M253" s="31" t="s">
        <v>26</v>
      </c>
      <c r="N253" s="31" t="s">
        <v>26</v>
      </c>
      <c r="O253" s="31" t="s">
        <v>26</v>
      </c>
      <c r="P253" s="31" t="s">
        <v>26</v>
      </c>
      <c r="Q253" s="31" t="s">
        <v>26</v>
      </c>
      <c r="R253" s="31" t="s">
        <v>26</v>
      </c>
      <c r="S253" s="92">
        <f>(I253-G253)/G253</f>
        <v>0.875</v>
      </c>
    </row>
    <row r="254" spans="1:24" ht="27" customHeight="1" x14ac:dyDescent="0.25">
      <c r="A254" s="176"/>
      <c r="B254" s="131"/>
      <c r="C254" s="122" t="s">
        <v>17</v>
      </c>
      <c r="D254" s="123" t="s">
        <v>94</v>
      </c>
      <c r="E254" s="123"/>
      <c r="F254" s="125" t="s">
        <v>28</v>
      </c>
      <c r="G254" s="124"/>
      <c r="H254" s="124"/>
      <c r="I254" s="124"/>
      <c r="J254" s="124"/>
      <c r="K254" s="124"/>
      <c r="L254" s="179" t="s">
        <v>26</v>
      </c>
      <c r="M254" s="22" t="s">
        <v>88</v>
      </c>
      <c r="N254" s="43" t="s">
        <v>194</v>
      </c>
      <c r="O254" s="23" t="s">
        <v>19</v>
      </c>
      <c r="P254" s="23">
        <v>24</v>
      </c>
      <c r="Q254" s="23">
        <v>30</v>
      </c>
      <c r="R254" s="23">
        <v>35</v>
      </c>
      <c r="S254" s="89"/>
      <c r="T254" s="11"/>
      <c r="U254" s="11"/>
      <c r="V254" s="11"/>
      <c r="W254" s="11"/>
      <c r="X254" s="11"/>
    </row>
    <row r="255" spans="1:24" ht="27" customHeight="1" x14ac:dyDescent="0.25">
      <c r="A255" s="176"/>
      <c r="B255" s="131"/>
      <c r="C255" s="122"/>
      <c r="D255" s="123"/>
      <c r="E255" s="123"/>
      <c r="F255" s="125"/>
      <c r="G255" s="124"/>
      <c r="H255" s="124"/>
      <c r="I255" s="124"/>
      <c r="J255" s="124"/>
      <c r="K255" s="124"/>
      <c r="L255" s="179"/>
      <c r="M255" s="22" t="s">
        <v>196</v>
      </c>
      <c r="N255" s="43" t="s">
        <v>95</v>
      </c>
      <c r="O255" s="23" t="s">
        <v>19</v>
      </c>
      <c r="P255" s="23">
        <v>1400</v>
      </c>
      <c r="Q255" s="23">
        <v>1600</v>
      </c>
      <c r="R255" s="23">
        <v>2000</v>
      </c>
      <c r="S255" s="89"/>
      <c r="T255" s="11"/>
      <c r="U255" s="11"/>
      <c r="V255" s="11"/>
      <c r="W255" s="11"/>
      <c r="X255" s="11"/>
    </row>
    <row r="256" spans="1:24" ht="15" customHeight="1" x14ac:dyDescent="0.25">
      <c r="A256" s="176"/>
      <c r="B256" s="131"/>
      <c r="C256" s="126" t="s">
        <v>17</v>
      </c>
      <c r="D256" s="27">
        <v>188714469</v>
      </c>
      <c r="E256" s="43" t="s">
        <v>21</v>
      </c>
      <c r="F256" s="25" t="s">
        <v>26</v>
      </c>
      <c r="G256" s="26">
        <v>49</v>
      </c>
      <c r="H256" s="26">
        <v>62</v>
      </c>
      <c r="I256" s="26">
        <v>61.4</v>
      </c>
      <c r="J256" s="26">
        <v>68</v>
      </c>
      <c r="K256" s="26">
        <v>75</v>
      </c>
      <c r="L256" s="27" t="s">
        <v>26</v>
      </c>
      <c r="M256" s="28"/>
      <c r="N256" s="44"/>
      <c r="O256" s="91"/>
      <c r="P256" s="29"/>
      <c r="Q256" s="29"/>
      <c r="R256" s="91"/>
      <c r="S256" s="89"/>
    </row>
    <row r="257" spans="1:24" ht="14.25" x14ac:dyDescent="0.2">
      <c r="A257" s="176"/>
      <c r="B257" s="131"/>
      <c r="C257" s="126"/>
      <c r="D257" s="121" t="s">
        <v>29</v>
      </c>
      <c r="E257" s="121"/>
      <c r="F257" s="121"/>
      <c r="G257" s="52">
        <f t="shared" ref="G257" si="87">SUM(G256:G256)</f>
        <v>49</v>
      </c>
      <c r="H257" s="52">
        <f t="shared" ref="H257:K257" si="88">SUM(H256:H256)</f>
        <v>62</v>
      </c>
      <c r="I257" s="52">
        <f t="shared" si="88"/>
        <v>61.4</v>
      </c>
      <c r="J257" s="52">
        <f t="shared" si="88"/>
        <v>68</v>
      </c>
      <c r="K257" s="52">
        <f t="shared" si="88"/>
        <v>75</v>
      </c>
      <c r="L257" s="30" t="s">
        <v>26</v>
      </c>
      <c r="M257" s="31" t="s">
        <v>26</v>
      </c>
      <c r="N257" s="31" t="s">
        <v>26</v>
      </c>
      <c r="O257" s="31" t="s">
        <v>26</v>
      </c>
      <c r="P257" s="31" t="s">
        <v>26</v>
      </c>
      <c r="Q257" s="31" t="s">
        <v>26</v>
      </c>
      <c r="R257" s="31" t="s">
        <v>26</v>
      </c>
      <c r="S257" s="92">
        <f>(I257-G257)/G257</f>
        <v>0.2530612244897959</v>
      </c>
    </row>
    <row r="258" spans="1:24" ht="12.75" customHeight="1" x14ac:dyDescent="0.25">
      <c r="A258" s="176"/>
      <c r="B258" s="47" t="s">
        <v>0</v>
      </c>
      <c r="C258" s="158" t="s">
        <v>2</v>
      </c>
      <c r="D258" s="158"/>
      <c r="E258" s="158"/>
      <c r="F258" s="158"/>
      <c r="G258" s="95">
        <f>G257+G253</f>
        <v>65</v>
      </c>
      <c r="H258" s="95">
        <f t="shared" ref="H258:K258" si="89">H257+H253</f>
        <v>95</v>
      </c>
      <c r="I258" s="95">
        <f t="shared" si="89"/>
        <v>91.4</v>
      </c>
      <c r="J258" s="95">
        <f t="shared" si="89"/>
        <v>103</v>
      </c>
      <c r="K258" s="95">
        <f t="shared" si="89"/>
        <v>112</v>
      </c>
      <c r="L258" s="35" t="s">
        <v>26</v>
      </c>
      <c r="M258" s="36" t="s">
        <v>26</v>
      </c>
      <c r="N258" s="36" t="s">
        <v>26</v>
      </c>
      <c r="O258" s="36" t="s">
        <v>26</v>
      </c>
      <c r="P258" s="36" t="s">
        <v>26</v>
      </c>
      <c r="Q258" s="36" t="s">
        <v>26</v>
      </c>
      <c r="R258" s="36" t="s">
        <v>26</v>
      </c>
      <c r="S258" s="89"/>
    </row>
    <row r="259" spans="1:24" ht="12.75" customHeight="1" x14ac:dyDescent="0.25">
      <c r="A259" s="97" t="s">
        <v>34</v>
      </c>
      <c r="B259" s="127" t="s">
        <v>10</v>
      </c>
      <c r="C259" s="127"/>
      <c r="D259" s="127"/>
      <c r="E259" s="127"/>
      <c r="F259" s="127"/>
      <c r="G259" s="98">
        <f>G258</f>
        <v>65</v>
      </c>
      <c r="H259" s="98">
        <f t="shared" ref="H259:K259" si="90">H258</f>
        <v>95</v>
      </c>
      <c r="I259" s="98">
        <f t="shared" si="90"/>
        <v>91.4</v>
      </c>
      <c r="J259" s="98">
        <f t="shared" si="90"/>
        <v>103</v>
      </c>
      <c r="K259" s="98">
        <f t="shared" si="90"/>
        <v>112</v>
      </c>
      <c r="L259" s="40" t="s">
        <v>26</v>
      </c>
      <c r="M259" s="41" t="s">
        <v>26</v>
      </c>
      <c r="N259" s="41" t="s">
        <v>26</v>
      </c>
      <c r="O259" s="41" t="s">
        <v>26</v>
      </c>
      <c r="P259" s="41" t="s">
        <v>26</v>
      </c>
      <c r="Q259" s="41" t="s">
        <v>26</v>
      </c>
      <c r="R259" s="41" t="s">
        <v>26</v>
      </c>
      <c r="S259" s="89"/>
    </row>
    <row r="260" spans="1:24" ht="18" customHeight="1" x14ac:dyDescent="0.25">
      <c r="A260" s="88" t="s">
        <v>35</v>
      </c>
      <c r="B260" s="133" t="s">
        <v>96</v>
      </c>
      <c r="C260" s="133"/>
      <c r="D260" s="133"/>
      <c r="E260" s="133"/>
      <c r="F260" s="133"/>
      <c r="G260" s="133"/>
      <c r="H260" s="133"/>
      <c r="I260" s="133"/>
      <c r="J260" s="133"/>
      <c r="K260" s="133"/>
      <c r="L260" s="133"/>
      <c r="M260" s="133"/>
      <c r="N260" s="133"/>
      <c r="O260" s="133"/>
      <c r="P260" s="133"/>
      <c r="Q260" s="133"/>
      <c r="R260" s="133"/>
      <c r="S260" s="89"/>
    </row>
    <row r="261" spans="1:24" ht="33.75" customHeight="1" x14ac:dyDescent="0.25">
      <c r="A261" s="176" t="s">
        <v>35</v>
      </c>
      <c r="B261" s="47" t="s">
        <v>0</v>
      </c>
      <c r="C261" s="159" t="s">
        <v>195</v>
      </c>
      <c r="D261" s="159"/>
      <c r="E261" s="159"/>
      <c r="F261" s="37" t="s">
        <v>42</v>
      </c>
      <c r="G261" s="134"/>
      <c r="H261" s="135"/>
      <c r="I261" s="135"/>
      <c r="J261" s="135"/>
      <c r="K261" s="136"/>
      <c r="L261" s="37" t="s">
        <v>263</v>
      </c>
      <c r="M261" s="21" t="s">
        <v>77</v>
      </c>
      <c r="N261" s="21" t="s">
        <v>120</v>
      </c>
      <c r="O261" s="39" t="s">
        <v>18</v>
      </c>
      <c r="P261" s="39">
        <v>3.46</v>
      </c>
      <c r="Q261" s="39">
        <v>3.62</v>
      </c>
      <c r="R261" s="39">
        <v>3.79</v>
      </c>
      <c r="S261" s="89"/>
      <c r="T261" s="11"/>
      <c r="U261" s="11"/>
      <c r="V261" s="11"/>
      <c r="W261" s="11"/>
      <c r="X261" s="11"/>
    </row>
    <row r="262" spans="1:24" ht="33" customHeight="1" x14ac:dyDescent="0.25">
      <c r="A262" s="176"/>
      <c r="B262" s="131" t="s">
        <v>0</v>
      </c>
      <c r="C262" s="132" t="s">
        <v>0</v>
      </c>
      <c r="D262" s="123" t="s">
        <v>97</v>
      </c>
      <c r="E262" s="123"/>
      <c r="F262" s="125" t="s">
        <v>28</v>
      </c>
      <c r="G262" s="124"/>
      <c r="H262" s="124"/>
      <c r="I262" s="124"/>
      <c r="J262" s="124"/>
      <c r="K262" s="124"/>
      <c r="L262" s="179" t="s">
        <v>26</v>
      </c>
      <c r="M262" s="22" t="s">
        <v>88</v>
      </c>
      <c r="N262" s="43" t="s">
        <v>98</v>
      </c>
      <c r="O262" s="23" t="s">
        <v>57</v>
      </c>
      <c r="P262" s="23">
        <v>231</v>
      </c>
      <c r="Q262" s="23">
        <v>242</v>
      </c>
      <c r="R262" s="23">
        <v>253</v>
      </c>
      <c r="S262" s="89"/>
      <c r="T262" s="11"/>
      <c r="U262" s="11"/>
      <c r="V262" s="11"/>
      <c r="W262" s="11"/>
      <c r="X262" s="11"/>
    </row>
    <row r="263" spans="1:24" ht="33" customHeight="1" x14ac:dyDescent="0.25">
      <c r="A263" s="176"/>
      <c r="B263" s="131"/>
      <c r="C263" s="132"/>
      <c r="D263" s="123"/>
      <c r="E263" s="123"/>
      <c r="F263" s="125"/>
      <c r="G263" s="124"/>
      <c r="H263" s="124"/>
      <c r="I263" s="124"/>
      <c r="J263" s="124"/>
      <c r="K263" s="124"/>
      <c r="L263" s="179"/>
      <c r="M263" s="22" t="s">
        <v>196</v>
      </c>
      <c r="N263" s="43" t="s">
        <v>99</v>
      </c>
      <c r="O263" s="23" t="s">
        <v>19</v>
      </c>
      <c r="P263" s="23">
        <v>218</v>
      </c>
      <c r="Q263" s="23">
        <v>229</v>
      </c>
      <c r="R263" s="23">
        <v>240</v>
      </c>
      <c r="S263" s="89"/>
      <c r="T263" s="11"/>
      <c r="U263" s="11"/>
      <c r="V263" s="11"/>
      <c r="W263" s="11"/>
      <c r="X263" s="11"/>
    </row>
    <row r="264" spans="1:24" ht="15" customHeight="1" x14ac:dyDescent="0.25">
      <c r="A264" s="176"/>
      <c r="B264" s="131"/>
      <c r="C264" s="126" t="s">
        <v>0</v>
      </c>
      <c r="D264" s="27">
        <v>191130798</v>
      </c>
      <c r="E264" s="43" t="s">
        <v>21</v>
      </c>
      <c r="F264" s="25" t="s">
        <v>26</v>
      </c>
      <c r="G264" s="26">
        <v>7.5</v>
      </c>
      <c r="H264" s="26">
        <v>8</v>
      </c>
      <c r="I264" s="26">
        <v>9.5</v>
      </c>
      <c r="J264" s="26">
        <v>8.5</v>
      </c>
      <c r="K264" s="26">
        <v>9</v>
      </c>
      <c r="L264" s="30" t="s">
        <v>26</v>
      </c>
      <c r="M264" s="28"/>
      <c r="N264" s="44"/>
      <c r="O264" s="91"/>
      <c r="P264" s="29"/>
      <c r="Q264" s="29"/>
      <c r="R264" s="91"/>
      <c r="S264" s="89"/>
    </row>
    <row r="265" spans="1:24" ht="14.25" x14ac:dyDescent="0.2">
      <c r="A265" s="176"/>
      <c r="B265" s="131"/>
      <c r="C265" s="126"/>
      <c r="D265" s="121" t="s">
        <v>29</v>
      </c>
      <c r="E265" s="121"/>
      <c r="F265" s="121"/>
      <c r="G265" s="52">
        <f t="shared" ref="G265" si="91">SUM(G264:G264)</f>
        <v>7.5</v>
      </c>
      <c r="H265" s="52">
        <f t="shared" ref="H265:K265" si="92">SUM(H264:H264)</f>
        <v>8</v>
      </c>
      <c r="I265" s="52">
        <f t="shared" si="92"/>
        <v>9.5</v>
      </c>
      <c r="J265" s="52">
        <f t="shared" si="92"/>
        <v>8.5</v>
      </c>
      <c r="K265" s="52">
        <f t="shared" si="92"/>
        <v>9</v>
      </c>
      <c r="L265" s="30" t="s">
        <v>26</v>
      </c>
      <c r="M265" s="31" t="s">
        <v>26</v>
      </c>
      <c r="N265" s="31" t="s">
        <v>26</v>
      </c>
      <c r="O265" s="31" t="s">
        <v>26</v>
      </c>
      <c r="P265" s="31" t="s">
        <v>26</v>
      </c>
      <c r="Q265" s="31" t="s">
        <v>26</v>
      </c>
      <c r="R265" s="31" t="s">
        <v>26</v>
      </c>
      <c r="S265" s="92">
        <f>(I265-G265)/G265</f>
        <v>0.26666666666666666</v>
      </c>
    </row>
    <row r="266" spans="1:24" ht="12.75" customHeight="1" x14ac:dyDescent="0.25">
      <c r="A266" s="176"/>
      <c r="B266" s="47" t="s">
        <v>0</v>
      </c>
      <c r="C266" s="158" t="s">
        <v>2</v>
      </c>
      <c r="D266" s="158"/>
      <c r="E266" s="158"/>
      <c r="F266" s="158"/>
      <c r="G266" s="95">
        <f>G265</f>
        <v>7.5</v>
      </c>
      <c r="H266" s="95">
        <f t="shared" ref="H266:K267" si="93">H265</f>
        <v>8</v>
      </c>
      <c r="I266" s="95">
        <f t="shared" si="93"/>
        <v>9.5</v>
      </c>
      <c r="J266" s="95">
        <f t="shared" si="93"/>
        <v>8.5</v>
      </c>
      <c r="K266" s="95">
        <f t="shared" si="93"/>
        <v>9</v>
      </c>
      <c r="L266" s="35" t="s">
        <v>26</v>
      </c>
      <c r="M266" s="36" t="s">
        <v>26</v>
      </c>
      <c r="N266" s="36" t="s">
        <v>26</v>
      </c>
      <c r="O266" s="36" t="s">
        <v>26</v>
      </c>
      <c r="P266" s="36" t="s">
        <v>26</v>
      </c>
      <c r="Q266" s="36" t="s">
        <v>26</v>
      </c>
      <c r="R266" s="36" t="s">
        <v>26</v>
      </c>
      <c r="S266" s="89"/>
    </row>
    <row r="267" spans="1:24" ht="12.75" customHeight="1" x14ac:dyDescent="0.25">
      <c r="A267" s="97" t="s">
        <v>35</v>
      </c>
      <c r="B267" s="127" t="s">
        <v>10</v>
      </c>
      <c r="C267" s="127"/>
      <c r="D267" s="127"/>
      <c r="E267" s="127"/>
      <c r="F267" s="127"/>
      <c r="G267" s="98">
        <f>G266</f>
        <v>7.5</v>
      </c>
      <c r="H267" s="98">
        <f t="shared" si="93"/>
        <v>8</v>
      </c>
      <c r="I267" s="98">
        <f t="shared" si="93"/>
        <v>9.5</v>
      </c>
      <c r="J267" s="98">
        <f t="shared" si="93"/>
        <v>8.5</v>
      </c>
      <c r="K267" s="98">
        <f t="shared" si="93"/>
        <v>9</v>
      </c>
      <c r="L267" s="40" t="s">
        <v>26</v>
      </c>
      <c r="M267" s="41" t="s">
        <v>26</v>
      </c>
      <c r="N267" s="41" t="s">
        <v>26</v>
      </c>
      <c r="O267" s="41" t="s">
        <v>26</v>
      </c>
      <c r="P267" s="41" t="s">
        <v>26</v>
      </c>
      <c r="Q267" s="41" t="s">
        <v>26</v>
      </c>
      <c r="R267" s="41" t="s">
        <v>26</v>
      </c>
      <c r="S267" s="89"/>
    </row>
    <row r="268" spans="1:24" ht="18" customHeight="1" x14ac:dyDescent="0.25">
      <c r="A268" s="88" t="s">
        <v>36</v>
      </c>
      <c r="B268" s="133" t="s">
        <v>100</v>
      </c>
      <c r="C268" s="133"/>
      <c r="D268" s="133"/>
      <c r="E268" s="133"/>
      <c r="F268" s="133"/>
      <c r="G268" s="133"/>
      <c r="H268" s="133"/>
      <c r="I268" s="133"/>
      <c r="J268" s="133"/>
      <c r="K268" s="133"/>
      <c r="L268" s="133"/>
      <c r="M268" s="133"/>
      <c r="N268" s="133"/>
      <c r="O268" s="133"/>
      <c r="P268" s="133"/>
      <c r="Q268" s="133"/>
      <c r="R268" s="133"/>
      <c r="S268" s="89"/>
    </row>
    <row r="269" spans="1:24" ht="30" customHeight="1" x14ac:dyDescent="0.25">
      <c r="A269" s="176" t="s">
        <v>36</v>
      </c>
      <c r="B269" s="47" t="s">
        <v>0</v>
      </c>
      <c r="C269" s="159" t="s">
        <v>101</v>
      </c>
      <c r="D269" s="159"/>
      <c r="E269" s="159"/>
      <c r="F269" s="37" t="s">
        <v>42</v>
      </c>
      <c r="G269" s="164"/>
      <c r="H269" s="164"/>
      <c r="I269" s="164"/>
      <c r="J269" s="164"/>
      <c r="K269" s="164"/>
      <c r="L269" s="37" t="s">
        <v>343</v>
      </c>
      <c r="M269" s="21" t="s">
        <v>89</v>
      </c>
      <c r="N269" s="60" t="s">
        <v>103</v>
      </c>
      <c r="O269" s="39" t="s">
        <v>19</v>
      </c>
      <c r="P269" s="39">
        <v>60</v>
      </c>
      <c r="Q269" s="39">
        <v>62</v>
      </c>
      <c r="R269" s="39">
        <v>64</v>
      </c>
      <c r="S269" s="89"/>
    </row>
    <row r="270" spans="1:24" ht="26.25" customHeight="1" x14ac:dyDescent="0.25">
      <c r="A270" s="176"/>
      <c r="B270" s="180" t="s">
        <v>0</v>
      </c>
      <c r="C270" s="30" t="s">
        <v>0</v>
      </c>
      <c r="D270" s="123" t="s">
        <v>102</v>
      </c>
      <c r="E270" s="123"/>
      <c r="F270" s="90" t="s">
        <v>28</v>
      </c>
      <c r="G270" s="124"/>
      <c r="H270" s="124"/>
      <c r="I270" s="124"/>
      <c r="J270" s="124"/>
      <c r="K270" s="124"/>
      <c r="L270" s="75" t="s">
        <v>26</v>
      </c>
      <c r="M270" s="22" t="s">
        <v>197</v>
      </c>
      <c r="N270" s="23" t="s">
        <v>119</v>
      </c>
      <c r="O270" s="23" t="s">
        <v>18</v>
      </c>
      <c r="P270" s="23">
        <v>100</v>
      </c>
      <c r="Q270" s="23">
        <v>100</v>
      </c>
      <c r="R270" s="23">
        <v>100</v>
      </c>
      <c r="S270" s="89"/>
      <c r="T270" s="9"/>
      <c r="U270" s="9"/>
      <c r="V270" s="9"/>
      <c r="W270" s="9"/>
      <c r="X270" s="9"/>
    </row>
    <row r="271" spans="1:24" ht="15" customHeight="1" x14ac:dyDescent="0.25">
      <c r="A271" s="176"/>
      <c r="B271" s="181"/>
      <c r="C271" s="126" t="s">
        <v>0</v>
      </c>
      <c r="D271" s="27">
        <v>188714469</v>
      </c>
      <c r="E271" s="43" t="s">
        <v>21</v>
      </c>
      <c r="F271" s="25" t="s">
        <v>26</v>
      </c>
      <c r="G271" s="26">
        <v>70</v>
      </c>
      <c r="H271" s="26">
        <v>75</v>
      </c>
      <c r="I271" s="26">
        <v>80</v>
      </c>
      <c r="J271" s="26">
        <v>80</v>
      </c>
      <c r="K271" s="26">
        <v>85</v>
      </c>
      <c r="L271" s="27" t="s">
        <v>26</v>
      </c>
      <c r="M271" s="28"/>
      <c r="N271" s="44"/>
      <c r="O271" s="91"/>
      <c r="P271" s="29"/>
      <c r="Q271" s="29"/>
      <c r="R271" s="91"/>
      <c r="S271" s="89"/>
    </row>
    <row r="272" spans="1:24" ht="14.25" customHeight="1" x14ac:dyDescent="0.2">
      <c r="A272" s="176"/>
      <c r="B272" s="181"/>
      <c r="C272" s="126"/>
      <c r="D272" s="121" t="s">
        <v>29</v>
      </c>
      <c r="E272" s="121"/>
      <c r="F272" s="121"/>
      <c r="G272" s="52">
        <f t="shared" ref="G272:K272" si="94">SUM(G271:G271)</f>
        <v>70</v>
      </c>
      <c r="H272" s="52">
        <f t="shared" si="94"/>
        <v>75</v>
      </c>
      <c r="I272" s="52">
        <f t="shared" si="94"/>
        <v>80</v>
      </c>
      <c r="J272" s="52">
        <f t="shared" si="94"/>
        <v>80</v>
      </c>
      <c r="K272" s="52">
        <f t="shared" si="94"/>
        <v>85</v>
      </c>
      <c r="L272" s="30" t="s">
        <v>26</v>
      </c>
      <c r="M272" s="31" t="s">
        <v>26</v>
      </c>
      <c r="N272" s="31" t="s">
        <v>26</v>
      </c>
      <c r="O272" s="31" t="s">
        <v>26</v>
      </c>
      <c r="P272" s="31" t="s">
        <v>26</v>
      </c>
      <c r="Q272" s="31" t="s">
        <v>26</v>
      </c>
      <c r="R272" s="31" t="s">
        <v>26</v>
      </c>
      <c r="S272" s="92">
        <f>(I272-G272)/G272</f>
        <v>0.14285714285714285</v>
      </c>
    </row>
    <row r="273" spans="1:24" ht="37.5" customHeight="1" x14ac:dyDescent="0.25">
      <c r="A273" s="176"/>
      <c r="B273" s="181"/>
      <c r="C273" s="122" t="s">
        <v>17</v>
      </c>
      <c r="D273" s="123" t="s">
        <v>104</v>
      </c>
      <c r="E273" s="123"/>
      <c r="F273" s="125" t="s">
        <v>28</v>
      </c>
      <c r="G273" s="124"/>
      <c r="H273" s="124"/>
      <c r="I273" s="124"/>
      <c r="J273" s="124"/>
      <c r="K273" s="124"/>
      <c r="L273" s="179" t="s">
        <v>26</v>
      </c>
      <c r="M273" s="22" t="s">
        <v>198</v>
      </c>
      <c r="N273" s="24" t="s">
        <v>105</v>
      </c>
      <c r="O273" s="23" t="s">
        <v>19</v>
      </c>
      <c r="P273" s="23">
        <v>2300</v>
      </c>
      <c r="Q273" s="23">
        <v>2350</v>
      </c>
      <c r="R273" s="23">
        <v>2400</v>
      </c>
      <c r="S273" s="89"/>
      <c r="T273" s="143"/>
      <c r="U273" s="143"/>
      <c r="V273" s="143"/>
      <c r="W273" s="143"/>
      <c r="X273" s="143"/>
    </row>
    <row r="274" spans="1:24" ht="37.5" customHeight="1" x14ac:dyDescent="0.25">
      <c r="A274" s="176"/>
      <c r="B274" s="181"/>
      <c r="C274" s="122"/>
      <c r="D274" s="123"/>
      <c r="E274" s="123"/>
      <c r="F274" s="125"/>
      <c r="G274" s="124"/>
      <c r="H274" s="124"/>
      <c r="I274" s="124"/>
      <c r="J274" s="124"/>
      <c r="K274" s="124"/>
      <c r="L274" s="179"/>
      <c r="M274" s="22" t="s">
        <v>199</v>
      </c>
      <c r="N274" s="24" t="s">
        <v>106</v>
      </c>
      <c r="O274" s="23" t="s">
        <v>57</v>
      </c>
      <c r="P274" s="23">
        <v>400</v>
      </c>
      <c r="Q274" s="23">
        <v>420</v>
      </c>
      <c r="R274" s="23">
        <v>440</v>
      </c>
      <c r="S274" s="89"/>
      <c r="T274" s="143"/>
      <c r="U274" s="143"/>
      <c r="V274" s="143"/>
      <c r="W274" s="143"/>
      <c r="X274" s="143"/>
    </row>
    <row r="275" spans="1:24" ht="15" customHeight="1" x14ac:dyDescent="0.25">
      <c r="A275" s="176"/>
      <c r="B275" s="181"/>
      <c r="C275" s="126" t="s">
        <v>17</v>
      </c>
      <c r="D275" s="27">
        <v>188714469</v>
      </c>
      <c r="E275" s="43" t="s">
        <v>21</v>
      </c>
      <c r="F275" s="25" t="s">
        <v>26</v>
      </c>
      <c r="G275" s="26">
        <v>235.3</v>
      </c>
      <c r="H275" s="26">
        <v>230</v>
      </c>
      <c r="I275" s="26">
        <v>329</v>
      </c>
      <c r="J275" s="26">
        <v>260</v>
      </c>
      <c r="K275" s="26">
        <v>280</v>
      </c>
      <c r="L275" s="27" t="s">
        <v>26</v>
      </c>
      <c r="M275" s="28"/>
      <c r="N275" s="44"/>
      <c r="O275" s="91"/>
      <c r="P275" s="29"/>
      <c r="Q275" s="29"/>
      <c r="R275" s="91"/>
      <c r="S275" s="89"/>
    </row>
    <row r="276" spans="1:24" ht="14.25" customHeight="1" x14ac:dyDescent="0.2">
      <c r="A276" s="176"/>
      <c r="B276" s="181"/>
      <c r="C276" s="126"/>
      <c r="D276" s="121" t="s">
        <v>29</v>
      </c>
      <c r="E276" s="121"/>
      <c r="F276" s="121"/>
      <c r="G276" s="52">
        <f t="shared" ref="G276:K276" si="95">SUM(G275:G275)</f>
        <v>235.3</v>
      </c>
      <c r="H276" s="52">
        <f t="shared" si="95"/>
        <v>230</v>
      </c>
      <c r="I276" s="52">
        <f t="shared" si="95"/>
        <v>329</v>
      </c>
      <c r="J276" s="52">
        <f t="shared" si="95"/>
        <v>260</v>
      </c>
      <c r="K276" s="52">
        <f t="shared" si="95"/>
        <v>280</v>
      </c>
      <c r="L276" s="30" t="s">
        <v>26</v>
      </c>
      <c r="M276" s="31" t="s">
        <v>26</v>
      </c>
      <c r="N276" s="31" t="s">
        <v>26</v>
      </c>
      <c r="O276" s="31" t="s">
        <v>26</v>
      </c>
      <c r="P276" s="31" t="s">
        <v>26</v>
      </c>
      <c r="Q276" s="31" t="s">
        <v>26</v>
      </c>
      <c r="R276" s="31" t="s">
        <v>26</v>
      </c>
      <c r="S276" s="92">
        <f>(I276-G276)/G276</f>
        <v>0.39821504462388435</v>
      </c>
    </row>
    <row r="277" spans="1:24" ht="41.25" customHeight="1" x14ac:dyDescent="0.25">
      <c r="A277" s="176"/>
      <c r="B277" s="181"/>
      <c r="C277" s="93" t="s">
        <v>34</v>
      </c>
      <c r="D277" s="123" t="s">
        <v>108</v>
      </c>
      <c r="E277" s="123"/>
      <c r="F277" s="90" t="s">
        <v>28</v>
      </c>
      <c r="G277" s="124"/>
      <c r="H277" s="124"/>
      <c r="I277" s="124"/>
      <c r="J277" s="124"/>
      <c r="K277" s="124"/>
      <c r="L277" s="75" t="s">
        <v>26</v>
      </c>
      <c r="M277" s="22" t="s">
        <v>200</v>
      </c>
      <c r="N277" s="24" t="s">
        <v>109</v>
      </c>
      <c r="O277" s="23" t="s">
        <v>19</v>
      </c>
      <c r="P277" s="23">
        <v>40</v>
      </c>
      <c r="Q277" s="23">
        <v>40</v>
      </c>
      <c r="R277" s="23">
        <v>44</v>
      </c>
      <c r="S277" s="89"/>
      <c r="T277" s="143"/>
      <c r="U277" s="143"/>
      <c r="V277" s="143"/>
      <c r="W277" s="143"/>
      <c r="X277" s="143"/>
    </row>
    <row r="278" spans="1:24" ht="15" customHeight="1" x14ac:dyDescent="0.25">
      <c r="A278" s="176"/>
      <c r="B278" s="181"/>
      <c r="C278" s="126" t="s">
        <v>34</v>
      </c>
      <c r="D278" s="27" t="s">
        <v>84</v>
      </c>
      <c r="E278" s="43" t="s">
        <v>21</v>
      </c>
      <c r="F278" s="25" t="s">
        <v>26</v>
      </c>
      <c r="G278" s="26">
        <v>26</v>
      </c>
      <c r="H278" s="26">
        <v>28</v>
      </c>
      <c r="I278" s="26">
        <v>34</v>
      </c>
      <c r="J278" s="26">
        <v>29</v>
      </c>
      <c r="K278" s="26">
        <v>30</v>
      </c>
      <c r="L278" s="27" t="s">
        <v>26</v>
      </c>
      <c r="M278" s="28"/>
      <c r="N278" s="32"/>
      <c r="O278" s="91"/>
      <c r="P278" s="29"/>
      <c r="Q278" s="29"/>
      <c r="R278" s="91"/>
      <c r="S278" s="89"/>
    </row>
    <row r="279" spans="1:24" ht="14.25" customHeight="1" x14ac:dyDescent="0.2">
      <c r="A279" s="176"/>
      <c r="B279" s="181"/>
      <c r="C279" s="126"/>
      <c r="D279" s="121" t="s">
        <v>29</v>
      </c>
      <c r="E279" s="121"/>
      <c r="F279" s="121"/>
      <c r="G279" s="52">
        <f t="shared" ref="G279:K279" si="96">SUM(G278:G278)</f>
        <v>26</v>
      </c>
      <c r="H279" s="52">
        <f t="shared" si="96"/>
        <v>28</v>
      </c>
      <c r="I279" s="52">
        <f t="shared" si="96"/>
        <v>34</v>
      </c>
      <c r="J279" s="52">
        <f t="shared" si="96"/>
        <v>29</v>
      </c>
      <c r="K279" s="52">
        <f t="shared" si="96"/>
        <v>30</v>
      </c>
      <c r="L279" s="30" t="s">
        <v>26</v>
      </c>
      <c r="M279" s="31" t="s">
        <v>26</v>
      </c>
      <c r="N279" s="31" t="s">
        <v>26</v>
      </c>
      <c r="O279" s="31" t="s">
        <v>26</v>
      </c>
      <c r="P279" s="31" t="s">
        <v>26</v>
      </c>
      <c r="Q279" s="31" t="s">
        <v>26</v>
      </c>
      <c r="R279" s="31" t="s">
        <v>26</v>
      </c>
      <c r="S279" s="92">
        <f>(I279-G279)/G279</f>
        <v>0.30769230769230771</v>
      </c>
    </row>
    <row r="280" spans="1:24" ht="30.75" customHeight="1" x14ac:dyDescent="0.25">
      <c r="A280" s="176"/>
      <c r="B280" s="181"/>
      <c r="C280" s="93" t="s">
        <v>35</v>
      </c>
      <c r="D280" s="123" t="s">
        <v>110</v>
      </c>
      <c r="E280" s="123"/>
      <c r="F280" s="90" t="s">
        <v>28</v>
      </c>
      <c r="G280" s="124"/>
      <c r="H280" s="124"/>
      <c r="I280" s="124"/>
      <c r="J280" s="124"/>
      <c r="K280" s="124"/>
      <c r="L280" s="75" t="s">
        <v>26</v>
      </c>
      <c r="M280" s="22" t="s">
        <v>201</v>
      </c>
      <c r="N280" s="24" t="s">
        <v>109</v>
      </c>
      <c r="O280" s="23" t="s">
        <v>19</v>
      </c>
      <c r="P280" s="23">
        <v>30</v>
      </c>
      <c r="Q280" s="23">
        <v>30</v>
      </c>
      <c r="R280" s="23">
        <v>30</v>
      </c>
      <c r="S280" s="99"/>
      <c r="T280" s="143"/>
      <c r="U280" s="143"/>
      <c r="V280" s="143"/>
      <c r="W280" s="143"/>
      <c r="X280" s="143"/>
    </row>
    <row r="281" spans="1:24" ht="15" customHeight="1" x14ac:dyDescent="0.25">
      <c r="A281" s="176"/>
      <c r="B281" s="181"/>
      <c r="C281" s="126" t="s">
        <v>35</v>
      </c>
      <c r="D281" s="27" t="s">
        <v>84</v>
      </c>
      <c r="E281" s="43" t="s">
        <v>21</v>
      </c>
      <c r="F281" s="25" t="s">
        <v>26</v>
      </c>
      <c r="G281" s="26">
        <v>45</v>
      </c>
      <c r="H281" s="26">
        <v>48</v>
      </c>
      <c r="I281" s="26">
        <v>58</v>
      </c>
      <c r="J281" s="26">
        <v>50</v>
      </c>
      <c r="K281" s="26">
        <v>52</v>
      </c>
      <c r="L281" s="27" t="s">
        <v>26</v>
      </c>
      <c r="M281" s="28"/>
      <c r="N281" s="44"/>
      <c r="O281" s="91"/>
      <c r="P281" s="29"/>
      <c r="Q281" s="29"/>
      <c r="R281" s="91"/>
      <c r="S281" s="89"/>
    </row>
    <row r="282" spans="1:24" ht="15" customHeight="1" x14ac:dyDescent="0.2">
      <c r="A282" s="176"/>
      <c r="B282" s="182"/>
      <c r="C282" s="126"/>
      <c r="D282" s="121" t="s">
        <v>29</v>
      </c>
      <c r="E282" s="121"/>
      <c r="F282" s="121"/>
      <c r="G282" s="52">
        <f t="shared" ref="G282" si="97">SUM(G281:G281)</f>
        <v>45</v>
      </c>
      <c r="H282" s="52">
        <f t="shared" ref="H282:K282" si="98">SUM(H281:H281)</f>
        <v>48</v>
      </c>
      <c r="I282" s="52">
        <f t="shared" si="98"/>
        <v>58</v>
      </c>
      <c r="J282" s="52">
        <f t="shared" si="98"/>
        <v>50</v>
      </c>
      <c r="K282" s="52">
        <f t="shared" si="98"/>
        <v>52</v>
      </c>
      <c r="L282" s="30" t="s">
        <v>26</v>
      </c>
      <c r="M282" s="31" t="s">
        <v>26</v>
      </c>
      <c r="N282" s="31" t="s">
        <v>26</v>
      </c>
      <c r="O282" s="31" t="s">
        <v>26</v>
      </c>
      <c r="P282" s="31" t="s">
        <v>26</v>
      </c>
      <c r="Q282" s="31" t="s">
        <v>26</v>
      </c>
      <c r="R282" s="31" t="s">
        <v>26</v>
      </c>
      <c r="S282" s="92">
        <f>(I282-G282)/G282</f>
        <v>0.28888888888888886</v>
      </c>
    </row>
    <row r="283" spans="1:24" ht="12.75" customHeight="1" x14ac:dyDescent="0.25">
      <c r="A283" s="176"/>
      <c r="B283" s="47" t="s">
        <v>0</v>
      </c>
      <c r="C283" s="158" t="s">
        <v>2</v>
      </c>
      <c r="D283" s="158"/>
      <c r="E283" s="158"/>
      <c r="F283" s="158"/>
      <c r="G283" s="95">
        <f>G272+G276+G279+G282</f>
        <v>376.3</v>
      </c>
      <c r="H283" s="95">
        <f t="shared" ref="H283:K283" si="99">H272+H276+H279+H282</f>
        <v>381</v>
      </c>
      <c r="I283" s="95">
        <f t="shared" si="99"/>
        <v>501</v>
      </c>
      <c r="J283" s="95">
        <f t="shared" si="99"/>
        <v>419</v>
      </c>
      <c r="K283" s="95">
        <f t="shared" si="99"/>
        <v>447</v>
      </c>
      <c r="L283" s="35" t="s">
        <v>26</v>
      </c>
      <c r="M283" s="36" t="s">
        <v>26</v>
      </c>
      <c r="N283" s="36" t="s">
        <v>26</v>
      </c>
      <c r="O283" s="36" t="s">
        <v>26</v>
      </c>
      <c r="P283" s="36" t="s">
        <v>26</v>
      </c>
      <c r="Q283" s="36" t="s">
        <v>26</v>
      </c>
      <c r="R283" s="36" t="s">
        <v>26</v>
      </c>
      <c r="S283" s="89"/>
    </row>
    <row r="284" spans="1:24" ht="12.75" customHeight="1" x14ac:dyDescent="0.25">
      <c r="A284" s="97" t="s">
        <v>36</v>
      </c>
      <c r="B284" s="127" t="s">
        <v>10</v>
      </c>
      <c r="C284" s="127"/>
      <c r="D284" s="127"/>
      <c r="E284" s="127"/>
      <c r="F284" s="127"/>
      <c r="G284" s="98">
        <f>G283</f>
        <v>376.3</v>
      </c>
      <c r="H284" s="98">
        <f t="shared" ref="H284:K284" si="100">H283</f>
        <v>381</v>
      </c>
      <c r="I284" s="98">
        <f t="shared" si="100"/>
        <v>501</v>
      </c>
      <c r="J284" s="98">
        <f t="shared" si="100"/>
        <v>419</v>
      </c>
      <c r="K284" s="98">
        <f t="shared" si="100"/>
        <v>447</v>
      </c>
      <c r="L284" s="40" t="s">
        <v>26</v>
      </c>
      <c r="M284" s="41" t="s">
        <v>26</v>
      </c>
      <c r="N284" s="41" t="s">
        <v>26</v>
      </c>
      <c r="O284" s="41" t="s">
        <v>26</v>
      </c>
      <c r="P284" s="41" t="s">
        <v>26</v>
      </c>
      <c r="Q284" s="41" t="s">
        <v>26</v>
      </c>
      <c r="R284" s="41" t="s">
        <v>26</v>
      </c>
      <c r="S284" s="89"/>
    </row>
    <row r="285" spans="1:24" x14ac:dyDescent="0.25">
      <c r="A285" s="140" t="s">
        <v>3</v>
      </c>
      <c r="B285" s="140"/>
      <c r="C285" s="140"/>
      <c r="D285" s="140"/>
      <c r="E285" s="140"/>
      <c r="F285" s="140"/>
      <c r="G285" s="100">
        <f>G213+G244+G259+G267+G284</f>
        <v>23137.874999999996</v>
      </c>
      <c r="H285" s="100">
        <f t="shared" ref="H285:K285" si="101">H213+H244+H259+H267+H284</f>
        <v>26456.100000000002</v>
      </c>
      <c r="I285" s="100">
        <f t="shared" si="101"/>
        <v>26530.000000000004</v>
      </c>
      <c r="J285" s="100">
        <f t="shared" si="101"/>
        <v>29615.32</v>
      </c>
      <c r="K285" s="100">
        <f t="shared" si="101"/>
        <v>32879.040000000001</v>
      </c>
      <c r="L285" s="101" t="s">
        <v>26</v>
      </c>
      <c r="M285" s="102" t="s">
        <v>26</v>
      </c>
      <c r="N285" s="102" t="s">
        <v>26</v>
      </c>
      <c r="O285" s="102" t="s">
        <v>26</v>
      </c>
      <c r="P285" s="102" t="s">
        <v>26</v>
      </c>
      <c r="Q285" s="102" t="s">
        <v>26</v>
      </c>
      <c r="R285" s="102" t="s">
        <v>26</v>
      </c>
      <c r="S285" s="89"/>
    </row>
    <row r="286" spans="1:24" x14ac:dyDescent="0.25">
      <c r="A286" s="48" t="s">
        <v>346</v>
      </c>
    </row>
    <row r="287" spans="1:24" x14ac:dyDescent="0.25">
      <c r="A287" s="48" t="s">
        <v>347</v>
      </c>
    </row>
    <row r="288" spans="1:24" x14ac:dyDescent="0.25">
      <c r="A288" s="48" t="s">
        <v>33</v>
      </c>
    </row>
    <row r="289" spans="1:11" x14ac:dyDescent="0.25">
      <c r="A289" s="48" t="s">
        <v>32</v>
      </c>
    </row>
    <row r="290" spans="1:11" ht="15.75" thickBot="1" x14ac:dyDescent="0.3">
      <c r="A290" s="139" t="s">
        <v>4</v>
      </c>
      <c r="B290" s="139"/>
      <c r="C290" s="139"/>
      <c r="D290" s="139"/>
      <c r="E290" s="139"/>
      <c r="F290" s="139"/>
      <c r="G290" s="139"/>
      <c r="H290" s="139"/>
      <c r="I290" s="139"/>
      <c r="J290" s="139"/>
      <c r="K290" s="139"/>
    </row>
    <row r="291" spans="1:11" ht="30" x14ac:dyDescent="0.25">
      <c r="A291" s="148" t="s">
        <v>5</v>
      </c>
      <c r="B291" s="149"/>
      <c r="C291" s="149"/>
      <c r="D291" s="49" t="s">
        <v>20</v>
      </c>
      <c r="E291" s="147" t="s">
        <v>21</v>
      </c>
      <c r="F291" s="147"/>
      <c r="G291" s="50">
        <f>G27+G37+G47+G57+G67+G77+G87+G97+G107+G117+G127+G137+G146+G154+G162+G170+G178+G186+G194+SUMIF($E$201:$E$210,$E291,G$201:G$210)+G220+G226+G231+G241+G252+G256+G264+G271+G275+G278+G281</f>
        <v>8662.5999999999985</v>
      </c>
      <c r="H291" s="50">
        <f>H27+H37+H47+H57+H67+H77+H87+H97+H107+H117+H127+H137+H146+H154+H162+H170+H178+H186+H194+SUMIF($E$201:$E$210,$E291,H$201:H$210)+H220+H226+H231+H241+H252+H256+H264+H271+H275+H278+H281</f>
        <v>10585.300000000001</v>
      </c>
      <c r="I291" s="50">
        <f>I27+I37+I47+I57+I67+I77+I87+I97+I107+I117+I127+I137+I146+I154+I162+I170+I178+I186+I194+SUMIF($E$201:$E$210,$E291,I$201:I$210)+I220+I226+I231+I241+I252+I256+I264+I271+I275+I278+I281</f>
        <v>10270.799999999997</v>
      </c>
      <c r="J291" s="50">
        <f>J27+J37+J47+J57+J67+J77+J87+J97+J107+J117+J127+J137+J146+J154+J162+J170+J178+J186+J194+SUMIF($E$201:$E$210,$E291,J$201:J$210)+J220+J226+J231+J241+J252+J256+J264+J271+J275+J278+J281</f>
        <v>11820.72</v>
      </c>
      <c r="K291" s="80">
        <f>K27+K37+K47+K57+K67+K77+K87+K97+K107+K117+K127+K137+K146+K154+K162+K170+K178+K186+K194+SUMIF($E$201:$E$210,$E291,K$201:K$210)+K220+K226+K231+K241+K252+K256+K264+K271+K275+K278+K281</f>
        <v>13134.099999999999</v>
      </c>
    </row>
    <row r="292" spans="1:11" ht="45" x14ac:dyDescent="0.25">
      <c r="A292" s="150"/>
      <c r="B292" s="151"/>
      <c r="C292" s="151"/>
      <c r="D292" s="51" t="s">
        <v>27</v>
      </c>
      <c r="E292" s="142" t="s">
        <v>22</v>
      </c>
      <c r="F292" s="142"/>
      <c r="G292" s="52">
        <f>G28+G38+G48+G58+G68+G78+G88+G98+G108+G118+G128+G138+G147+G155+G163+G171+G179+G187+G195+SUMIF($E$201:$E$210,$E292,G$201:G$210)+G219+G232+G237</f>
        <v>13596.275000000003</v>
      </c>
      <c r="H292" s="52">
        <f>H28+H38+H48+H58+H68+H78+H88+H98+H108+H118+H128+H138+H147+H155+H163+H171+H179+H187+H195+SUMIF($E$201:$E$210,$E292,H$201:H$210)+H219+H232+H237</f>
        <v>14618.800000000001</v>
      </c>
      <c r="I292" s="52">
        <f>I28+I38+I48+I58+I68+I78+I88+I98+I108+I118+I128+I138+I147+I155+I163+I171+I179+I187+I195+SUMIF($E$201:$E$210,$E292,I$201:I$210)+I219+I232+I237</f>
        <v>15009.4</v>
      </c>
      <c r="J292" s="52">
        <f>J28+J38+J48+J58+J68+J78+J88+J98+J108+J118+J128+J138+J147+J155+J163+J171+J179+J187+J195+SUMIF($E$201:$E$210,$E292,J$201:J$210)+J219+J232+J237</f>
        <v>16507</v>
      </c>
      <c r="K292" s="81">
        <f>K28+K38+K48+K58+K68+K78+K88+K98+K108+K118+K128+K138+K147+K155+K163+K171+K179+K187+K195+SUMIF($E$201:$E$210,$E292,K$201:K$210)+K219+K232+K237</f>
        <v>18333.97</v>
      </c>
    </row>
    <row r="293" spans="1:11" ht="45" x14ac:dyDescent="0.25">
      <c r="A293" s="150"/>
      <c r="B293" s="151"/>
      <c r="C293" s="151"/>
      <c r="D293" s="51" t="s">
        <v>23</v>
      </c>
      <c r="E293" s="142" t="s">
        <v>24</v>
      </c>
      <c r="F293" s="142"/>
      <c r="G293" s="52">
        <f>G196+G188+G180+G172+G164+G156+G148+G139+G129+G119+G109+G99+G89+G79+G69+G59+G49+G39+G29+SUMIF($E$201:$E$210,$E$293,G201:G210)</f>
        <v>859.9000000000002</v>
      </c>
      <c r="H293" s="52">
        <f>H196+H188+H180+H172+H164+H156+H148+H139+H129+H119+H109+H99+H89+H79+H69+H59+H49+H39+H29+SUMIF($E$201:$E$210,$E$293,H201:H210)</f>
        <v>1167</v>
      </c>
      <c r="I293" s="52">
        <f>I196+I188+I180+I172+I164+I156+I148+I139+I129+I119+I109+I99+I89+I79+I69+I59+I49+I39+I29+SUMIF($E$201:$E$210,$E$293,I201:I210)</f>
        <v>1166</v>
      </c>
      <c r="J293" s="52">
        <f>J196+J188+J180+J172+J164+J156+J148+J139+J129+J119+J109+J99+J89+J79+J69+J59+J49+J39+J29+SUMIF($E$201:$E$210,$E$293,J201:J210)</f>
        <v>1287.5999999999999</v>
      </c>
      <c r="K293" s="81">
        <f>K196+K188+K180+K172+K164+K156+K148+K139+K129+K119+K109+K99+K89+K79+K69+K59+K49+K39+K29+SUMIF($E$201:$E$210,$E$293,K201:K210)</f>
        <v>1410.9699999999996</v>
      </c>
    </row>
    <row r="294" spans="1:11" ht="38.25" x14ac:dyDescent="0.25">
      <c r="A294" s="150"/>
      <c r="B294" s="151"/>
      <c r="C294" s="151"/>
      <c r="D294" s="62" t="s">
        <v>264</v>
      </c>
      <c r="E294" s="146" t="s">
        <v>252</v>
      </c>
      <c r="F294" s="146"/>
      <c r="G294" s="52">
        <f>G233</f>
        <v>19.100000000000001</v>
      </c>
      <c r="H294" s="52">
        <f>H233</f>
        <v>85</v>
      </c>
      <c r="I294" s="52">
        <f>I233</f>
        <v>83.8</v>
      </c>
      <c r="J294" s="52">
        <f>J233</f>
        <v>0</v>
      </c>
      <c r="K294" s="81">
        <f>K233</f>
        <v>0</v>
      </c>
    </row>
    <row r="295" spans="1:11" ht="15.75" thickBot="1" x14ac:dyDescent="0.3">
      <c r="A295" s="152" t="s">
        <v>3</v>
      </c>
      <c r="B295" s="153"/>
      <c r="C295" s="153"/>
      <c r="D295" s="153"/>
      <c r="E295" s="153"/>
      <c r="F295" s="153"/>
      <c r="G295" s="53">
        <f>SUM(G291:G294)</f>
        <v>23137.875</v>
      </c>
      <c r="H295" s="53">
        <f>SUM(H291:H294)</f>
        <v>26456.100000000002</v>
      </c>
      <c r="I295" s="53">
        <f t="shared" ref="I295:K295" si="102">SUM(I291:I294)</f>
        <v>26529.999999999996</v>
      </c>
      <c r="J295" s="53">
        <f t="shared" si="102"/>
        <v>29615.32</v>
      </c>
      <c r="K295" s="82">
        <f t="shared" si="102"/>
        <v>32879.040000000001</v>
      </c>
    </row>
    <row r="296" spans="1:11" x14ac:dyDescent="0.25">
      <c r="A296" s="154" t="s">
        <v>8</v>
      </c>
      <c r="B296" s="155"/>
      <c r="C296" s="155"/>
      <c r="D296" s="155"/>
      <c r="E296" s="155"/>
      <c r="F296" s="155"/>
      <c r="G296" s="54"/>
      <c r="H296" s="54"/>
      <c r="I296" s="54"/>
      <c r="J296" s="54"/>
      <c r="K296" s="55"/>
    </row>
    <row r="297" spans="1:11" x14ac:dyDescent="0.25">
      <c r="A297" s="156" t="s">
        <v>6</v>
      </c>
      <c r="B297" s="157"/>
      <c r="C297" s="157"/>
      <c r="D297" s="157"/>
      <c r="E297" s="157"/>
      <c r="F297" s="157"/>
      <c r="G297" s="56">
        <f>G211</f>
        <v>0</v>
      </c>
      <c r="H297" s="56">
        <f>H211</f>
        <v>60</v>
      </c>
      <c r="I297" s="56">
        <f>I211</f>
        <v>60</v>
      </c>
      <c r="J297" s="56">
        <f>J211</f>
        <v>60</v>
      </c>
      <c r="K297" s="83">
        <f>K211</f>
        <v>91.5</v>
      </c>
    </row>
    <row r="298" spans="1:11" ht="15.75" thickBot="1" x14ac:dyDescent="0.3">
      <c r="A298" s="144" t="s">
        <v>7</v>
      </c>
      <c r="B298" s="145"/>
      <c r="C298" s="145"/>
      <c r="D298" s="145"/>
      <c r="E298" s="145"/>
      <c r="F298" s="145"/>
      <c r="G298" s="57">
        <f>G285-G297</f>
        <v>23137.874999999996</v>
      </c>
      <c r="H298" s="57">
        <f>H285-H297</f>
        <v>26396.100000000002</v>
      </c>
      <c r="I298" s="57">
        <f>I285-I297</f>
        <v>26470.000000000004</v>
      </c>
      <c r="J298" s="57">
        <f>J285-J297</f>
        <v>29555.32</v>
      </c>
      <c r="K298" s="84">
        <f>K285-K297</f>
        <v>32787.54</v>
      </c>
    </row>
    <row r="299" spans="1:11" x14ac:dyDescent="0.25">
      <c r="F299" s="58"/>
      <c r="G299" s="58"/>
      <c r="H299" s="18"/>
      <c r="I299" s="18"/>
      <c r="J299" s="18"/>
      <c r="K299" s="18"/>
    </row>
    <row r="300" spans="1:11" x14ac:dyDescent="0.25">
      <c r="D300" s="19" t="s">
        <v>30</v>
      </c>
      <c r="F300" s="58"/>
      <c r="G300" s="59">
        <f>G295-G285</f>
        <v>0</v>
      </c>
      <c r="H300" s="59">
        <f>H295-H285</f>
        <v>0</v>
      </c>
      <c r="I300" s="59">
        <f>I295-I285</f>
        <v>0</v>
      </c>
      <c r="J300" s="59">
        <f>J295-J285</f>
        <v>0</v>
      </c>
      <c r="K300" s="59">
        <f>K295-K285</f>
        <v>0</v>
      </c>
    </row>
    <row r="301" spans="1:11" x14ac:dyDescent="0.25">
      <c r="G301" s="77">
        <f>G297+G298-G285</f>
        <v>0</v>
      </c>
      <c r="H301" s="77">
        <f>H297+H298-H285</f>
        <v>0</v>
      </c>
      <c r="I301" s="77">
        <f>I297+I298-I285</f>
        <v>0</v>
      </c>
      <c r="J301" s="77">
        <f>J297+J298-J285</f>
        <v>0</v>
      </c>
      <c r="K301" s="77">
        <f>K297+K298-K285</f>
        <v>0</v>
      </c>
    </row>
  </sheetData>
  <dataConsolidate/>
  <mergeCells count="312">
    <mergeCell ref="G261:K261"/>
    <mergeCell ref="D249:E251"/>
    <mergeCell ref="F254:F255"/>
    <mergeCell ref="G254:K255"/>
    <mergeCell ref="L254:L255"/>
    <mergeCell ref="C256:C257"/>
    <mergeCell ref="D257:F257"/>
    <mergeCell ref="C271:C272"/>
    <mergeCell ref="D272:F272"/>
    <mergeCell ref="B259:F259"/>
    <mergeCell ref="B260:R260"/>
    <mergeCell ref="T228:X228"/>
    <mergeCell ref="T250:X250"/>
    <mergeCell ref="C252:C253"/>
    <mergeCell ref="D253:F253"/>
    <mergeCell ref="B244:F244"/>
    <mergeCell ref="B245:R245"/>
    <mergeCell ref="T249:X249"/>
    <mergeCell ref="D242:F242"/>
    <mergeCell ref="L246:L248"/>
    <mergeCell ref="T235:X235"/>
    <mergeCell ref="C237:C238"/>
    <mergeCell ref="D238:F238"/>
    <mergeCell ref="C239:C240"/>
    <mergeCell ref="D239:E240"/>
    <mergeCell ref="F239:F240"/>
    <mergeCell ref="G249:K251"/>
    <mergeCell ref="T239:X239"/>
    <mergeCell ref="G246:K248"/>
    <mergeCell ref="G239:K240"/>
    <mergeCell ref="L239:L240"/>
    <mergeCell ref="B284:F284"/>
    <mergeCell ref="D273:E274"/>
    <mergeCell ref="C273:C274"/>
    <mergeCell ref="F273:F274"/>
    <mergeCell ref="L273:L274"/>
    <mergeCell ref="T277:X277"/>
    <mergeCell ref="T280:X280"/>
    <mergeCell ref="C278:C279"/>
    <mergeCell ref="D279:F279"/>
    <mergeCell ref="D280:E280"/>
    <mergeCell ref="G280:K280"/>
    <mergeCell ref="B270:B282"/>
    <mergeCell ref="C275:C276"/>
    <mergeCell ref="D276:F276"/>
    <mergeCell ref="T274:X274"/>
    <mergeCell ref="T273:X273"/>
    <mergeCell ref="A269:A283"/>
    <mergeCell ref="C269:E269"/>
    <mergeCell ref="D277:E277"/>
    <mergeCell ref="G277:K277"/>
    <mergeCell ref="C281:C282"/>
    <mergeCell ref="D282:F282"/>
    <mergeCell ref="C283:F283"/>
    <mergeCell ref="A261:A266"/>
    <mergeCell ref="C261:E261"/>
    <mergeCell ref="B262:B265"/>
    <mergeCell ref="C262:C263"/>
    <mergeCell ref="D262:E263"/>
    <mergeCell ref="C264:C265"/>
    <mergeCell ref="D265:F265"/>
    <mergeCell ref="C266:F266"/>
    <mergeCell ref="B267:F267"/>
    <mergeCell ref="B268:R268"/>
    <mergeCell ref="F262:F263"/>
    <mergeCell ref="G262:K263"/>
    <mergeCell ref="L262:L263"/>
    <mergeCell ref="G273:K274"/>
    <mergeCell ref="G269:K269"/>
    <mergeCell ref="D270:E270"/>
    <mergeCell ref="G270:K270"/>
    <mergeCell ref="A215:A243"/>
    <mergeCell ref="B249:B257"/>
    <mergeCell ref="C235:C236"/>
    <mergeCell ref="D235:E236"/>
    <mergeCell ref="F235:F236"/>
    <mergeCell ref="G235:K236"/>
    <mergeCell ref="L235:L236"/>
    <mergeCell ref="C241:C242"/>
    <mergeCell ref="C243:F243"/>
    <mergeCell ref="A246:A258"/>
    <mergeCell ref="C254:C255"/>
    <mergeCell ref="D254:E255"/>
    <mergeCell ref="L216:L218"/>
    <mergeCell ref="C219:C221"/>
    <mergeCell ref="C258:F258"/>
    <mergeCell ref="B246:B248"/>
    <mergeCell ref="C246:E248"/>
    <mergeCell ref="F246:F248"/>
    <mergeCell ref="C249:C251"/>
    <mergeCell ref="F249:F251"/>
    <mergeCell ref="L249:L251"/>
    <mergeCell ref="C222:F222"/>
    <mergeCell ref="B225:B242"/>
    <mergeCell ref="C215:E215"/>
    <mergeCell ref="B223:B224"/>
    <mergeCell ref="C223:E224"/>
    <mergeCell ref="F223:F224"/>
    <mergeCell ref="L223:L224"/>
    <mergeCell ref="D225:E225"/>
    <mergeCell ref="G225:K225"/>
    <mergeCell ref="C231:C234"/>
    <mergeCell ref="D234:F234"/>
    <mergeCell ref="C226:C227"/>
    <mergeCell ref="D227:F227"/>
    <mergeCell ref="C228:C230"/>
    <mergeCell ref="F228:F230"/>
    <mergeCell ref="G228:K230"/>
    <mergeCell ref="L228:L230"/>
    <mergeCell ref="G223:K224"/>
    <mergeCell ref="A14:A212"/>
    <mergeCell ref="C71:C76"/>
    <mergeCell ref="D71:E76"/>
    <mergeCell ref="F71:F76"/>
    <mergeCell ref="G71:K76"/>
    <mergeCell ref="D31:E36"/>
    <mergeCell ref="C117:C120"/>
    <mergeCell ref="D190:E193"/>
    <mergeCell ref="F190:F193"/>
    <mergeCell ref="G190:K193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G91:K96"/>
    <mergeCell ref="C31:C36"/>
    <mergeCell ref="G199:K199"/>
    <mergeCell ref="C21:C26"/>
    <mergeCell ref="C87:C90"/>
    <mergeCell ref="L91:L96"/>
    <mergeCell ref="G158:K161"/>
    <mergeCell ref="D197:F197"/>
    <mergeCell ref="C97:C100"/>
    <mergeCell ref="D100:F100"/>
    <mergeCell ref="C107:C110"/>
    <mergeCell ref="B21:B197"/>
    <mergeCell ref="C150:C153"/>
    <mergeCell ref="D61:E66"/>
    <mergeCell ref="F61:F66"/>
    <mergeCell ref="L61:L66"/>
    <mergeCell ref="C67:C70"/>
    <mergeCell ref="L21:L26"/>
    <mergeCell ref="D21:E26"/>
    <mergeCell ref="L190:L193"/>
    <mergeCell ref="C47:C50"/>
    <mergeCell ref="D50:F50"/>
    <mergeCell ref="L131:L136"/>
    <mergeCell ref="G131:K136"/>
    <mergeCell ref="F131:F136"/>
    <mergeCell ref="D131:E136"/>
    <mergeCell ref="C131:C136"/>
    <mergeCell ref="L31:L36"/>
    <mergeCell ref="L41:L46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B13:R13"/>
    <mergeCell ref="N10:O10"/>
    <mergeCell ref="L10:L11"/>
    <mergeCell ref="M10:M11"/>
    <mergeCell ref="F10:F11"/>
    <mergeCell ref="B14:B20"/>
    <mergeCell ref="C14:E20"/>
    <mergeCell ref="F14:F20"/>
    <mergeCell ref="L14:L20"/>
    <mergeCell ref="P10:R10"/>
    <mergeCell ref="G14:K20"/>
    <mergeCell ref="A298:F298"/>
    <mergeCell ref="E294:F294"/>
    <mergeCell ref="E292:F292"/>
    <mergeCell ref="E291:F291"/>
    <mergeCell ref="A291:C294"/>
    <mergeCell ref="A295:F295"/>
    <mergeCell ref="A296:F296"/>
    <mergeCell ref="A297:F297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D111:E116"/>
    <mergeCell ref="F111:F116"/>
    <mergeCell ref="C101:C106"/>
    <mergeCell ref="D101:E106"/>
    <mergeCell ref="C198:F198"/>
    <mergeCell ref="C199:E199"/>
    <mergeCell ref="B200:B211"/>
    <mergeCell ref="E293:F293"/>
    <mergeCell ref="T122:V122"/>
    <mergeCell ref="T151:V151"/>
    <mergeCell ref="T159:V159"/>
    <mergeCell ref="T167:V167"/>
    <mergeCell ref="T175:V175"/>
    <mergeCell ref="T183:V183"/>
    <mergeCell ref="T191:V191"/>
    <mergeCell ref="D228:E230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74:E177"/>
    <mergeCell ref="F174:F177"/>
    <mergeCell ref="G174:K177"/>
    <mergeCell ref="T174:X174"/>
    <mergeCell ref="D181:F181"/>
    <mergeCell ref="T150:X150"/>
    <mergeCell ref="T190:X190"/>
    <mergeCell ref="A290:K290"/>
    <mergeCell ref="A285:F285"/>
    <mergeCell ref="D51:E56"/>
    <mergeCell ref="C51:C56"/>
    <mergeCell ref="F51:F5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D200:E200"/>
    <mergeCell ref="G200:K200"/>
    <mergeCell ref="T182:X182"/>
    <mergeCell ref="L174:L177"/>
    <mergeCell ref="G61:K66"/>
    <mergeCell ref="C174:C177"/>
    <mergeCell ref="C178:C181"/>
    <mergeCell ref="F150:F153"/>
    <mergeCell ref="G150:K153"/>
    <mergeCell ref="L158:L161"/>
    <mergeCell ref="T158:X158"/>
    <mergeCell ref="L150:L153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B213:F213"/>
    <mergeCell ref="D221:F221"/>
    <mergeCell ref="C170:C173"/>
    <mergeCell ref="D173:F173"/>
    <mergeCell ref="C162:C165"/>
    <mergeCell ref="D165:F165"/>
    <mergeCell ref="C166:C169"/>
    <mergeCell ref="D166:E169"/>
    <mergeCell ref="C186:C189"/>
    <mergeCell ref="D189:F189"/>
    <mergeCell ref="C190:C193"/>
    <mergeCell ref="C201:C211"/>
    <mergeCell ref="D211:F211"/>
    <mergeCell ref="C212:F212"/>
    <mergeCell ref="B216:B221"/>
    <mergeCell ref="C216:C218"/>
    <mergeCell ref="D216:E218"/>
    <mergeCell ref="F216:F218"/>
    <mergeCell ref="B214:R214"/>
    <mergeCell ref="G216:K218"/>
    <mergeCell ref="G215:K215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rowBreaks count="9" manualBreakCount="9">
    <brk id="36" max="11" man="1"/>
    <brk id="70" max="11" man="1"/>
    <brk id="110" max="11" man="1"/>
    <brk id="149" max="11" man="1"/>
    <brk id="188" max="11" man="1"/>
    <brk id="220" max="11" man="1"/>
    <brk id="245" max="11" man="1"/>
    <brk id="272" max="11" man="1"/>
    <brk id="29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abSelected="1" zoomScaleNormal="100" workbookViewId="0">
      <selection activeCell="J13" sqref="J13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367</v>
      </c>
    </row>
    <row r="2" spans="1:14" x14ac:dyDescent="0.2">
      <c r="G2" s="116" t="s">
        <v>368</v>
      </c>
    </row>
    <row r="3" spans="1:14" x14ac:dyDescent="0.2">
      <c r="G3" s="116" t="s">
        <v>369</v>
      </c>
    </row>
    <row r="4" spans="1:14" x14ac:dyDescent="0.2">
      <c r="G4" s="116" t="s">
        <v>375</v>
      </c>
    </row>
    <row r="5" spans="1:14" x14ac:dyDescent="0.2">
      <c r="C5" s="115"/>
      <c r="D5" s="115"/>
      <c r="E5" s="115"/>
      <c r="F5" s="115"/>
      <c r="G5" s="115" t="s">
        <v>372</v>
      </c>
    </row>
    <row r="6" spans="1:14" x14ac:dyDescent="0.2">
      <c r="A6" s="14"/>
      <c r="B6" s="2"/>
      <c r="C6" s="115"/>
      <c r="D6" s="115"/>
      <c r="E6" s="115"/>
      <c r="F6" s="115"/>
      <c r="G6" s="115" t="s">
        <v>12</v>
      </c>
    </row>
    <row r="7" spans="1:14" x14ac:dyDescent="0.2">
      <c r="A7" s="14"/>
      <c r="B7" s="2"/>
      <c r="C7" s="115"/>
      <c r="D7" s="115"/>
      <c r="E7" s="115"/>
      <c r="F7" s="115"/>
      <c r="G7" s="118" t="s">
        <v>373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01" t="s">
        <v>365</v>
      </c>
      <c r="B9" s="201"/>
      <c r="C9" s="201"/>
      <c r="D9" s="201"/>
      <c r="E9" s="201"/>
      <c r="F9" s="201"/>
      <c r="G9" s="201"/>
      <c r="H9" s="4"/>
      <c r="I9" s="4"/>
      <c r="J9" s="4"/>
      <c r="K9" s="4"/>
      <c r="L9" s="4"/>
      <c r="M9" s="4"/>
      <c r="N9" s="4"/>
    </row>
    <row r="10" spans="1:14" ht="14.25" x14ac:dyDescent="0.2">
      <c r="A10" s="195" t="s">
        <v>9</v>
      </c>
      <c r="B10" s="195" t="s">
        <v>353</v>
      </c>
      <c r="C10" s="195"/>
      <c r="D10" s="195" t="s">
        <v>354</v>
      </c>
      <c r="E10" s="195"/>
      <c r="F10" s="202"/>
      <c r="G10" s="195" t="s">
        <v>355</v>
      </c>
    </row>
    <row r="11" spans="1:14" ht="30.75" customHeight="1" x14ac:dyDescent="0.2">
      <c r="A11" s="195"/>
      <c r="B11" s="20" t="s">
        <v>1</v>
      </c>
      <c r="C11" s="20" t="s">
        <v>16</v>
      </c>
      <c r="D11" s="85">
        <v>2023</v>
      </c>
      <c r="E11" s="85">
        <v>2024</v>
      </c>
      <c r="F11" s="108">
        <v>2025</v>
      </c>
      <c r="G11" s="195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202</v>
      </c>
      <c r="B13" s="197" t="str">
        <f>'001 pr. asignavimai'!C14</f>
        <v>Organizuoti  kokybišką ir prieinamą ugdymą ikimokyklinio ugdymo įstaigose, bendrojo ugdymo mokyklose bei neformaliojo vaikų švietimo įstaigose</v>
      </c>
      <c r="C13" s="198"/>
      <c r="D13" s="198"/>
      <c r="E13" s="198"/>
      <c r="F13" s="198"/>
      <c r="G13" s="194" t="s">
        <v>358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194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194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194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194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194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194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194"/>
    </row>
    <row r="21" spans="1:7" ht="15" x14ac:dyDescent="0.2">
      <c r="A21" s="15" t="s">
        <v>203</v>
      </c>
      <c r="B21" s="196" t="str">
        <f>'001 pr. asignavimai'!D21</f>
        <v>Akademiko Adolfo Jucio progimnazijos veikla</v>
      </c>
      <c r="C21" s="196"/>
      <c r="D21" s="196"/>
      <c r="E21" s="196"/>
      <c r="F21" s="196"/>
      <c r="G21" s="183" t="s">
        <v>26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187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187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187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187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187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184"/>
    </row>
    <row r="28" spans="1:7" ht="15" x14ac:dyDescent="0.2">
      <c r="A28" s="15" t="s">
        <v>204</v>
      </c>
      <c r="B28" s="196" t="str">
        <f>'001 pr. asignavimai'!D31</f>
        <v>Plungės "Babrungo" progimnazijos veikla</v>
      </c>
      <c r="C28" s="196"/>
      <c r="D28" s="196"/>
      <c r="E28" s="196"/>
      <c r="F28" s="196"/>
      <c r="G28" s="183" t="s">
        <v>26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187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187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187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187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187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184"/>
    </row>
    <row r="35" spans="1:7" ht="15" x14ac:dyDescent="0.2">
      <c r="A35" s="15" t="s">
        <v>205</v>
      </c>
      <c r="B35" s="196" t="str">
        <f>'001 pr. asignavimai'!D41</f>
        <v>Plungės "Ryto" pagrindinės mokyklos veikla</v>
      </c>
      <c r="C35" s="196"/>
      <c r="D35" s="196"/>
      <c r="E35" s="196"/>
      <c r="F35" s="196"/>
      <c r="G35" s="183" t="s">
        <v>26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187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187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187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187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187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184"/>
    </row>
    <row r="42" spans="1:7" ht="15" x14ac:dyDescent="0.2">
      <c r="A42" s="15" t="s">
        <v>339</v>
      </c>
      <c r="B42" s="196" t="str">
        <f>'001 pr. asignavimai'!D51</f>
        <v>Plungės specialiojo ugdymo centro veikla</v>
      </c>
      <c r="C42" s="196"/>
      <c r="D42" s="196"/>
      <c r="E42" s="196"/>
      <c r="F42" s="196"/>
      <c r="G42" s="183" t="s">
        <v>26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187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187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187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187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187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184"/>
    </row>
    <row r="49" spans="1:7" ht="15" x14ac:dyDescent="0.2">
      <c r="A49" s="15" t="s">
        <v>206</v>
      </c>
      <c r="B49" s="196" t="str">
        <f>'001 pr. asignavimai'!D61</f>
        <v>Plungės Senamiesčio mokyklos veikla</v>
      </c>
      <c r="C49" s="196"/>
      <c r="D49" s="196"/>
      <c r="E49" s="196"/>
      <c r="F49" s="196"/>
      <c r="G49" s="183" t="s">
        <v>26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187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9">
        <f>'001 pr. asignavimai'!P62</f>
        <v>3.3</v>
      </c>
      <c r="E51" s="119">
        <f>'001 pr. asignavimai'!Q62</f>
        <v>3.2</v>
      </c>
      <c r="F51" s="120">
        <f>'001 pr. asignavimai'!R62</f>
        <v>3.1</v>
      </c>
      <c r="G51" s="187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187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187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187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184"/>
    </row>
    <row r="56" spans="1:7" ht="15" customHeight="1" x14ac:dyDescent="0.2">
      <c r="A56" s="15" t="s">
        <v>207</v>
      </c>
      <c r="B56" s="196" t="str">
        <f>'001 pr. asignavimai'!D71</f>
        <v>Plungės r. Liepijų mokyklos veikla</v>
      </c>
      <c r="C56" s="196"/>
      <c r="D56" s="196"/>
      <c r="E56" s="196"/>
      <c r="F56" s="196"/>
      <c r="G56" s="183" t="s">
        <v>26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187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187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187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187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187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184"/>
    </row>
    <row r="63" spans="1:7" ht="15" x14ac:dyDescent="0.2">
      <c r="A63" s="15" t="s">
        <v>208</v>
      </c>
      <c r="B63" s="196" t="str">
        <f>'001 pr. asignavimai'!D81</f>
        <v>Alsėdžių Stanislovo Narutavičiaus gimnazijos veikla</v>
      </c>
      <c r="C63" s="196"/>
      <c r="D63" s="196"/>
      <c r="E63" s="196"/>
      <c r="F63" s="196"/>
      <c r="G63" s="183" t="s">
        <v>26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187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187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187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187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187"/>
    </row>
    <row r="69" spans="1:7" ht="15" x14ac:dyDescent="0.2">
      <c r="A69" s="117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184"/>
    </row>
    <row r="70" spans="1:7" ht="15" x14ac:dyDescent="0.2">
      <c r="A70" s="15" t="s">
        <v>209</v>
      </c>
      <c r="B70" s="196" t="str">
        <f>'001 pr. asignavimai'!D91</f>
        <v>Kulių gimnazijos veikla</v>
      </c>
      <c r="C70" s="196"/>
      <c r="D70" s="196"/>
      <c r="E70" s="196"/>
      <c r="F70" s="196"/>
      <c r="G70" s="183" t="s">
        <v>26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187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187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187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187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187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184"/>
    </row>
    <row r="77" spans="1:7" ht="15" customHeight="1" x14ac:dyDescent="0.2">
      <c r="A77" s="15" t="s">
        <v>210</v>
      </c>
      <c r="B77" s="196" t="str">
        <f>'001 pr. asignavimai'!D101</f>
        <v>"Saulės" gimnazijos veikla</v>
      </c>
      <c r="C77" s="196"/>
      <c r="D77" s="196"/>
      <c r="E77" s="196"/>
      <c r="F77" s="196"/>
      <c r="G77" s="183" t="s">
        <v>26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187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187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187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187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187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184"/>
    </row>
    <row r="84" spans="1:7" ht="15" x14ac:dyDescent="0.2">
      <c r="A84" s="15" t="s">
        <v>211</v>
      </c>
      <c r="B84" s="196" t="str">
        <f>'001 pr. asignavimai'!D111</f>
        <v>Plungės r. Žemaičių Kalvarijos M. Valančiaus gimnazijos  veikla</v>
      </c>
      <c r="C84" s="196"/>
      <c r="D84" s="196"/>
      <c r="E84" s="196"/>
      <c r="F84" s="196"/>
      <c r="G84" s="183" t="s">
        <v>26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187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187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187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187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187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184"/>
    </row>
    <row r="91" spans="1:7" ht="15" x14ac:dyDescent="0.2">
      <c r="A91" s="15" t="s">
        <v>212</v>
      </c>
      <c r="B91" s="196" t="str">
        <f>'001 pr. asignavimai'!D121</f>
        <v>Plungės r. Platelių meno mokyklos veikla</v>
      </c>
      <c r="C91" s="196"/>
      <c r="D91" s="196"/>
      <c r="E91" s="196"/>
      <c r="F91" s="196"/>
      <c r="G91" s="183" t="s">
        <v>26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187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187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187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187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187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184"/>
    </row>
    <row r="98" spans="1:7" ht="15" customHeight="1" x14ac:dyDescent="0.2">
      <c r="A98" s="15" t="s">
        <v>213</v>
      </c>
      <c r="B98" s="196" t="str">
        <f>'001 pr. asignavimai'!D131</f>
        <v>Plungės M. Oginskio meno mokyklos veikla</v>
      </c>
      <c r="C98" s="196"/>
      <c r="D98" s="196"/>
      <c r="E98" s="196"/>
      <c r="F98" s="196"/>
      <c r="G98" s="183" t="s">
        <v>26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187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187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187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187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187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184"/>
    </row>
    <row r="105" spans="1:7" ht="15" customHeight="1" x14ac:dyDescent="0.2">
      <c r="A105" s="15" t="s">
        <v>214</v>
      </c>
      <c r="B105" s="196" t="str">
        <f>'001 pr. asignavimai'!D141</f>
        <v>Plungės sporto ir rekreacijos centro veikla</v>
      </c>
      <c r="C105" s="196"/>
      <c r="D105" s="196"/>
      <c r="E105" s="196"/>
      <c r="F105" s="196"/>
      <c r="G105" s="183" t="s">
        <v>26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187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187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187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187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187"/>
    </row>
    <row r="111" spans="1:7" ht="15" x14ac:dyDescent="0.2">
      <c r="A111" s="15" t="s">
        <v>215</v>
      </c>
      <c r="B111" s="196" t="str">
        <f>'001 pr. asignavimai'!D150</f>
        <v>Lopšelio-darželio "Nykštukas" veikla</v>
      </c>
      <c r="C111" s="196"/>
      <c r="D111" s="196"/>
      <c r="E111" s="196"/>
      <c r="F111" s="196"/>
      <c r="G111" s="187" t="s">
        <v>26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187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187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187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184"/>
    </row>
    <row r="116" spans="1:7" ht="15" x14ac:dyDescent="0.2">
      <c r="A116" s="15" t="s">
        <v>216</v>
      </c>
      <c r="B116" s="196" t="str">
        <f>'001 pr. asignavimai'!D158</f>
        <v>Lopšelio-darželio "Pasaka" veikla</v>
      </c>
      <c r="C116" s="196"/>
      <c r="D116" s="196"/>
      <c r="E116" s="196"/>
      <c r="F116" s="196"/>
      <c r="G116" s="187" t="s">
        <v>26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187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187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187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184"/>
    </row>
    <row r="121" spans="1:7" ht="15" x14ac:dyDescent="0.2">
      <c r="A121" s="15" t="s">
        <v>217</v>
      </c>
      <c r="B121" s="196" t="str">
        <f>'001 pr. asignavimai'!D166</f>
        <v>Lopšelio-darželio "Raudonkepuraitė" veikla</v>
      </c>
      <c r="C121" s="196"/>
      <c r="D121" s="196"/>
      <c r="E121" s="196"/>
      <c r="F121" s="196"/>
      <c r="G121" s="187" t="s">
        <v>26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187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187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187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184"/>
    </row>
    <row r="126" spans="1:7" ht="15" x14ac:dyDescent="0.2">
      <c r="A126" s="15" t="s">
        <v>218</v>
      </c>
      <c r="B126" s="196" t="str">
        <f>'001 pr. asignavimai'!D174</f>
        <v>Lopšelio-darželio "Rūtelė" veikla</v>
      </c>
      <c r="C126" s="196"/>
      <c r="D126" s="196"/>
      <c r="E126" s="196"/>
      <c r="F126" s="196"/>
      <c r="G126" s="187" t="s">
        <v>26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187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187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187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184"/>
    </row>
    <row r="131" spans="1:7" ht="15" x14ac:dyDescent="0.2">
      <c r="A131" s="15" t="s">
        <v>219</v>
      </c>
      <c r="B131" s="196" t="str">
        <f>'001 pr. asignavimai'!D182</f>
        <v>Lopšelio-darželio "Saulutė" veikla</v>
      </c>
      <c r="C131" s="196"/>
      <c r="D131" s="196"/>
      <c r="E131" s="196"/>
      <c r="F131" s="196"/>
      <c r="G131" s="187" t="s">
        <v>26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187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187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187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184"/>
    </row>
    <row r="136" spans="1:7" ht="15" x14ac:dyDescent="0.2">
      <c r="A136" s="15" t="s">
        <v>220</v>
      </c>
      <c r="B136" s="196" t="str">
        <f>'001 pr. asignavimai'!D190</f>
        <v>Lopšelio-darželio "Vyturėlis" veikla</v>
      </c>
      <c r="C136" s="196"/>
      <c r="D136" s="196"/>
      <c r="E136" s="196"/>
      <c r="F136" s="196"/>
      <c r="G136" s="187" t="s">
        <v>26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187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187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187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184"/>
    </row>
    <row r="141" spans="1:7" ht="15" x14ac:dyDescent="0.2">
      <c r="A141" s="8" t="s">
        <v>232</v>
      </c>
      <c r="B141" s="197" t="str">
        <f>'001 pr. asignavimai'!C199</f>
        <v>Padidinti informacinių technologijų naudojimą bendrojo ugdymo mokyklose</v>
      </c>
      <c r="C141" s="198"/>
      <c r="D141" s="198"/>
      <c r="E141" s="198"/>
      <c r="F141" s="198"/>
      <c r="G141" s="185" t="s">
        <v>359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186"/>
    </row>
    <row r="143" spans="1:7" ht="15" x14ac:dyDescent="0.2">
      <c r="A143" s="15" t="s">
        <v>233</v>
      </c>
      <c r="B143" s="196" t="str">
        <f>'001 pr. asignavimai'!D200</f>
        <v>Mokinių aprūpinimas IKT įranga bendrojo ugdymo mokyklose</v>
      </c>
      <c r="C143" s="196"/>
      <c r="D143" s="196"/>
      <c r="E143" s="196"/>
      <c r="F143" s="196"/>
      <c r="G143" s="191" t="s">
        <v>359</v>
      </c>
    </row>
    <row r="144" spans="1:7" ht="15" x14ac:dyDescent="0.2">
      <c r="A144" s="12" t="str">
        <f>'001 pr. asignavimai'!M200</f>
        <v xml:space="preserve">P-001-01-02-01-01 </v>
      </c>
      <c r="B144" s="13" t="str">
        <f>'001 pr. asignavimai'!N200</f>
        <v>Įsigytų IKT įrangos vienetų skaičius, skirtų mokymuisi, skaičius</v>
      </c>
      <c r="C144" s="12" t="str">
        <f>'001 pr. asignavimai'!O200</f>
        <v>vnt.</v>
      </c>
      <c r="D144" s="12">
        <f>'001 pr. asignavimai'!P200</f>
        <v>79</v>
      </c>
      <c r="E144" s="12">
        <f>'001 pr. asignavimai'!Q200</f>
        <v>80</v>
      </c>
      <c r="F144" s="111">
        <f>'001 pr. asignavimai'!R200</f>
        <v>80</v>
      </c>
      <c r="G144" s="193"/>
    </row>
    <row r="145" spans="1:7" ht="15" x14ac:dyDescent="0.2">
      <c r="A145" s="8" t="s">
        <v>221</v>
      </c>
      <c r="B145" s="197" t="str">
        <f>'001 pr. asignavimai'!C215</f>
        <v>Organizuoti kokybišką švietimo pagalbą ir rūpintis pagalbos prieinamumu Plungės rajone</v>
      </c>
      <c r="C145" s="198"/>
      <c r="D145" s="198"/>
      <c r="E145" s="198"/>
      <c r="F145" s="198"/>
      <c r="G145" s="185" t="s">
        <v>357</v>
      </c>
    </row>
    <row r="146" spans="1:7" ht="30" x14ac:dyDescent="0.2">
      <c r="A146" s="16" t="str">
        <f>'001 pr. asignavimai'!M215</f>
        <v>R-001-02-01-01</v>
      </c>
      <c r="B146" s="17" t="str">
        <f>'001 pr. asignavimai'!N215</f>
        <v xml:space="preserve">Asmenų, kuriems suteikta specialioji ir psichologinė pagalba, dalis nuo bendro mokinių ir vaikų skaičiaus </v>
      </c>
      <c r="C146" s="16" t="str">
        <f>'001 pr. asignavimai'!O215</f>
        <v>proc.</v>
      </c>
      <c r="D146" s="16">
        <f>'001 pr. asignavimai'!P215</f>
        <v>10</v>
      </c>
      <c r="E146" s="16">
        <f>'001 pr. asignavimai'!Q215</f>
        <v>10.5</v>
      </c>
      <c r="F146" s="112">
        <f>'001 pr. asignavimai'!R215</f>
        <v>11</v>
      </c>
      <c r="G146" s="186"/>
    </row>
    <row r="147" spans="1:7" ht="15" x14ac:dyDescent="0.2">
      <c r="A147" s="15" t="s">
        <v>222</v>
      </c>
      <c r="B147" s="196" t="str">
        <f>'001 pr. asignavimai'!D216</f>
        <v xml:space="preserve">Plungės paslaugų ir švietimo pagalbos centro veikla  </v>
      </c>
      <c r="C147" s="196"/>
      <c r="D147" s="196"/>
      <c r="E147" s="196"/>
      <c r="F147" s="196"/>
      <c r="G147" s="183" t="s">
        <v>26</v>
      </c>
    </row>
    <row r="148" spans="1:7" ht="15" x14ac:dyDescent="0.2">
      <c r="A148" s="12" t="str">
        <f>'001 pr. asignavimai'!M216</f>
        <v>V-001-02-01-01-01 (VB)</v>
      </c>
      <c r="B148" s="13" t="str">
        <f>'001 pr. asignavimai'!N216</f>
        <v>Asmenų, kuriems atliktas specialiųjų poreikių įvertinimas, skaičius</v>
      </c>
      <c r="C148" s="12" t="str">
        <f>'001 pr. asignavimai'!O216</f>
        <v>asm.</v>
      </c>
      <c r="D148" s="12">
        <f>'001 pr. asignavimai'!P216</f>
        <v>230</v>
      </c>
      <c r="E148" s="12">
        <f>'001 pr. asignavimai'!Q216</f>
        <v>240</v>
      </c>
      <c r="F148" s="111">
        <f>'001 pr. asignavimai'!R216</f>
        <v>250</v>
      </c>
      <c r="G148" s="187"/>
    </row>
    <row r="149" spans="1:7" ht="15" x14ac:dyDescent="0.2">
      <c r="A149" s="12" t="str">
        <f>'001 pr. asignavimai'!M217</f>
        <v>V-001-02-01-01-02 (VB)</v>
      </c>
      <c r="B149" s="13" t="str">
        <f>'001 pr. asignavimai'!N217</f>
        <v>Individualią/ grupinę švietimo pagalbą gavusių asmenų skaičius</v>
      </c>
      <c r="C149" s="12" t="str">
        <f>'001 pr. asignavimai'!O217</f>
        <v>asm.</v>
      </c>
      <c r="D149" s="12">
        <f>'001 pr. asignavimai'!P217</f>
        <v>300</v>
      </c>
      <c r="E149" s="12">
        <f>'001 pr. asignavimai'!Q217</f>
        <v>320</v>
      </c>
      <c r="F149" s="111">
        <f>'001 pr. asignavimai'!R217</f>
        <v>340</v>
      </c>
      <c r="G149" s="187"/>
    </row>
    <row r="150" spans="1:7" ht="45" x14ac:dyDescent="0.2">
      <c r="A150" s="12" t="str">
        <f>'001 pr. asignavimai'!M218</f>
        <v xml:space="preserve">V-001-02-01-01-03 </v>
      </c>
      <c r="B150" s="13" t="str">
        <f>'001 pr. asignavimai'!N218</f>
        <v xml:space="preserve">Mokytojų, dalyvavusių kvalifikacijos tobulinimo renginiuose (seminaruose, konferencijose, edukacinėse išvykose, metodinės veiklos ir gerosios patirties sklaidos renginiuose ir kt.,), skaičius   </v>
      </c>
      <c r="C150" s="12" t="str">
        <f>'001 pr. asignavimai'!O218</f>
        <v>asm.</v>
      </c>
      <c r="D150" s="12">
        <f>'001 pr. asignavimai'!P218</f>
        <v>3706</v>
      </c>
      <c r="E150" s="12">
        <f>'001 pr. asignavimai'!Q218</f>
        <v>3891</v>
      </c>
      <c r="F150" s="111">
        <f>'001 pr. asignavimai'!R218</f>
        <v>4086</v>
      </c>
      <c r="G150" s="184"/>
    </row>
    <row r="151" spans="1:7" ht="76.5" customHeight="1" x14ac:dyDescent="0.2">
      <c r="A151" s="63" t="s">
        <v>223</v>
      </c>
      <c r="B151" s="199" t="str">
        <f>'001 pr. asignavimai'!C223</f>
        <v>Sudaryti sąlygas gabiems rajono mokiniams tobulėti, užtikrinti tarpinstitucinį bendradarbiavimą ir švietimo pagalbos teikimą</v>
      </c>
      <c r="C151" s="200"/>
      <c r="D151" s="200"/>
      <c r="E151" s="200"/>
      <c r="F151" s="200"/>
      <c r="G151" s="185" t="s">
        <v>360</v>
      </c>
    </row>
    <row r="152" spans="1:7" ht="33.75" customHeight="1" x14ac:dyDescent="0.2">
      <c r="A152" s="64" t="str">
        <f>'001 pr. asignavimai'!M223</f>
        <v>R-001-02-02-01</v>
      </c>
      <c r="B152" s="65" t="str">
        <f>'001 pr. asignavimai'!N223</f>
        <v xml:space="preserve">Nacionalinėse olimpiadose pelniusių mokinių prizines vietas, skaičius </v>
      </c>
      <c r="C152" s="64" t="str">
        <f>'001 pr. asignavimai'!O223</f>
        <v>vnt.</v>
      </c>
      <c r="D152" s="64">
        <f>'001 pr. asignavimai'!P223</f>
        <v>3</v>
      </c>
      <c r="E152" s="64">
        <f>'001 pr. asignavimai'!Q223</f>
        <v>4</v>
      </c>
      <c r="F152" s="113">
        <f>'001 pr. asignavimai'!R223</f>
        <v>5</v>
      </c>
      <c r="G152" s="189"/>
    </row>
    <row r="153" spans="1:7" ht="33.75" customHeight="1" x14ac:dyDescent="0.2">
      <c r="A153" s="64" t="str">
        <f>'001 pr. asignavimai'!M224</f>
        <v>R-001-02-02-02</v>
      </c>
      <c r="B153" s="65" t="str">
        <f>'001 pr. asignavimai'!N224</f>
        <v>Daugiau kaip 2 metų pedagoginio darbo stažą turinčių darbuotojų dalis</v>
      </c>
      <c r="C153" s="64" t="str">
        <f>'001 pr. asignavimai'!O224</f>
        <v>proc.</v>
      </c>
      <c r="D153" s="64">
        <f>'001 pr. asignavimai'!P224</f>
        <v>93.7</v>
      </c>
      <c r="E153" s="64">
        <f>'001 pr. asignavimai'!Q224</f>
        <v>93.7</v>
      </c>
      <c r="F153" s="113">
        <f>'001 pr. asignavimai'!R224</f>
        <v>93.7</v>
      </c>
      <c r="G153" s="190"/>
    </row>
    <row r="154" spans="1:7" ht="15" x14ac:dyDescent="0.2">
      <c r="A154" s="15" t="s">
        <v>224</v>
      </c>
      <c r="B154" s="196" t="str">
        <f>'001 pr. asignavimai'!D225</f>
        <v>Mokslo rėmimo programos įgyvendinimas</v>
      </c>
      <c r="C154" s="196"/>
      <c r="D154" s="196"/>
      <c r="E154" s="196"/>
      <c r="F154" s="196"/>
      <c r="G154" s="183" t="s">
        <v>26</v>
      </c>
    </row>
    <row r="155" spans="1:7" ht="15" x14ac:dyDescent="0.2">
      <c r="A155" s="12" t="str">
        <f>'001 pr. asignavimai'!M225</f>
        <v>V-001-02-02-01-01</v>
      </c>
      <c r="B155" s="13" t="str">
        <f>'001 pr. asignavimai'!N225</f>
        <v>Įgyvendinta programa</v>
      </c>
      <c r="C155" s="13" t="str">
        <f>'001 pr. asignavimai'!O225</f>
        <v>proc.</v>
      </c>
      <c r="D155" s="13">
        <f>'001 pr. asignavimai'!P225</f>
        <v>100</v>
      </c>
      <c r="E155" s="13">
        <f>'001 pr. asignavimai'!Q225</f>
        <v>100</v>
      </c>
      <c r="F155" s="114">
        <f>'001 pr. asignavimai'!R225</f>
        <v>100</v>
      </c>
      <c r="G155" s="184"/>
    </row>
    <row r="156" spans="1:7" ht="15" x14ac:dyDescent="0.2">
      <c r="A156" s="15" t="s">
        <v>225</v>
      </c>
      <c r="B156" s="196" t="str">
        <f>'001 pr. asignavimai'!D228</f>
        <v>Ugdymo kokybės užtikrinimas</v>
      </c>
      <c r="C156" s="196"/>
      <c r="D156" s="196"/>
      <c r="E156" s="196"/>
      <c r="F156" s="196"/>
      <c r="G156" s="191" t="s">
        <v>26</v>
      </c>
    </row>
    <row r="157" spans="1:7" ht="15" x14ac:dyDescent="0.2">
      <c r="A157" s="12" t="str">
        <f>'001 pr. asignavimai'!M228</f>
        <v>V-001-02-02-02-01</v>
      </c>
      <c r="B157" s="13" t="str">
        <f>'001 pr. asignavimai'!N228</f>
        <v>Valstybiniuose ir  mokykliniuose egzaminuose dalyvavusių mokytojų skaičius</v>
      </c>
      <c r="C157" s="12" t="str">
        <f>'001 pr. asignavimai'!O228</f>
        <v>asm.</v>
      </c>
      <c r="D157" s="12">
        <f>'001 pr. asignavimai'!P228</f>
        <v>90</v>
      </c>
      <c r="E157" s="12">
        <f>'001 pr. asignavimai'!Q228</f>
        <v>90</v>
      </c>
      <c r="F157" s="111">
        <f>'001 pr. asignavimai'!R228</f>
        <v>90</v>
      </c>
      <c r="G157" s="192"/>
    </row>
    <row r="158" spans="1:7" ht="15" x14ac:dyDescent="0.2">
      <c r="A158" s="12" t="str">
        <f>'001 pr. asignavimai'!M229</f>
        <v>V-001-02-02-02-02 (VB)</v>
      </c>
      <c r="B158" s="13" t="str">
        <f>'001 pr. asignavimai'!N229</f>
        <v>Panaudotų Mokymo lėšų dalis</v>
      </c>
      <c r="C158" s="12" t="str">
        <f>'001 pr. asignavimai'!O229</f>
        <v>proc.</v>
      </c>
      <c r="D158" s="12">
        <f>'001 pr. asignavimai'!P229</f>
        <v>100</v>
      </c>
      <c r="E158" s="12">
        <f>'001 pr. asignavimai'!Q229</f>
        <v>100</v>
      </c>
      <c r="F158" s="111">
        <f>'001 pr. asignavimai'!R229</f>
        <v>100</v>
      </c>
      <c r="G158" s="192"/>
    </row>
    <row r="159" spans="1:7" ht="15" x14ac:dyDescent="0.2">
      <c r="A159" s="12" t="str">
        <f>'001 pr. asignavimai'!M230</f>
        <v>V-001-02-02-02-03</v>
      </c>
      <c r="B159" s="13" t="str">
        <f>'001 pr. asignavimai'!N230</f>
        <v xml:space="preserve">Finansuotų karjeros specialistų etatų skaičius </v>
      </c>
      <c r="C159" s="12" t="str">
        <f>'001 pr. asignavimai'!O230</f>
        <v>vnt.</v>
      </c>
      <c r="D159" s="12">
        <f>'001 pr. asignavimai'!P230</f>
        <v>4.4000000000000004</v>
      </c>
      <c r="E159" s="12">
        <f>'001 pr. asignavimai'!Q230</f>
        <v>0</v>
      </c>
      <c r="F159" s="111">
        <f>'001 pr. asignavimai'!R230</f>
        <v>0</v>
      </c>
      <c r="G159" s="193"/>
    </row>
    <row r="160" spans="1:7" ht="15" x14ac:dyDescent="0.2">
      <c r="A160" s="15" t="s">
        <v>226</v>
      </c>
      <c r="B160" s="196" t="str">
        <f>'001 pr. asignavimai'!D235</f>
        <v>Neformaliojo  vaikų švietimo programos įgyvendinimas</v>
      </c>
      <c r="C160" s="196"/>
      <c r="D160" s="196"/>
      <c r="E160" s="196"/>
      <c r="F160" s="196"/>
      <c r="G160" s="183" t="s">
        <v>26</v>
      </c>
    </row>
    <row r="161" spans="1:7" ht="15" x14ac:dyDescent="0.2">
      <c r="A161" s="12" t="str">
        <f>'001 pr. asignavimai'!M235</f>
        <v>V-001-02-02-03-01 (VB)</v>
      </c>
      <c r="B161" s="13" t="str">
        <f>'001 pr. asignavimai'!N235</f>
        <v xml:space="preserve">Neformaliajame vaikų švietime dalyvavusių vaikų skaičius </v>
      </c>
      <c r="C161" s="12" t="str">
        <f>'001 pr. asignavimai'!O235</f>
        <v>asm.</v>
      </c>
      <c r="D161" s="12">
        <f>'001 pr. asignavimai'!P235</f>
        <v>1350</v>
      </c>
      <c r="E161" s="12">
        <f>'001 pr. asignavimai'!Q235</f>
        <v>1370</v>
      </c>
      <c r="F161" s="111">
        <f>'001 pr. asignavimai'!R235</f>
        <v>1390</v>
      </c>
      <c r="G161" s="187"/>
    </row>
    <row r="162" spans="1:7" ht="15" x14ac:dyDescent="0.2">
      <c r="A162" s="12" t="str">
        <f>'001 pr. asignavimai'!M236</f>
        <v>V-001-02-02-03-02 (VB)</v>
      </c>
      <c r="B162" s="13" t="str">
        <f>'001 pr. asignavimai'!N236</f>
        <v xml:space="preserve">Neformaliojo vaikų švietimo paslaugų teikėjų skaičius </v>
      </c>
      <c r="C162" s="12" t="str">
        <f>'001 pr. asignavimai'!O236</f>
        <v>vnt.</v>
      </c>
      <c r="D162" s="12">
        <f>'001 pr. asignavimai'!P236</f>
        <v>15</v>
      </c>
      <c r="E162" s="12">
        <f>'001 pr. asignavimai'!Q236</f>
        <v>16</v>
      </c>
      <c r="F162" s="111">
        <f>'001 pr. asignavimai'!R236</f>
        <v>17</v>
      </c>
      <c r="G162" s="184"/>
    </row>
    <row r="163" spans="1:7" ht="15" x14ac:dyDescent="0.2">
      <c r="A163" s="15" t="s">
        <v>227</v>
      </c>
      <c r="B163" s="196" t="str">
        <f>'001 pr. asignavimai'!D239</f>
        <v>Vaikų vasaros poilsio organizavimo programos įgyvendinimas</v>
      </c>
      <c r="C163" s="196"/>
      <c r="D163" s="196"/>
      <c r="E163" s="196"/>
      <c r="F163" s="196"/>
      <c r="G163" s="183" t="s">
        <v>26</v>
      </c>
    </row>
    <row r="164" spans="1:7" ht="15" x14ac:dyDescent="0.2">
      <c r="A164" s="12" t="str">
        <f>'001 pr. asignavimai'!M239</f>
        <v>V-001-02-02-04-01</v>
      </c>
      <c r="B164" s="13" t="str">
        <f>'001 pr. asignavimai'!N239</f>
        <v>Finansuotų stovyklų skaičius</v>
      </c>
      <c r="C164" s="12" t="str">
        <f>'001 pr. asignavimai'!O239</f>
        <v>vnt.</v>
      </c>
      <c r="D164" s="12">
        <f>'001 pr. asignavimai'!P239</f>
        <v>18</v>
      </c>
      <c r="E164" s="12">
        <f>'001 pr. asignavimai'!Q239</f>
        <v>20</v>
      </c>
      <c r="F164" s="111">
        <f>'001 pr. asignavimai'!R239</f>
        <v>22</v>
      </c>
      <c r="G164" s="187"/>
    </row>
    <row r="165" spans="1:7" ht="15" x14ac:dyDescent="0.2">
      <c r="A165" s="12" t="str">
        <f>'001 pr. asignavimai'!M240</f>
        <v>V-001-02-02-04-02</v>
      </c>
      <c r="B165" s="13" t="str">
        <f>'001 pr. asignavimai'!N240</f>
        <v>Stovyklose dalyvavusių vaikų skaičius</v>
      </c>
      <c r="C165" s="12" t="str">
        <f>'001 pr. asignavimai'!O240</f>
        <v>vnt.</v>
      </c>
      <c r="D165" s="12">
        <f>'001 pr. asignavimai'!P240</f>
        <v>680</v>
      </c>
      <c r="E165" s="12">
        <f>'001 pr. asignavimai'!Q240</f>
        <v>690</v>
      </c>
      <c r="F165" s="111">
        <f>'001 pr. asignavimai'!R240</f>
        <v>700</v>
      </c>
      <c r="G165" s="184"/>
    </row>
    <row r="166" spans="1:7" ht="15" x14ac:dyDescent="0.2">
      <c r="A166" s="8" t="s">
        <v>344</v>
      </c>
      <c r="B166" s="197" t="str">
        <f>'001 pr. asignavimai'!C246</f>
        <v>Organizuoti jaunimo užimtumą, skatinti ir remti Plungės rajono jaunimo savanorišką veiklą bei vykdomas veiklos programas</v>
      </c>
      <c r="C166" s="198"/>
      <c r="D166" s="198"/>
      <c r="E166" s="198"/>
      <c r="F166" s="198"/>
      <c r="G166" s="185" t="s">
        <v>361</v>
      </c>
    </row>
    <row r="167" spans="1:7" ht="15" x14ac:dyDescent="0.2">
      <c r="A167" s="16" t="str">
        <f>'001 pr. asignavimai'!M246</f>
        <v>R-001-03-01-01</v>
      </c>
      <c r="B167" s="17" t="str">
        <f>'001 pr. asignavimai'!N246</f>
        <v>Veikiančių jaunimo organizacijų, neformalių jaunimo grupių skaičius</v>
      </c>
      <c r="C167" s="16" t="str">
        <f>'001 pr. asignavimai'!O246</f>
        <v>vnt.</v>
      </c>
      <c r="D167" s="16">
        <f>'001 pr. asignavimai'!P246</f>
        <v>5</v>
      </c>
      <c r="E167" s="16">
        <f>'001 pr. asignavimai'!Q246</f>
        <v>6</v>
      </c>
      <c r="F167" s="112">
        <f>'001 pr. asignavimai'!R246</f>
        <v>6</v>
      </c>
      <c r="G167" s="188"/>
    </row>
    <row r="168" spans="1:7" ht="15" x14ac:dyDescent="0.2">
      <c r="A168" s="16" t="str">
        <f>'001 pr. asignavimai'!M247</f>
        <v>R-001-03-01-02</v>
      </c>
      <c r="B168" s="17" t="str">
        <f>'001 pr. asignavimai'!N247</f>
        <v>AJC organizuojamų rajoninių renginių skaičius</v>
      </c>
      <c r="C168" s="16" t="str">
        <f>'001 pr. asignavimai'!O247</f>
        <v>vnt.</v>
      </c>
      <c r="D168" s="16">
        <f>'001 pr. asignavimai'!P247</f>
        <v>2</v>
      </c>
      <c r="E168" s="16">
        <f>'001 pr. asignavimai'!Q247</f>
        <v>3</v>
      </c>
      <c r="F168" s="112">
        <f>'001 pr. asignavimai'!R247</f>
        <v>3</v>
      </c>
      <c r="G168" s="188"/>
    </row>
    <row r="169" spans="1:7" ht="30" x14ac:dyDescent="0.2">
      <c r="A169" s="16" t="str">
        <f>'001 pr. asignavimai'!M248</f>
        <v>R-001-03-01-03</v>
      </c>
      <c r="B169" s="17" t="str">
        <f>'001 pr. asignavimai'!N248</f>
        <v>Jaunų žmonių, dalyvaujančių iš Savivaldybės biudžeto finansuojamų projektų veiklose, skaičius</v>
      </c>
      <c r="C169" s="16" t="str">
        <f>'001 pr. asignavimai'!O248</f>
        <v>asm.</v>
      </c>
      <c r="D169" s="16">
        <f>'001 pr. asignavimai'!P248</f>
        <v>840</v>
      </c>
      <c r="E169" s="16">
        <f>'001 pr. asignavimai'!Q248</f>
        <v>920</v>
      </c>
      <c r="F169" s="112">
        <f>'001 pr. asignavimai'!R248</f>
        <v>1100</v>
      </c>
      <c r="G169" s="186"/>
    </row>
    <row r="170" spans="1:7" ht="15" x14ac:dyDescent="0.2">
      <c r="A170" s="15" t="s">
        <v>228</v>
      </c>
      <c r="B170" s="196" t="str">
        <f>'001 pr. asignavimai'!D249</f>
        <v>Jaunimo veiklos programos įgyvendinimas</v>
      </c>
      <c r="C170" s="196"/>
      <c r="D170" s="196"/>
      <c r="E170" s="196"/>
      <c r="F170" s="196"/>
      <c r="G170" s="183" t="s">
        <v>26</v>
      </c>
    </row>
    <row r="171" spans="1:7" ht="15" x14ac:dyDescent="0.2">
      <c r="A171" s="12" t="str">
        <f>'001 pr. asignavimai'!M249</f>
        <v>V-001-03-01-01-01</v>
      </c>
      <c r="B171" s="13" t="str">
        <f>'001 pr. asignavimai'!N249</f>
        <v>Paremtų programų skaičius</v>
      </c>
      <c r="C171" s="12" t="str">
        <f>'001 pr. asignavimai'!O249</f>
        <v>vnt.</v>
      </c>
      <c r="D171" s="12">
        <f>'001 pr. asignavimai'!P249</f>
        <v>8</v>
      </c>
      <c r="E171" s="12">
        <f>'001 pr. asignavimai'!Q249</f>
        <v>9</v>
      </c>
      <c r="F171" s="111">
        <f>'001 pr. asignavimai'!R249</f>
        <v>9</v>
      </c>
      <c r="G171" s="187"/>
    </row>
    <row r="172" spans="1:7" ht="15" x14ac:dyDescent="0.2">
      <c r="A172" s="12" t="str">
        <f>'001 pr. asignavimai'!M250</f>
        <v>V-001-03-01-01-02</v>
      </c>
      <c r="B172" s="13" t="str">
        <f>'001 pr. asignavimai'!N250</f>
        <v>Paremtų savanorių skaičius</v>
      </c>
      <c r="C172" s="12" t="str">
        <f>'001 pr. asignavimai'!O250</f>
        <v>asm.</v>
      </c>
      <c r="D172" s="12">
        <f>'001 pr. asignavimai'!P250</f>
        <v>5</v>
      </c>
      <c r="E172" s="12">
        <f>'001 pr. asignavimai'!Q250</f>
        <v>6</v>
      </c>
      <c r="F172" s="111">
        <f>'001 pr. asignavimai'!R250</f>
        <v>7</v>
      </c>
      <c r="G172" s="187"/>
    </row>
    <row r="173" spans="1:7" ht="15" x14ac:dyDescent="0.2">
      <c r="A173" s="12" t="str">
        <f>'001 pr. asignavimai'!M251</f>
        <v>V-001-03-01-01-03</v>
      </c>
      <c r="B173" s="13" t="str">
        <f>'001 pr. asignavimai'!N251</f>
        <v>Įdarbintų jaunuolių skaičius</v>
      </c>
      <c r="C173" s="12" t="str">
        <f>'001 pr. asignavimai'!O251</f>
        <v>asm.</v>
      </c>
      <c r="D173" s="12">
        <f>'001 pr. asignavimai'!P251</f>
        <v>13</v>
      </c>
      <c r="E173" s="12">
        <f>'001 pr. asignavimai'!Q251</f>
        <v>15</v>
      </c>
      <c r="F173" s="111">
        <f>'001 pr. asignavimai'!R251</f>
        <v>16</v>
      </c>
      <c r="G173" s="184"/>
    </row>
    <row r="174" spans="1:7" ht="15" x14ac:dyDescent="0.2">
      <c r="A174" s="15" t="s">
        <v>234</v>
      </c>
      <c r="B174" s="196" t="str">
        <f>'001 pr. asignavimai'!D254</f>
        <v>Plungės atviro jaunimo centro veiklos organizavimas</v>
      </c>
      <c r="C174" s="196"/>
      <c r="D174" s="196"/>
      <c r="E174" s="196"/>
      <c r="F174" s="196"/>
      <c r="G174" s="183" t="s">
        <v>26</v>
      </c>
    </row>
    <row r="175" spans="1:7" ht="15" x14ac:dyDescent="0.2">
      <c r="A175" s="12" t="str">
        <f>'001 pr. asignavimai'!M254</f>
        <v>V-001-04-01-01-01</v>
      </c>
      <c r="B175" s="13" t="str">
        <f>'001 pr. asignavimai'!N254</f>
        <v>Suorganizuotų renginių, skirtų jaunimui, skaičius per metus</v>
      </c>
      <c r="C175" s="12" t="str">
        <f>'001 pr. asignavimai'!O254</f>
        <v>vnt.</v>
      </c>
      <c r="D175" s="12">
        <f>'001 pr. asignavimai'!P254</f>
        <v>24</v>
      </c>
      <c r="E175" s="12">
        <f>'001 pr. asignavimai'!Q254</f>
        <v>30</v>
      </c>
      <c r="F175" s="111">
        <f>'001 pr. asignavimai'!R254</f>
        <v>35</v>
      </c>
      <c r="G175" s="187"/>
    </row>
    <row r="176" spans="1:7" ht="15" x14ac:dyDescent="0.2">
      <c r="A176" s="12" t="str">
        <f>'001 pr. asignavimai'!M255</f>
        <v>V-001-04-01-01-02</v>
      </c>
      <c r="B176" s="13" t="str">
        <f>'001 pr. asignavimai'!N255</f>
        <v>AJC lankytojų skaičius (per metus)</v>
      </c>
      <c r="C176" s="12" t="str">
        <f>'001 pr. asignavimai'!O255</f>
        <v>vnt.</v>
      </c>
      <c r="D176" s="12">
        <f>'001 pr. asignavimai'!P255</f>
        <v>1400</v>
      </c>
      <c r="E176" s="12">
        <f>'001 pr. asignavimai'!Q255</f>
        <v>1600</v>
      </c>
      <c r="F176" s="111">
        <f>'001 pr. asignavimai'!R255</f>
        <v>2000</v>
      </c>
      <c r="G176" s="184"/>
    </row>
    <row r="177" spans="1:7" ht="26.25" customHeight="1" x14ac:dyDescent="0.2">
      <c r="A177" s="8" t="s">
        <v>345</v>
      </c>
      <c r="B177" s="197" t="str">
        <f>'001 pr. asignavimai'!C261</f>
        <v xml:space="preserve">Įgyvendinti neformaliojo suaugusiųjų švietimo programą </v>
      </c>
      <c r="C177" s="198"/>
      <c r="D177" s="198"/>
      <c r="E177" s="198"/>
      <c r="F177" s="198"/>
      <c r="G177" s="185" t="s">
        <v>362</v>
      </c>
    </row>
    <row r="178" spans="1:7" ht="26.25" customHeight="1" x14ac:dyDescent="0.2">
      <c r="A178" s="16" t="str">
        <f>'001 pr. asignavimai'!M261</f>
        <v>R-001-04-01-01</v>
      </c>
      <c r="B178" s="17" t="str">
        <f>'001 pr. asignavimai'!N261</f>
        <v>Dalyvavusių neformaliojo suaugusių švietimo veiklose asmenų dalis nuo vyresnių nei 65 metų asmenų skaičiaus</v>
      </c>
      <c r="C178" s="16" t="str">
        <f>'001 pr. asignavimai'!O261</f>
        <v>proc.</v>
      </c>
      <c r="D178" s="16">
        <f>'001 pr. asignavimai'!P261</f>
        <v>3.46</v>
      </c>
      <c r="E178" s="16">
        <f>'001 pr. asignavimai'!Q261</f>
        <v>3.62</v>
      </c>
      <c r="F178" s="112">
        <f>'001 pr. asignavimai'!R261</f>
        <v>3.79</v>
      </c>
      <c r="G178" s="186"/>
    </row>
    <row r="179" spans="1:7" ht="15" x14ac:dyDescent="0.2">
      <c r="A179" s="15" t="s">
        <v>229</v>
      </c>
      <c r="B179" s="196" t="str">
        <f>'001 pr. asignavimai'!D262</f>
        <v>Trečiojo amžiaus universiteto (TAU) veiklos organizavimas</v>
      </c>
      <c r="C179" s="196"/>
      <c r="D179" s="196"/>
      <c r="E179" s="196"/>
      <c r="F179" s="196"/>
      <c r="G179" s="183" t="s">
        <v>26</v>
      </c>
    </row>
    <row r="180" spans="1:7" ht="15" x14ac:dyDescent="0.2">
      <c r="A180" s="12" t="str">
        <f>'001 pr. asignavimai'!M262</f>
        <v>V-001-04-01-01-01</v>
      </c>
      <c r="B180" s="13" t="str">
        <f>'001 pr. asignavimai'!N262</f>
        <v>TAU klausytojų skaičius</v>
      </c>
      <c r="C180" s="12" t="str">
        <f>'001 pr. asignavimai'!O262</f>
        <v>asm.</v>
      </c>
      <c r="D180" s="12">
        <f>'001 pr. asignavimai'!P262</f>
        <v>231</v>
      </c>
      <c r="E180" s="12">
        <f>'001 pr. asignavimai'!Q262</f>
        <v>242</v>
      </c>
      <c r="F180" s="111">
        <f>'001 pr. asignavimai'!R262</f>
        <v>253</v>
      </c>
      <c r="G180" s="187"/>
    </row>
    <row r="181" spans="1:7" ht="15" x14ac:dyDescent="0.2">
      <c r="A181" s="12" t="str">
        <f>'001 pr. asignavimai'!M263</f>
        <v>V-001-04-01-01-02</v>
      </c>
      <c r="B181" s="13" t="str">
        <f>'001 pr. asignavimai'!N263</f>
        <v>TAU renginių skaičius</v>
      </c>
      <c r="C181" s="12" t="str">
        <f>'001 pr. asignavimai'!O263</f>
        <v>vnt.</v>
      </c>
      <c r="D181" s="12">
        <f>'001 pr. asignavimai'!P263</f>
        <v>218</v>
      </c>
      <c r="E181" s="12">
        <f>'001 pr. asignavimai'!Q263</f>
        <v>229</v>
      </c>
      <c r="F181" s="111">
        <f>'001 pr. asignavimai'!R263</f>
        <v>240</v>
      </c>
      <c r="G181" s="184"/>
    </row>
    <row r="182" spans="1:7" ht="57.75" customHeight="1" x14ac:dyDescent="0.2">
      <c r="A182" s="8" t="s">
        <v>230</v>
      </c>
      <c r="B182" s="197" t="str">
        <f>'001 pr. asignavimai'!C269</f>
        <v xml:space="preserve">Remti ir skatinti masinių sporto sveikatingumo renginių vykdymą rajone </v>
      </c>
      <c r="C182" s="198"/>
      <c r="D182" s="198"/>
      <c r="E182" s="198"/>
      <c r="F182" s="198"/>
      <c r="G182" s="185" t="s">
        <v>363</v>
      </c>
    </row>
    <row r="183" spans="1:7" ht="57.75" customHeight="1" x14ac:dyDescent="0.2">
      <c r="A183" s="16" t="str">
        <f>'001 pr. asignavimai'!M269</f>
        <v>R-001-05-01-01</v>
      </c>
      <c r="B183" s="17" t="str">
        <f>'001 pr. asignavimai'!N269</f>
        <v xml:space="preserve">Sporto projektų, kuriems skirta parama, skaičius </v>
      </c>
      <c r="C183" s="16" t="str">
        <f>'001 pr. asignavimai'!O269</f>
        <v>vnt.</v>
      </c>
      <c r="D183" s="16">
        <f>'001 pr. asignavimai'!P269</f>
        <v>60</v>
      </c>
      <c r="E183" s="16">
        <f>'001 pr. asignavimai'!Q269</f>
        <v>62</v>
      </c>
      <c r="F183" s="112">
        <f>'001 pr. asignavimai'!R269</f>
        <v>64</v>
      </c>
      <c r="G183" s="186"/>
    </row>
    <row r="184" spans="1:7" ht="15" x14ac:dyDescent="0.2">
      <c r="A184" s="15" t="s">
        <v>231</v>
      </c>
      <c r="B184" s="196" t="str">
        <f>'001 pr. asignavimai'!D270</f>
        <v>Sporto projektų rėmimas</v>
      </c>
      <c r="C184" s="196"/>
      <c r="D184" s="196"/>
      <c r="E184" s="196"/>
      <c r="F184" s="196"/>
      <c r="G184" s="183" t="s">
        <v>26</v>
      </c>
    </row>
    <row r="185" spans="1:7" ht="15" x14ac:dyDescent="0.2">
      <c r="A185" s="12" t="str">
        <f>'001 pr. asignavimai'!M270</f>
        <v>V-001-05-01-01-01</v>
      </c>
      <c r="B185" s="13" t="str">
        <f>'001 pr. asignavimai'!N270</f>
        <v>Įgyvendinta programa</v>
      </c>
      <c r="C185" s="12" t="str">
        <f>'001 pr. asignavimai'!O270</f>
        <v>proc.</v>
      </c>
      <c r="D185" s="12">
        <f>'001 pr. asignavimai'!P270</f>
        <v>100</v>
      </c>
      <c r="E185" s="12">
        <f>'001 pr. asignavimai'!Q270</f>
        <v>100</v>
      </c>
      <c r="F185" s="111">
        <f>'001 pr. asignavimai'!R270</f>
        <v>100</v>
      </c>
      <c r="G185" s="184"/>
    </row>
    <row r="186" spans="1:7" ht="15" x14ac:dyDescent="0.2">
      <c r="A186" s="15" t="s">
        <v>235</v>
      </c>
      <c r="B186" s="196" t="str">
        <f>'001 pr. asignavimai'!D273</f>
        <v>VšĮ "Plungės futbolas" programos įgyvendinimas</v>
      </c>
      <c r="C186" s="196"/>
      <c r="D186" s="196"/>
      <c r="E186" s="196"/>
      <c r="F186" s="196"/>
      <c r="G186" s="183" t="s">
        <v>26</v>
      </c>
    </row>
    <row r="187" spans="1:7" ht="15" x14ac:dyDescent="0.2">
      <c r="A187" s="12" t="str">
        <f>'001 pr. asignavimai'!M273</f>
        <v>V-001-05-01-02-01</v>
      </c>
      <c r="B187" s="13" t="str">
        <f>'001 pr. asignavimai'!N273</f>
        <v xml:space="preserve">Įstaigoje organizuojamų treniruočių skaičius per metus </v>
      </c>
      <c r="C187" s="12" t="str">
        <f>'001 pr. asignavimai'!O273</f>
        <v>vnt.</v>
      </c>
      <c r="D187" s="12">
        <f>'001 pr. asignavimai'!P273</f>
        <v>2300</v>
      </c>
      <c r="E187" s="12">
        <f>'001 pr. asignavimai'!Q273</f>
        <v>2350</v>
      </c>
      <c r="F187" s="111">
        <f>'001 pr. asignavimai'!R273</f>
        <v>2400</v>
      </c>
      <c r="G187" s="187"/>
    </row>
    <row r="188" spans="1:7" ht="15" x14ac:dyDescent="0.2">
      <c r="A188" s="12" t="str">
        <f>'001 pr. asignavimai'!M274</f>
        <v>V-001-05-01-02-02</v>
      </c>
      <c r="B188" s="13" t="str">
        <f>'001 pr. asignavimai'!N274</f>
        <v xml:space="preserve">Įstaigoje sportuojančių vaikų skaičius </v>
      </c>
      <c r="C188" s="12" t="str">
        <f>'001 pr. asignavimai'!O274</f>
        <v>asm.</v>
      </c>
      <c r="D188" s="12">
        <f>'001 pr. asignavimai'!P274</f>
        <v>400</v>
      </c>
      <c r="E188" s="12">
        <f>'001 pr. asignavimai'!Q274</f>
        <v>420</v>
      </c>
      <c r="F188" s="111">
        <f>'001 pr. asignavimai'!R274</f>
        <v>440</v>
      </c>
      <c r="G188" s="184"/>
    </row>
    <row r="189" spans="1:7" ht="15" x14ac:dyDescent="0.2">
      <c r="A189" s="15" t="s">
        <v>236</v>
      </c>
      <c r="B189" s="196" t="str">
        <f>'001 pr. asignavimai'!D277</f>
        <v>Krepšinio komandos "Plungės Olimpas" rėmimas</v>
      </c>
      <c r="C189" s="196"/>
      <c r="D189" s="196"/>
      <c r="E189" s="196"/>
      <c r="F189" s="196"/>
      <c r="G189" s="183" t="s">
        <v>26</v>
      </c>
    </row>
    <row r="190" spans="1:7" ht="15" x14ac:dyDescent="0.2">
      <c r="A190" s="12" t="str">
        <f>'001 pr. asignavimai'!M277</f>
        <v>V-001-05-01-03-01</v>
      </c>
      <c r="B190" s="13" t="str">
        <f>'001 pr. asignavimai'!N277</f>
        <v xml:space="preserve">Sužaistų rungtynių skaičius </v>
      </c>
      <c r="C190" s="12" t="str">
        <f>'001 pr. asignavimai'!O277</f>
        <v>vnt.</v>
      </c>
      <c r="D190" s="12">
        <f>'001 pr. asignavimai'!P277</f>
        <v>40</v>
      </c>
      <c r="E190" s="12">
        <f>'001 pr. asignavimai'!Q277</f>
        <v>40</v>
      </c>
      <c r="F190" s="111">
        <f>'001 pr. asignavimai'!R277</f>
        <v>44</v>
      </c>
      <c r="G190" s="184"/>
    </row>
    <row r="191" spans="1:7" ht="15" x14ac:dyDescent="0.2">
      <c r="A191" s="15" t="s">
        <v>237</v>
      </c>
      <c r="B191" s="196" t="str">
        <f>'001 pr. asignavimai'!D280</f>
        <v>Futbolo komandos FK "Babrungas" rėmimas</v>
      </c>
      <c r="C191" s="196"/>
      <c r="D191" s="196"/>
      <c r="E191" s="196"/>
      <c r="F191" s="196"/>
      <c r="G191" s="183" t="s">
        <v>26</v>
      </c>
    </row>
    <row r="192" spans="1:7" ht="15" x14ac:dyDescent="0.2">
      <c r="A192" s="12" t="str">
        <f>'001 pr. asignavimai'!M280</f>
        <v>V-001-05-01-04-01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30</v>
      </c>
      <c r="E192" s="12">
        <f>'001 pr. asignavimai'!Q280</f>
        <v>30</v>
      </c>
      <c r="F192" s="111">
        <f>'001 pr. asignavimai'!R280</f>
        <v>30</v>
      </c>
      <c r="G192" s="184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6:F156"/>
    <mergeCell ref="B151:F151"/>
    <mergeCell ref="B145:F145"/>
    <mergeCell ref="B136:F136"/>
    <mergeCell ref="B141:F141"/>
    <mergeCell ref="B143:F143"/>
    <mergeCell ref="G98:G104"/>
    <mergeCell ref="G10:G11"/>
    <mergeCell ref="B186:F186"/>
    <mergeCell ref="B189:F189"/>
    <mergeCell ref="B191:F191"/>
    <mergeCell ref="B184:F184"/>
    <mergeCell ref="B166:F166"/>
    <mergeCell ref="B170:F170"/>
    <mergeCell ref="B174:F174"/>
    <mergeCell ref="B160:F160"/>
    <mergeCell ref="B163:F163"/>
    <mergeCell ref="B177:F177"/>
    <mergeCell ref="B179:F179"/>
    <mergeCell ref="B182:F182"/>
    <mergeCell ref="B147:F147"/>
    <mergeCell ref="B154:F15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5:G146"/>
    <mergeCell ref="G147:G150"/>
    <mergeCell ref="G151:G153"/>
    <mergeCell ref="G154:G155"/>
    <mergeCell ref="G156:G159"/>
    <mergeCell ref="G160:G162"/>
    <mergeCell ref="G163:G165"/>
    <mergeCell ref="G166:G169"/>
    <mergeCell ref="G170:G173"/>
    <mergeCell ref="G174:G176"/>
    <mergeCell ref="G189:G190"/>
    <mergeCell ref="G191:G192"/>
    <mergeCell ref="G177:G178"/>
    <mergeCell ref="G179:G181"/>
    <mergeCell ref="G182:G183"/>
    <mergeCell ref="G184:G185"/>
    <mergeCell ref="G186:G188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2023-01-26T13:37:28Z</dcterms:modified>
</cp:coreProperties>
</file>