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asignavimai'!$A$1:$R$105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3" l="1"/>
  <c r="I98" i="3" l="1"/>
  <c r="H98" i="3"/>
  <c r="H39" i="3"/>
  <c r="I39" i="3" l="1"/>
  <c r="S39" i="3" s="1"/>
  <c r="B43" i="4" l="1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5" i="4"/>
  <c r="C35" i="4"/>
  <c r="D35" i="4"/>
  <c r="E35" i="4"/>
  <c r="F35" i="4"/>
  <c r="A35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5" i="4"/>
  <c r="C25" i="4"/>
  <c r="D25" i="4"/>
  <c r="E25" i="4"/>
  <c r="F25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20" i="4"/>
  <c r="C20" i="4"/>
  <c r="D20" i="4"/>
  <c r="E20" i="4"/>
  <c r="F20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B12" i="4"/>
  <c r="C12" i="4"/>
  <c r="D12" i="4"/>
  <c r="E12" i="4"/>
  <c r="F12" i="4"/>
  <c r="A12" i="4"/>
  <c r="B11" i="4"/>
  <c r="B10" i="4"/>
  <c r="C10" i="4"/>
  <c r="D10" i="4"/>
  <c r="E10" i="4"/>
  <c r="F10" i="4"/>
  <c r="A10" i="4"/>
  <c r="B9" i="4"/>
  <c r="H95" i="3"/>
  <c r="I95" i="3"/>
  <c r="J95" i="3"/>
  <c r="K95" i="3"/>
  <c r="G95" i="3"/>
  <c r="H93" i="3"/>
  <c r="I93" i="3"/>
  <c r="K93" i="3"/>
  <c r="H94" i="3"/>
  <c r="I94" i="3"/>
  <c r="J94" i="3"/>
  <c r="K94" i="3"/>
  <c r="G94" i="3"/>
  <c r="G32" i="3"/>
  <c r="G54" i="3"/>
  <c r="G71" i="3"/>
  <c r="G93" i="3"/>
  <c r="H71" i="3"/>
  <c r="I71" i="3"/>
  <c r="J71" i="3"/>
  <c r="K71" i="3"/>
  <c r="K99" i="3"/>
  <c r="J99" i="3"/>
  <c r="I99" i="3"/>
  <c r="H99" i="3"/>
  <c r="G99" i="3"/>
  <c r="K98" i="3"/>
  <c r="J98" i="3"/>
  <c r="G98" i="3"/>
  <c r="K54" i="3"/>
  <c r="J54" i="3"/>
  <c r="I54" i="3"/>
  <c r="S54" i="3" s="1"/>
  <c r="H54" i="3"/>
  <c r="K43" i="3"/>
  <c r="J43" i="3"/>
  <c r="I43" i="3"/>
  <c r="S43" i="3" s="1"/>
  <c r="H43" i="3"/>
  <c r="G43" i="3"/>
  <c r="K39" i="3"/>
  <c r="J39" i="3"/>
  <c r="K32" i="3"/>
  <c r="J32" i="3"/>
  <c r="I32" i="3"/>
  <c r="S32" i="3" s="1"/>
  <c r="H32" i="3"/>
  <c r="J66" i="3"/>
  <c r="J93" i="3" s="1"/>
  <c r="S71" i="3" l="1"/>
  <c r="H100" i="3"/>
  <c r="I100" i="3"/>
  <c r="J100" i="3"/>
  <c r="K100" i="3"/>
  <c r="G100" i="3"/>
  <c r="K74" i="3"/>
  <c r="J74" i="3"/>
  <c r="I74" i="3"/>
  <c r="S74" i="3" s="1"/>
  <c r="H74" i="3"/>
  <c r="G74" i="3"/>
  <c r="K67" i="3"/>
  <c r="J67" i="3"/>
  <c r="I67" i="3"/>
  <c r="H67" i="3"/>
  <c r="G67" i="3"/>
  <c r="H62" i="3"/>
  <c r="I62" i="3"/>
  <c r="J62" i="3"/>
  <c r="K62" i="3"/>
  <c r="G62" i="3"/>
  <c r="H59" i="3"/>
  <c r="I59" i="3"/>
  <c r="S59" i="3" s="1"/>
  <c r="J59" i="3"/>
  <c r="K59" i="3"/>
  <c r="G59" i="3"/>
  <c r="H13" i="3"/>
  <c r="H55" i="3" s="1"/>
  <c r="I13" i="3"/>
  <c r="J13" i="3"/>
  <c r="J55" i="3" s="1"/>
  <c r="K13" i="3"/>
  <c r="K55" i="3" s="1"/>
  <c r="I55" i="3" l="1"/>
  <c r="S62" i="3"/>
  <c r="S67" i="3"/>
  <c r="K63" i="3"/>
  <c r="J63" i="3"/>
  <c r="I63" i="3"/>
  <c r="H63" i="3"/>
  <c r="I75" i="3"/>
  <c r="G75" i="3"/>
  <c r="K75" i="3"/>
  <c r="J75" i="3"/>
  <c r="H75" i="3"/>
  <c r="K84" i="3"/>
  <c r="J84" i="3"/>
  <c r="I84" i="3"/>
  <c r="H84" i="3"/>
  <c r="G84" i="3"/>
  <c r="I85" i="3" l="1"/>
  <c r="I86" i="3" s="1"/>
  <c r="I103" i="3"/>
  <c r="G85" i="3"/>
  <c r="G86" i="3" s="1"/>
  <c r="G103" i="3"/>
  <c r="H85" i="3"/>
  <c r="H86" i="3" s="1"/>
  <c r="H103" i="3"/>
  <c r="J85" i="3"/>
  <c r="J86" i="3" s="1"/>
  <c r="J103" i="3"/>
  <c r="K85" i="3"/>
  <c r="K86" i="3" s="1"/>
  <c r="K103" i="3"/>
  <c r="G63" i="3" l="1"/>
  <c r="K102" i="3"/>
  <c r="J102" i="3"/>
  <c r="I102" i="3"/>
  <c r="H102" i="3"/>
  <c r="G102" i="3"/>
  <c r="J101" i="3" l="1"/>
  <c r="H101" i="3"/>
  <c r="K101" i="3"/>
  <c r="I101" i="3"/>
  <c r="G101" i="3"/>
  <c r="H76" i="3" l="1"/>
  <c r="H87" i="3" s="1"/>
  <c r="I76" i="3"/>
  <c r="I87" i="3" s="1"/>
  <c r="J76" i="3"/>
  <c r="J87" i="3" s="1"/>
  <c r="K76" i="3"/>
  <c r="K87" i="3" s="1"/>
  <c r="G13" i="3"/>
  <c r="G55" i="3" l="1"/>
  <c r="G76" i="3" s="1"/>
  <c r="S13" i="3"/>
  <c r="I104" i="3"/>
  <c r="I106" i="3"/>
  <c r="K106" i="3"/>
  <c r="K104" i="3"/>
  <c r="J104" i="3"/>
  <c r="J106" i="3"/>
  <c r="H104" i="3"/>
  <c r="G104" i="3"/>
  <c r="G87" i="3" l="1"/>
  <c r="G106" i="3" s="1"/>
  <c r="H106" i="3" l="1"/>
</calcChain>
</file>

<file path=xl/sharedStrings.xml><?xml version="1.0" encoding="utf-8"?>
<sst xmlns="http://schemas.openxmlformats.org/spreadsheetml/2006/main" count="487" uniqueCount="160">
  <si>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</si>
  <si>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</si>
  <si>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</si>
  <si>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</si>
  <si>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</si>
  <si>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</si>
  <si>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</si>
  <si>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</si>
  <si>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</si>
  <si>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</si>
  <si>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</si>
  <si>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</si>
  <si>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</si>
  <si>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</si>
  <si>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</si>
  <si>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</si>
  <si>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</si>
  <si>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</si>
  <si>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</si>
  <si>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</si>
  <si>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</si>
  <si>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</si>
  <si>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</si>
  <si>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</si>
  <si>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</si>
  <si>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</si>
  <si>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</si>
  <si>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</si>
  <si>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</si>
  <si>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</si>
  <si>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</si>
  <si>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</si>
  <si>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</si>
  <si>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</si>
  <si>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</si>
  <si>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</si>
  <si>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</si>
  <si>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</si>
  <si>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</si>
  <si>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</si>
  <si>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</si>
  <si>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</si>
  <si>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</si>
  <si>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</si>
  <si>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</si>
  <si>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</si>
  <si>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</si>
  <si>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</si>
  <si>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</si>
  <si>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</si>
  <si>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</si>
  <si>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</si>
  <si>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</si>
  <si>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</si>
  <si>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</si>
  <si>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</si>
  <si>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</si>
  <si>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</si>
  <si>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</si>
  <si>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</si>
  <si>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</si>
  <si>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</si>
  <si>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</si>
  <si>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</si>
  <si>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</si>
  <si>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</si>
  <si>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</si>
  <si>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</si>
  <si>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</si>
  <si>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</si>
  <si>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</si>
  <si>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</si>
  <si>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</si>
  <si>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</si>
  <si>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</si>
  <si>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</si>
  <si>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</si>
  <si>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</si>
  <si>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</si>
  <si>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</si>
  <si>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</si>
  <si>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</si>
  <si>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</si>
  <si>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</si>
  <si>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</si>
  <si>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</si>
  <si>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</si>
  <si>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</si>
  <si>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</si>
  <si>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</si>
  <si>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</si>
  <si>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</si>
  <si>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</si>
  <si>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</si>
  <si>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</si>
  <si>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</si>
  <si>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</si>
  <si>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</si>
  <si>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</si>
  <si>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</si>
  <si>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</si>
  <si>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</si>
  <si>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</si>
  <si>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</si>
  <si>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</si>
  <si>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</si>
  <si>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</si>
  <si>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</si>
  <si>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</si>
  <si>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</si>
  <si>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</si>
  <si>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</si>
  <si>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</si>
  <si>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</si>
  <si>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</si>
  <si>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</si>
  <si>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</si>
  <si>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</si>
  <si>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</si>
  <si>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</si>
  <si>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</si>
  <si>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</si>
  <si>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</si>
  <si>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</si>
  <si>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</si>
  <si>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</si>
  <si>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</si>
  <si>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</si>
  <si>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</si>
  <si>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</si>
  <si>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</si>
  <si>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</si>
  <si>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</si>
  <si>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</si>
  <si>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</si>
  <si>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</si>
  <si>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</si>
  <si>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</si>
  <si>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</si>
  <si>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</si>
  <si>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</si>
  <si>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</si>
  <si>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</si>
  <si>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</si>
  <si>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</si>
  <si>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</si>
  <si>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</si>
  <si>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</si>
  <si>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</si>
  <si>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</si>
  <si>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</si>
  <si>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</si>
  <si>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</si>
  <si>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t xml:space="preserve">                                                                                                                                                Plungės rajono savivaldybės 2023–2025 metų </t>
  </si>
  <si>
    <t xml:space="preserve">                                      strateginio veiklos plano</t>
  </si>
  <si>
    <t xml:space="preserve">                                                                       1.2 priedas</t>
  </si>
  <si>
    <t xml:space="preserve">                                                                                                           strateginio veiklos plano</t>
  </si>
  <si>
    <t xml:space="preserve">                                                                                    2.2 priedas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</si>
  <si>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</si>
  <si>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r>
      <t xml:space="preserve">2023-2025 METŲ </t>
    </r>
    <r>
      <rPr>
        <b/>
        <u/>
        <sz val="11"/>
        <color rgb="FF000000"/>
        <rFont val="Times New Roman"/>
        <family val="1"/>
        <charset val="186"/>
      </rPr>
      <t xml:space="preserve">002 EKONOMINĖS IR PROJEKTINĖS VEIKLOS </t>
    </r>
    <r>
      <rPr>
        <b/>
        <sz val="11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1"/>
        <color rgb="FF000000"/>
        <rFont val="Times New Roman"/>
        <family val="1"/>
        <charset val="186"/>
      </rPr>
      <t>(tūkst.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</si>
</sst>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6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3" fillId="0" borderId="19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zoomScale="110" zoomScaleNormal="110" zoomScaleSheetLayoutView="100" workbookViewId="0">
      <pane ySplit="7" topLeftCell="A8" activePane="bottomLeft" state="frozen"/>
      <selection pane="bottomLeft" activeCell="C72" sqref="C72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36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I1" s="202" t="s">
        <v>11</v>
      </c>
      <c r="J1" s="202"/>
      <c r="K1" s="202"/>
      <c r="L1" s="202"/>
    </row>
    <row r="2" spans="1:20" x14ac:dyDescent="0.2">
      <c r="I2" s="203" t="s">
        <v>154</v>
      </c>
      <c r="J2" s="203"/>
      <c r="K2" s="203"/>
      <c r="L2" s="203"/>
    </row>
    <row r="3" spans="1:20" x14ac:dyDescent="0.2">
      <c r="I3" s="204" t="s">
        <v>155</v>
      </c>
      <c r="J3" s="204"/>
      <c r="K3" s="204"/>
      <c r="L3" s="204"/>
    </row>
    <row r="4" spans="1:20" x14ac:dyDescent="0.2">
      <c r="I4" s="137"/>
      <c r="J4" s="137"/>
      <c r="K4" s="137"/>
      <c r="L4" s="137"/>
    </row>
    <row r="5" spans="1:20" ht="29.25" customHeight="1" x14ac:dyDescent="0.2">
      <c r="A5" s="263" t="s">
        <v>159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57"/>
    </row>
    <row r="6" spans="1:20" ht="32.25" customHeight="1" x14ac:dyDescent="0.2">
      <c r="A6" s="173" t="s">
        <v>12</v>
      </c>
      <c r="B6" s="173" t="s">
        <v>136</v>
      </c>
      <c r="C6" s="173" t="s">
        <v>13</v>
      </c>
      <c r="D6" s="173" t="s">
        <v>14</v>
      </c>
      <c r="E6" s="173" t="s">
        <v>5</v>
      </c>
      <c r="F6" s="173" t="s">
        <v>129</v>
      </c>
      <c r="G6" s="173" t="s">
        <v>151</v>
      </c>
      <c r="H6" s="173" t="s">
        <v>137</v>
      </c>
      <c r="I6" s="173" t="s">
        <v>138</v>
      </c>
      <c r="J6" s="173" t="s">
        <v>139</v>
      </c>
      <c r="K6" s="173" t="s">
        <v>140</v>
      </c>
      <c r="L6" s="173" t="s">
        <v>141</v>
      </c>
      <c r="M6" s="180" t="s">
        <v>9</v>
      </c>
      <c r="N6" s="180" t="s">
        <v>133</v>
      </c>
      <c r="O6" s="180"/>
      <c r="P6" s="180" t="s">
        <v>134</v>
      </c>
      <c r="Q6" s="180"/>
      <c r="R6" s="180"/>
      <c r="S6" s="164" t="s">
        <v>39</v>
      </c>
    </row>
    <row r="7" spans="1:20" ht="37.5" customHeight="1" x14ac:dyDescent="0.2">
      <c r="A7" s="173"/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80"/>
      <c r="N7" s="27" t="s">
        <v>1</v>
      </c>
      <c r="O7" s="27" t="s">
        <v>15</v>
      </c>
      <c r="P7" s="128">
        <v>2023</v>
      </c>
      <c r="Q7" s="128">
        <v>2024</v>
      </c>
      <c r="R7" s="128">
        <v>2025</v>
      </c>
      <c r="S7" s="164"/>
    </row>
    <row r="8" spans="1:20" x14ac:dyDescent="0.2">
      <c r="A8" s="121">
        <v>1</v>
      </c>
      <c r="B8" s="121">
        <v>2</v>
      </c>
      <c r="C8" s="121">
        <v>3</v>
      </c>
      <c r="D8" s="121">
        <v>4</v>
      </c>
      <c r="E8" s="121">
        <v>5</v>
      </c>
      <c r="F8" s="121">
        <v>6</v>
      </c>
      <c r="G8" s="121">
        <v>7</v>
      </c>
      <c r="H8" s="121">
        <v>8</v>
      </c>
      <c r="I8" s="121">
        <v>9</v>
      </c>
      <c r="J8" s="121">
        <v>10</v>
      </c>
      <c r="K8" s="121">
        <v>11</v>
      </c>
      <c r="L8" s="121">
        <v>12</v>
      </c>
      <c r="M8" s="128"/>
      <c r="N8" s="27"/>
      <c r="O8" s="27"/>
      <c r="P8" s="128"/>
      <c r="Q8" s="128"/>
      <c r="R8" s="128"/>
      <c r="S8" s="122">
        <v>13</v>
      </c>
    </row>
    <row r="9" spans="1:20" ht="18" customHeight="1" x14ac:dyDescent="0.2">
      <c r="A9" s="28" t="s">
        <v>0</v>
      </c>
      <c r="B9" s="178" t="s">
        <v>40</v>
      </c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9"/>
      <c r="S9" s="112"/>
    </row>
    <row r="10" spans="1:20" ht="78.75" customHeight="1" x14ac:dyDescent="0.2">
      <c r="A10" s="165" t="s">
        <v>0</v>
      </c>
      <c r="B10" s="29" t="s">
        <v>0</v>
      </c>
      <c r="C10" s="183" t="s">
        <v>41</v>
      </c>
      <c r="D10" s="183"/>
      <c r="E10" s="183"/>
      <c r="F10" s="45" t="s">
        <v>28</v>
      </c>
      <c r="G10" s="30"/>
      <c r="H10" s="30"/>
      <c r="I10" s="30"/>
      <c r="J10" s="30"/>
      <c r="K10" s="30"/>
      <c r="L10" s="45" t="s">
        <v>114</v>
      </c>
      <c r="M10" s="31" t="s">
        <v>49</v>
      </c>
      <c r="N10" s="31" t="s">
        <v>78</v>
      </c>
      <c r="O10" s="32" t="s">
        <v>17</v>
      </c>
      <c r="P10" s="134">
        <v>60</v>
      </c>
      <c r="Q10" s="134">
        <v>65</v>
      </c>
      <c r="R10" s="134">
        <v>65</v>
      </c>
      <c r="S10" s="112"/>
      <c r="T10" s="9"/>
    </row>
    <row r="11" spans="1:20" ht="17.25" customHeight="1" x14ac:dyDescent="0.2">
      <c r="A11" s="166"/>
      <c r="B11" s="186" t="s">
        <v>0</v>
      </c>
      <c r="C11" s="34" t="s">
        <v>0</v>
      </c>
      <c r="D11" s="181" t="s">
        <v>44</v>
      </c>
      <c r="E11" s="182"/>
      <c r="F11" s="35" t="s">
        <v>33</v>
      </c>
      <c r="G11" s="184"/>
      <c r="H11" s="185"/>
      <c r="I11" s="185"/>
      <c r="J11" s="185"/>
      <c r="K11" s="185"/>
      <c r="L11" s="37" t="s">
        <v>32</v>
      </c>
      <c r="M11" s="48" t="s">
        <v>42</v>
      </c>
      <c r="N11" s="48" t="s">
        <v>43</v>
      </c>
      <c r="O11" s="63" t="s">
        <v>18</v>
      </c>
      <c r="P11" s="76">
        <v>5</v>
      </c>
      <c r="Q11" s="76">
        <v>8</v>
      </c>
      <c r="R11" s="76">
        <v>10</v>
      </c>
      <c r="S11" s="112"/>
      <c r="T11" s="9"/>
    </row>
    <row r="12" spans="1:20" ht="15" customHeight="1" x14ac:dyDescent="0.2">
      <c r="A12" s="166"/>
      <c r="B12" s="187"/>
      <c r="C12" s="170" t="s">
        <v>0</v>
      </c>
      <c r="D12" s="133">
        <v>188714469</v>
      </c>
      <c r="E12" s="133" t="s">
        <v>20</v>
      </c>
      <c r="F12" s="36" t="s">
        <v>32</v>
      </c>
      <c r="G12" s="11">
        <v>36.9</v>
      </c>
      <c r="H12" s="11">
        <v>26.2</v>
      </c>
      <c r="I12" s="11">
        <v>26.2</v>
      </c>
      <c r="J12" s="11">
        <v>28.8</v>
      </c>
      <c r="K12" s="11">
        <v>31.7</v>
      </c>
      <c r="L12" s="37" t="s">
        <v>32</v>
      </c>
      <c r="M12" s="58"/>
      <c r="N12" s="59"/>
      <c r="O12" s="60"/>
      <c r="P12" s="61"/>
      <c r="Q12" s="61"/>
      <c r="R12" s="62"/>
      <c r="S12" s="112"/>
    </row>
    <row r="13" spans="1:20" ht="12.75" customHeight="1" x14ac:dyDescent="0.2">
      <c r="A13" s="166"/>
      <c r="B13" s="187"/>
      <c r="C13" s="170"/>
      <c r="D13" s="175" t="s">
        <v>35</v>
      </c>
      <c r="E13" s="176"/>
      <c r="F13" s="177"/>
      <c r="G13" s="38">
        <f>SUM(G12)</f>
        <v>36.9</v>
      </c>
      <c r="H13" s="38">
        <f t="shared" ref="H13:K13" si="0">SUM(H12)</f>
        <v>26.2</v>
      </c>
      <c r="I13" s="38">
        <f t="shared" si="0"/>
        <v>26.2</v>
      </c>
      <c r="J13" s="38">
        <f t="shared" si="0"/>
        <v>28.8</v>
      </c>
      <c r="K13" s="38">
        <f t="shared" si="0"/>
        <v>31.7</v>
      </c>
      <c r="L13" s="16" t="s">
        <v>32</v>
      </c>
      <c r="M13" s="39" t="s">
        <v>32</v>
      </c>
      <c r="N13" s="39" t="s">
        <v>32</v>
      </c>
      <c r="O13" s="39" t="s">
        <v>32</v>
      </c>
      <c r="P13" s="39" t="s">
        <v>32</v>
      </c>
      <c r="Q13" s="39" t="s">
        <v>32</v>
      </c>
      <c r="R13" s="39" t="s">
        <v>32</v>
      </c>
      <c r="S13" s="113">
        <f>(I13-G13)/G13</f>
        <v>-0.28997289972899726</v>
      </c>
    </row>
    <row r="14" spans="1:20" ht="30.75" customHeight="1" x14ac:dyDescent="0.2">
      <c r="A14" s="166"/>
      <c r="B14" s="187"/>
      <c r="C14" s="145" t="s">
        <v>16</v>
      </c>
      <c r="D14" s="153" t="s">
        <v>131</v>
      </c>
      <c r="E14" s="154"/>
      <c r="F14" s="139" t="s">
        <v>88</v>
      </c>
      <c r="G14" s="141"/>
      <c r="H14" s="142"/>
      <c r="I14" s="142"/>
      <c r="J14" s="142"/>
      <c r="K14" s="142"/>
      <c r="L14" s="151" t="s">
        <v>111</v>
      </c>
      <c r="M14" s="5" t="s">
        <v>50</v>
      </c>
      <c r="N14" s="48" t="s">
        <v>45</v>
      </c>
      <c r="O14" s="5" t="s">
        <v>18</v>
      </c>
      <c r="P14" s="76">
        <v>11</v>
      </c>
      <c r="Q14" s="76">
        <v>0</v>
      </c>
      <c r="R14" s="76">
        <v>0</v>
      </c>
      <c r="S14" s="112"/>
    </row>
    <row r="15" spans="1:20" ht="30.75" customHeight="1" x14ac:dyDescent="0.2">
      <c r="A15" s="166"/>
      <c r="B15" s="187"/>
      <c r="C15" s="146"/>
      <c r="D15" s="155"/>
      <c r="E15" s="156"/>
      <c r="F15" s="140"/>
      <c r="G15" s="143"/>
      <c r="H15" s="144"/>
      <c r="I15" s="144"/>
      <c r="J15" s="144"/>
      <c r="K15" s="144"/>
      <c r="L15" s="152"/>
      <c r="M15" s="109" t="s">
        <v>51</v>
      </c>
      <c r="N15" s="66" t="s">
        <v>46</v>
      </c>
      <c r="O15" s="64" t="s">
        <v>18</v>
      </c>
      <c r="P15" s="76">
        <v>5</v>
      </c>
      <c r="Q15" s="76">
        <v>0</v>
      </c>
      <c r="R15" s="86">
        <v>0</v>
      </c>
      <c r="S15" s="112"/>
    </row>
    <row r="16" spans="1:20" ht="12" customHeight="1" x14ac:dyDescent="0.2">
      <c r="A16" s="166"/>
      <c r="B16" s="187"/>
      <c r="C16" s="147" t="s">
        <v>16</v>
      </c>
      <c r="D16" s="133">
        <v>188714469</v>
      </c>
      <c r="E16" s="36" t="s">
        <v>20</v>
      </c>
      <c r="F16" s="88" t="s">
        <v>32</v>
      </c>
      <c r="G16" s="11">
        <v>1709.74</v>
      </c>
      <c r="H16" s="11">
        <v>400</v>
      </c>
      <c r="I16" s="11">
        <v>375</v>
      </c>
      <c r="J16" s="11">
        <v>0</v>
      </c>
      <c r="K16" s="11">
        <v>0</v>
      </c>
      <c r="L16" s="37" t="s">
        <v>32</v>
      </c>
      <c r="M16" s="58"/>
      <c r="N16" s="67"/>
      <c r="O16" s="68"/>
      <c r="P16" s="69"/>
      <c r="Q16" s="69"/>
      <c r="R16" s="68"/>
      <c r="S16" s="112"/>
    </row>
    <row r="17" spans="1:19" ht="12" customHeight="1" x14ac:dyDescent="0.2">
      <c r="A17" s="166"/>
      <c r="B17" s="187"/>
      <c r="C17" s="148"/>
      <c r="D17" s="133">
        <v>188714469</v>
      </c>
      <c r="E17" s="36" t="s">
        <v>22</v>
      </c>
      <c r="F17" s="88" t="s">
        <v>32</v>
      </c>
      <c r="G17" s="11">
        <v>1941.46</v>
      </c>
      <c r="H17" s="11">
        <v>50</v>
      </c>
      <c r="I17" s="11">
        <v>24.5</v>
      </c>
      <c r="J17" s="11">
        <v>0</v>
      </c>
      <c r="K17" s="11">
        <v>0</v>
      </c>
      <c r="L17" s="37" t="s">
        <v>32</v>
      </c>
      <c r="M17" s="58"/>
      <c r="N17" s="67"/>
      <c r="O17" s="68"/>
      <c r="P17" s="69"/>
      <c r="Q17" s="69"/>
      <c r="R17" s="68"/>
      <c r="S17" s="112"/>
    </row>
    <row r="18" spans="1:19" ht="12" customHeight="1" x14ac:dyDescent="0.2">
      <c r="A18" s="166"/>
      <c r="B18" s="187"/>
      <c r="C18" s="148"/>
      <c r="D18" s="133">
        <v>188714469</v>
      </c>
      <c r="E18" s="36" t="s">
        <v>30</v>
      </c>
      <c r="F18" s="88" t="s">
        <v>32</v>
      </c>
      <c r="G18" s="11">
        <v>2628.6</v>
      </c>
      <c r="H18" s="11">
        <v>1750</v>
      </c>
      <c r="I18" s="11">
        <v>1704.2</v>
      </c>
      <c r="J18" s="11">
        <v>0</v>
      </c>
      <c r="K18" s="11">
        <v>0</v>
      </c>
      <c r="L18" s="37" t="s">
        <v>32</v>
      </c>
      <c r="M18" s="58"/>
      <c r="N18" s="67"/>
      <c r="O18" s="68"/>
      <c r="P18" s="69"/>
      <c r="Q18" s="69"/>
      <c r="R18" s="68"/>
      <c r="S18" s="112"/>
    </row>
    <row r="19" spans="1:19" ht="12" customHeight="1" x14ac:dyDescent="0.2">
      <c r="A19" s="166"/>
      <c r="B19" s="187"/>
      <c r="C19" s="148"/>
      <c r="D19" s="133">
        <v>188714469</v>
      </c>
      <c r="E19" s="36" t="s">
        <v>28</v>
      </c>
      <c r="F19" s="88" t="s">
        <v>32</v>
      </c>
      <c r="G19" s="11">
        <v>332.5</v>
      </c>
      <c r="H19" s="11">
        <v>500</v>
      </c>
      <c r="I19" s="11">
        <v>460.9</v>
      </c>
      <c r="J19" s="11">
        <v>0</v>
      </c>
      <c r="K19" s="11">
        <v>0</v>
      </c>
      <c r="L19" s="37" t="s">
        <v>32</v>
      </c>
      <c r="M19" s="58"/>
      <c r="N19" s="67"/>
      <c r="O19" s="68"/>
      <c r="P19" s="69"/>
      <c r="Q19" s="69"/>
      <c r="R19" s="68"/>
      <c r="S19" s="112"/>
    </row>
    <row r="20" spans="1:19" ht="12" customHeight="1" x14ac:dyDescent="0.2">
      <c r="A20" s="166"/>
      <c r="B20" s="187"/>
      <c r="C20" s="148"/>
      <c r="D20" s="133">
        <v>191131028</v>
      </c>
      <c r="E20" s="133" t="s">
        <v>20</v>
      </c>
      <c r="F20" s="88" t="s">
        <v>32</v>
      </c>
      <c r="G20" s="11">
        <v>0</v>
      </c>
      <c r="H20" s="11">
        <v>0</v>
      </c>
      <c r="I20" s="11"/>
      <c r="J20" s="11">
        <v>0</v>
      </c>
      <c r="K20" s="11">
        <v>0</v>
      </c>
      <c r="L20" s="37" t="s">
        <v>32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">
      <c r="A21" s="166"/>
      <c r="B21" s="187"/>
      <c r="C21" s="148"/>
      <c r="D21" s="133">
        <v>291130450</v>
      </c>
      <c r="E21" s="133" t="s">
        <v>20</v>
      </c>
      <c r="F21" s="88" t="s">
        <v>32</v>
      </c>
      <c r="G21" s="11">
        <v>31.3</v>
      </c>
      <c r="H21" s="11">
        <v>0</v>
      </c>
      <c r="I21" s="11"/>
      <c r="J21" s="11">
        <v>0</v>
      </c>
      <c r="K21" s="11">
        <v>0</v>
      </c>
      <c r="L21" s="37" t="s">
        <v>32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">
      <c r="A22" s="166"/>
      <c r="B22" s="187"/>
      <c r="C22" s="148"/>
      <c r="D22" s="133">
        <v>191123113</v>
      </c>
      <c r="E22" s="133" t="s">
        <v>20</v>
      </c>
      <c r="F22" s="88" t="s">
        <v>32</v>
      </c>
      <c r="G22" s="11">
        <v>0</v>
      </c>
      <c r="H22" s="11">
        <v>51</v>
      </c>
      <c r="I22" s="11">
        <v>51</v>
      </c>
      <c r="J22" s="11">
        <v>0</v>
      </c>
      <c r="K22" s="11">
        <v>0</v>
      </c>
      <c r="L22" s="37" t="s">
        <v>32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">
      <c r="A23" s="166"/>
      <c r="B23" s="187"/>
      <c r="C23" s="148"/>
      <c r="D23" s="133">
        <v>191123113</v>
      </c>
      <c r="E23" s="36" t="s">
        <v>22</v>
      </c>
      <c r="F23" s="88" t="s">
        <v>32</v>
      </c>
      <c r="G23" s="11">
        <v>4.4000000000000004</v>
      </c>
      <c r="H23" s="11">
        <v>1.5</v>
      </c>
      <c r="I23" s="11">
        <v>1.1000000000000001</v>
      </c>
      <c r="J23" s="11">
        <v>0</v>
      </c>
      <c r="K23" s="11">
        <v>0</v>
      </c>
      <c r="L23" s="37" t="s">
        <v>32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">
      <c r="A24" s="166"/>
      <c r="B24" s="187"/>
      <c r="C24" s="148"/>
      <c r="D24" s="133">
        <v>191123113</v>
      </c>
      <c r="E24" s="36" t="s">
        <v>30</v>
      </c>
      <c r="F24" s="88" t="s">
        <v>32</v>
      </c>
      <c r="G24" s="11">
        <v>11.1</v>
      </c>
      <c r="H24" s="11">
        <v>81</v>
      </c>
      <c r="I24" s="11">
        <v>80.2</v>
      </c>
      <c r="J24" s="11">
        <v>0</v>
      </c>
      <c r="K24" s="11">
        <v>0</v>
      </c>
      <c r="L24" s="37" t="s">
        <v>32</v>
      </c>
      <c r="M24" s="58"/>
      <c r="N24" s="67"/>
      <c r="O24" s="68"/>
      <c r="P24" s="69"/>
      <c r="Q24" s="69"/>
      <c r="R24" s="68"/>
      <c r="S24" s="112"/>
    </row>
    <row r="25" spans="1:19" ht="12" customHeight="1" x14ac:dyDescent="0.2">
      <c r="A25" s="166"/>
      <c r="B25" s="187"/>
      <c r="C25" s="148"/>
      <c r="D25" s="133">
        <v>300580531</v>
      </c>
      <c r="E25" s="133" t="s">
        <v>20</v>
      </c>
      <c r="F25" s="88" t="s">
        <v>32</v>
      </c>
      <c r="G25" s="11">
        <v>0</v>
      </c>
      <c r="H25" s="11">
        <v>0</v>
      </c>
      <c r="I25" s="11"/>
      <c r="J25" s="11">
        <v>0</v>
      </c>
      <c r="K25" s="11">
        <v>0</v>
      </c>
      <c r="L25" s="37" t="s">
        <v>32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">
      <c r="A26" s="166"/>
      <c r="B26" s="187"/>
      <c r="C26" s="148"/>
      <c r="D26" s="133">
        <v>190986017</v>
      </c>
      <c r="E26" s="133" t="s">
        <v>20</v>
      </c>
      <c r="F26" s="88" t="s">
        <v>32</v>
      </c>
      <c r="G26" s="11">
        <v>0</v>
      </c>
      <c r="H26" s="11">
        <v>0</v>
      </c>
      <c r="I26" s="11"/>
      <c r="J26" s="11">
        <v>0</v>
      </c>
      <c r="K26" s="11">
        <v>0</v>
      </c>
      <c r="L26" s="37" t="s">
        <v>32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">
      <c r="A27" s="166"/>
      <c r="B27" s="187"/>
      <c r="C27" s="148"/>
      <c r="D27" s="133">
        <v>190986017</v>
      </c>
      <c r="E27" s="65" t="s">
        <v>30</v>
      </c>
      <c r="F27" s="88" t="s">
        <v>32</v>
      </c>
      <c r="G27" s="11">
        <v>0</v>
      </c>
      <c r="H27" s="11">
        <v>0</v>
      </c>
      <c r="I27" s="11"/>
      <c r="J27" s="11">
        <v>0</v>
      </c>
      <c r="K27" s="11">
        <v>0</v>
      </c>
      <c r="L27" s="37" t="s">
        <v>32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">
      <c r="A28" s="166"/>
      <c r="B28" s="187"/>
      <c r="C28" s="148"/>
      <c r="D28" s="133">
        <v>302415311</v>
      </c>
      <c r="E28" s="65" t="s">
        <v>20</v>
      </c>
      <c r="F28" s="88" t="s">
        <v>32</v>
      </c>
      <c r="G28" s="11">
        <v>30.3</v>
      </c>
      <c r="H28" s="11">
        <v>0</v>
      </c>
      <c r="I28" s="11"/>
      <c r="J28" s="11">
        <v>0</v>
      </c>
      <c r="K28" s="11">
        <v>0</v>
      </c>
      <c r="L28" s="37" t="s">
        <v>32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">
      <c r="A29" s="166"/>
      <c r="B29" s="187"/>
      <c r="C29" s="148"/>
      <c r="D29" s="133">
        <v>302415311</v>
      </c>
      <c r="E29" s="36" t="s">
        <v>22</v>
      </c>
      <c r="F29" s="88" t="s">
        <v>32</v>
      </c>
      <c r="G29" s="11">
        <v>12.7</v>
      </c>
      <c r="H29" s="11">
        <v>6</v>
      </c>
      <c r="I29" s="11">
        <v>5.3</v>
      </c>
      <c r="J29" s="11">
        <v>0</v>
      </c>
      <c r="K29" s="11">
        <v>0</v>
      </c>
      <c r="L29" s="37" t="s">
        <v>32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">
      <c r="A30" s="166"/>
      <c r="B30" s="187"/>
      <c r="C30" s="148"/>
      <c r="D30" s="133">
        <v>302415311</v>
      </c>
      <c r="E30" s="133" t="s">
        <v>30</v>
      </c>
      <c r="F30" s="88" t="s">
        <v>32</v>
      </c>
      <c r="G30" s="11">
        <v>71</v>
      </c>
      <c r="H30" s="11">
        <v>35</v>
      </c>
      <c r="I30" s="11">
        <v>30.4</v>
      </c>
      <c r="J30" s="11">
        <v>0</v>
      </c>
      <c r="K30" s="11">
        <v>0</v>
      </c>
      <c r="L30" s="37" t="s">
        <v>32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">
      <c r="A31" s="166"/>
      <c r="B31" s="187"/>
      <c r="C31" s="148"/>
      <c r="D31" s="133">
        <v>302776863</v>
      </c>
      <c r="E31" s="133" t="s">
        <v>20</v>
      </c>
      <c r="F31" s="88" t="s">
        <v>32</v>
      </c>
      <c r="G31" s="11">
        <v>0</v>
      </c>
      <c r="H31" s="11">
        <v>9.1</v>
      </c>
      <c r="I31" s="11">
        <v>6.1</v>
      </c>
      <c r="J31" s="11">
        <v>0</v>
      </c>
      <c r="K31" s="11">
        <v>0</v>
      </c>
      <c r="L31" s="37"/>
      <c r="M31" s="58"/>
      <c r="N31" s="67"/>
      <c r="O31" s="68"/>
      <c r="P31" s="69"/>
      <c r="Q31" s="69"/>
      <c r="R31" s="68"/>
      <c r="S31" s="112"/>
    </row>
    <row r="32" spans="1:19" ht="12.75" customHeight="1" x14ac:dyDescent="0.2">
      <c r="A32" s="166"/>
      <c r="B32" s="187"/>
      <c r="C32" s="149"/>
      <c r="D32" s="150" t="s">
        <v>35</v>
      </c>
      <c r="E32" s="150"/>
      <c r="F32" s="150"/>
      <c r="G32" s="38">
        <f>SUM(G16:G31)</f>
        <v>6773.0999999999995</v>
      </c>
      <c r="H32" s="38">
        <f t="shared" ref="H32:K32" si="1">SUM(H16:H31)</f>
        <v>2883.6</v>
      </c>
      <c r="I32" s="38">
        <f t="shared" si="1"/>
        <v>2738.7</v>
      </c>
      <c r="J32" s="38">
        <f t="shared" si="1"/>
        <v>0</v>
      </c>
      <c r="K32" s="38">
        <f t="shared" si="1"/>
        <v>0</v>
      </c>
      <c r="L32" s="16" t="s">
        <v>32</v>
      </c>
      <c r="M32" s="39" t="s">
        <v>32</v>
      </c>
      <c r="N32" s="39" t="s">
        <v>32</v>
      </c>
      <c r="O32" s="39" t="s">
        <v>32</v>
      </c>
      <c r="P32" s="39" t="s">
        <v>32</v>
      </c>
      <c r="Q32" s="39" t="s">
        <v>32</v>
      </c>
      <c r="R32" s="39" t="s">
        <v>32</v>
      </c>
      <c r="S32" s="113">
        <f>(I32-G32)/G32</f>
        <v>-0.59565044071400097</v>
      </c>
    </row>
    <row r="33" spans="1:19" ht="16.5" customHeight="1" x14ac:dyDescent="0.2">
      <c r="A33" s="166"/>
      <c r="B33" s="70"/>
      <c r="C33" s="145" t="s">
        <v>48</v>
      </c>
      <c r="D33" s="153" t="s">
        <v>132</v>
      </c>
      <c r="E33" s="154"/>
      <c r="F33" s="139" t="s">
        <v>89</v>
      </c>
      <c r="G33" s="141"/>
      <c r="H33" s="142"/>
      <c r="I33" s="142"/>
      <c r="J33" s="142"/>
      <c r="K33" s="142"/>
      <c r="L33" s="151" t="s">
        <v>112</v>
      </c>
      <c r="M33" s="5" t="s">
        <v>92</v>
      </c>
      <c r="N33" s="48" t="s">
        <v>90</v>
      </c>
      <c r="O33" s="5" t="s">
        <v>18</v>
      </c>
      <c r="P33" s="5">
        <v>6</v>
      </c>
      <c r="Q33" s="5">
        <v>3</v>
      </c>
      <c r="R33" s="5">
        <v>2</v>
      </c>
      <c r="S33" s="112"/>
    </row>
    <row r="34" spans="1:19" ht="16.5" customHeight="1" x14ac:dyDescent="0.2">
      <c r="A34" s="166"/>
      <c r="B34" s="70"/>
      <c r="C34" s="146"/>
      <c r="D34" s="155"/>
      <c r="E34" s="156"/>
      <c r="F34" s="140"/>
      <c r="G34" s="143"/>
      <c r="H34" s="144"/>
      <c r="I34" s="144"/>
      <c r="J34" s="144"/>
      <c r="K34" s="144"/>
      <c r="L34" s="152"/>
      <c r="M34" s="109" t="s">
        <v>93</v>
      </c>
      <c r="N34" s="66" t="s">
        <v>91</v>
      </c>
      <c r="O34" s="64" t="s">
        <v>18</v>
      </c>
      <c r="P34" s="5">
        <v>6</v>
      </c>
      <c r="Q34" s="5">
        <v>3</v>
      </c>
      <c r="R34" s="64">
        <v>2</v>
      </c>
      <c r="S34" s="112"/>
    </row>
    <row r="35" spans="1:19" ht="12" customHeight="1" x14ac:dyDescent="0.2">
      <c r="A35" s="166"/>
      <c r="B35" s="70"/>
      <c r="C35" s="148" t="s">
        <v>48</v>
      </c>
      <c r="D35" s="133">
        <v>188714469</v>
      </c>
      <c r="E35" s="36" t="s">
        <v>22</v>
      </c>
      <c r="F35" s="37" t="s">
        <v>32</v>
      </c>
      <c r="G35" s="11">
        <v>0</v>
      </c>
      <c r="H35" s="11">
        <v>1490</v>
      </c>
      <c r="I35" s="11">
        <v>0</v>
      </c>
      <c r="J35" s="11">
        <v>1000</v>
      </c>
      <c r="K35" s="11">
        <v>1100</v>
      </c>
      <c r="L35" s="37" t="s">
        <v>32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">
      <c r="A36" s="166"/>
      <c r="B36" s="70"/>
      <c r="C36" s="148"/>
      <c r="D36" s="133">
        <v>188714469</v>
      </c>
      <c r="E36" s="36" t="s">
        <v>28</v>
      </c>
      <c r="F36" s="37" t="s">
        <v>32</v>
      </c>
      <c r="G36" s="11">
        <v>1187.0999999999999</v>
      </c>
      <c r="H36" s="11">
        <v>1522.4</v>
      </c>
      <c r="I36" s="11">
        <v>1522.4</v>
      </c>
      <c r="J36" s="11">
        <v>2000</v>
      </c>
      <c r="K36" s="11">
        <v>2000</v>
      </c>
      <c r="L36" s="37" t="s">
        <v>32</v>
      </c>
      <c r="M36" s="58"/>
      <c r="N36" s="67"/>
      <c r="O36" s="68"/>
      <c r="P36" s="69"/>
      <c r="Q36" s="69"/>
      <c r="R36" s="68"/>
      <c r="S36" s="112"/>
    </row>
    <row r="37" spans="1:19" ht="12" customHeight="1" x14ac:dyDescent="0.2">
      <c r="A37" s="166"/>
      <c r="B37" s="70"/>
      <c r="C37" s="148"/>
      <c r="D37" s="133">
        <v>188714469</v>
      </c>
      <c r="E37" s="36" t="s">
        <v>20</v>
      </c>
      <c r="F37" s="37" t="s">
        <v>32</v>
      </c>
      <c r="G37" s="11">
        <v>0</v>
      </c>
      <c r="H37" s="11"/>
      <c r="I37" s="11"/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" customHeight="1" x14ac:dyDescent="0.2">
      <c r="A38" s="166"/>
      <c r="B38" s="70"/>
      <c r="C38" s="148"/>
      <c r="D38" s="133">
        <v>302776863</v>
      </c>
      <c r="E38" s="36" t="s">
        <v>28</v>
      </c>
      <c r="F38" s="37" t="s">
        <v>32</v>
      </c>
      <c r="G38" s="11"/>
      <c r="H38" s="11">
        <v>200</v>
      </c>
      <c r="I38" s="11">
        <v>140</v>
      </c>
      <c r="J38" s="11"/>
      <c r="K38" s="11"/>
      <c r="L38" s="37"/>
      <c r="M38" s="58"/>
      <c r="N38" s="67"/>
      <c r="O38" s="68"/>
      <c r="P38" s="69"/>
      <c r="Q38" s="69"/>
      <c r="R38" s="68"/>
      <c r="S38" s="112"/>
    </row>
    <row r="39" spans="1:19" ht="12.75" customHeight="1" x14ac:dyDescent="0.2">
      <c r="A39" s="166"/>
      <c r="B39" s="70"/>
      <c r="C39" s="149"/>
      <c r="D39" s="150" t="s">
        <v>35</v>
      </c>
      <c r="E39" s="150"/>
      <c r="F39" s="150"/>
      <c r="G39" s="38">
        <f>SUM(G35:G38)</f>
        <v>1187.0999999999999</v>
      </c>
      <c r="H39" s="38">
        <f>SUM(H35:H38)</f>
        <v>3212.4</v>
      </c>
      <c r="I39" s="38">
        <f>SUM(I35:I38)</f>
        <v>1662.4</v>
      </c>
      <c r="J39" s="38">
        <f>SUM(J35:J36)</f>
        <v>3000</v>
      </c>
      <c r="K39" s="38">
        <f>SUM(K35:K36)</f>
        <v>3100</v>
      </c>
      <c r="L39" s="16" t="s">
        <v>32</v>
      </c>
      <c r="M39" s="39" t="s">
        <v>32</v>
      </c>
      <c r="N39" s="39" t="s">
        <v>32</v>
      </c>
      <c r="O39" s="39" t="s">
        <v>32</v>
      </c>
      <c r="P39" s="39" t="s">
        <v>32</v>
      </c>
      <c r="Q39" s="39" t="s">
        <v>32</v>
      </c>
      <c r="R39" s="39" t="s">
        <v>32</v>
      </c>
      <c r="S39" s="113">
        <f>(I39-G39)/G39</f>
        <v>0.40038749894701392</v>
      </c>
    </row>
    <row r="40" spans="1:19" ht="43.5" customHeight="1" x14ac:dyDescent="0.2">
      <c r="A40" s="166"/>
      <c r="B40" s="70"/>
      <c r="C40" s="129" t="s">
        <v>52</v>
      </c>
      <c r="D40" s="159" t="s">
        <v>87</v>
      </c>
      <c r="E40" s="160"/>
      <c r="F40" s="131" t="s">
        <v>99</v>
      </c>
      <c r="G40" s="141"/>
      <c r="H40" s="142"/>
      <c r="I40" s="142"/>
      <c r="J40" s="142"/>
      <c r="K40" s="142"/>
      <c r="L40" s="132" t="s">
        <v>113</v>
      </c>
      <c r="M40" s="5" t="s">
        <v>53</v>
      </c>
      <c r="N40" s="48" t="s">
        <v>47</v>
      </c>
      <c r="O40" s="5" t="s">
        <v>18</v>
      </c>
      <c r="P40" s="5">
        <v>0</v>
      </c>
      <c r="Q40" s="5">
        <v>8</v>
      </c>
      <c r="R40" s="5">
        <v>8</v>
      </c>
      <c r="S40" s="112"/>
    </row>
    <row r="41" spans="1:19" ht="12" customHeight="1" x14ac:dyDescent="0.2">
      <c r="A41" s="166"/>
      <c r="B41" s="70"/>
      <c r="C41" s="147" t="s">
        <v>52</v>
      </c>
      <c r="D41" s="133">
        <v>188714469</v>
      </c>
      <c r="E41" s="65" t="s">
        <v>21</v>
      </c>
      <c r="F41" s="37" t="s">
        <v>32</v>
      </c>
      <c r="G41" s="11">
        <v>0</v>
      </c>
      <c r="H41" s="11">
        <v>0</v>
      </c>
      <c r="I41" s="11"/>
      <c r="J41" s="11">
        <v>120</v>
      </c>
      <c r="K41" s="11">
        <v>220</v>
      </c>
      <c r="L41" s="37" t="s">
        <v>32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">
      <c r="A42" s="166"/>
      <c r="B42" s="70"/>
      <c r="C42" s="148"/>
      <c r="D42" s="133">
        <v>188714469</v>
      </c>
      <c r="E42" s="36" t="s">
        <v>31</v>
      </c>
      <c r="F42" s="37" t="s">
        <v>32</v>
      </c>
      <c r="G42" s="11">
        <v>0</v>
      </c>
      <c r="H42" s="11">
        <v>0</v>
      </c>
      <c r="I42" s="11"/>
      <c r="J42" s="11">
        <v>1100</v>
      </c>
      <c r="K42" s="11">
        <v>1460</v>
      </c>
      <c r="L42" s="37" t="s">
        <v>32</v>
      </c>
      <c r="M42" s="58"/>
      <c r="N42" s="67"/>
      <c r="O42" s="68"/>
      <c r="P42" s="69"/>
      <c r="Q42" s="69"/>
      <c r="R42" s="68"/>
      <c r="S42" s="112"/>
    </row>
    <row r="43" spans="1:19" ht="12.75" customHeight="1" x14ac:dyDescent="0.2">
      <c r="A43" s="166"/>
      <c r="B43" s="70"/>
      <c r="C43" s="149"/>
      <c r="D43" s="150" t="s">
        <v>35</v>
      </c>
      <c r="E43" s="150"/>
      <c r="F43" s="150"/>
      <c r="G43" s="38">
        <f>SUM(G41:G42)</f>
        <v>0</v>
      </c>
      <c r="H43" s="38">
        <f t="shared" ref="H43" si="2">SUM(H41:H42)</f>
        <v>0</v>
      </c>
      <c r="I43" s="38">
        <f t="shared" ref="I43" si="3">SUM(I41:I42)</f>
        <v>0</v>
      </c>
      <c r="J43" s="38">
        <f t="shared" ref="J43" si="4">SUM(J41:J42)</f>
        <v>1220</v>
      </c>
      <c r="K43" s="38">
        <f t="shared" ref="K43" si="5">SUM(K41:K42)</f>
        <v>1680</v>
      </c>
      <c r="L43" s="16" t="s">
        <v>32</v>
      </c>
      <c r="M43" s="39" t="s">
        <v>32</v>
      </c>
      <c r="N43" s="39" t="s">
        <v>32</v>
      </c>
      <c r="O43" s="39" t="s">
        <v>32</v>
      </c>
      <c r="P43" s="39" t="s">
        <v>32</v>
      </c>
      <c r="Q43" s="39" t="s">
        <v>32</v>
      </c>
      <c r="R43" s="39" t="s">
        <v>32</v>
      </c>
      <c r="S43" s="114" t="e">
        <f>(I43-G43)/G43</f>
        <v>#DIV/0!</v>
      </c>
    </row>
    <row r="44" spans="1:19" ht="19.5" customHeight="1" x14ac:dyDescent="0.2">
      <c r="A44" s="166"/>
      <c r="B44" s="70"/>
      <c r="C44" s="145" t="s">
        <v>95</v>
      </c>
      <c r="D44" s="153" t="s">
        <v>55</v>
      </c>
      <c r="E44" s="154"/>
      <c r="F44" s="139" t="s">
        <v>34</v>
      </c>
      <c r="G44" s="141"/>
      <c r="H44" s="142"/>
      <c r="I44" s="142"/>
      <c r="J44" s="142"/>
      <c r="K44" s="142"/>
      <c r="L44" s="151" t="s">
        <v>124</v>
      </c>
      <c r="M44" s="5" t="s">
        <v>94</v>
      </c>
      <c r="N44" s="48" t="s">
        <v>54</v>
      </c>
      <c r="O44" s="5" t="s">
        <v>18</v>
      </c>
      <c r="P44" s="5">
        <v>13</v>
      </c>
      <c r="Q44" s="5">
        <v>13</v>
      </c>
      <c r="R44" s="5">
        <v>11</v>
      </c>
      <c r="S44" s="112"/>
    </row>
    <row r="45" spans="1:19" ht="19.5" customHeight="1" x14ac:dyDescent="0.2">
      <c r="A45" s="166"/>
      <c r="B45" s="70"/>
      <c r="C45" s="146"/>
      <c r="D45" s="155"/>
      <c r="E45" s="156"/>
      <c r="F45" s="140"/>
      <c r="G45" s="143"/>
      <c r="H45" s="144"/>
      <c r="I45" s="144"/>
      <c r="J45" s="144"/>
      <c r="K45" s="144"/>
      <c r="L45" s="152"/>
      <c r="M45" s="5" t="s">
        <v>142</v>
      </c>
      <c r="N45" s="66" t="s">
        <v>56</v>
      </c>
      <c r="O45" s="64" t="s">
        <v>18</v>
      </c>
      <c r="P45" s="5">
        <v>13</v>
      </c>
      <c r="Q45" s="5">
        <v>13</v>
      </c>
      <c r="R45" s="5">
        <v>11</v>
      </c>
      <c r="S45" s="112"/>
    </row>
    <row r="46" spans="1:19" ht="12" customHeight="1" x14ac:dyDescent="0.2">
      <c r="A46" s="166"/>
      <c r="B46" s="70"/>
      <c r="C46" s="147" t="s">
        <v>95</v>
      </c>
      <c r="D46" s="133">
        <v>188714469</v>
      </c>
      <c r="E46" s="65" t="s">
        <v>20</v>
      </c>
      <c r="F46" s="37" t="s">
        <v>32</v>
      </c>
      <c r="G46" s="11">
        <v>136.1</v>
      </c>
      <c r="H46" s="11">
        <v>84.2</v>
      </c>
      <c r="I46" s="11">
        <v>94.8</v>
      </c>
      <c r="J46" s="11">
        <v>120</v>
      </c>
      <c r="K46" s="11">
        <v>132</v>
      </c>
      <c r="L46" s="37" t="s">
        <v>32</v>
      </c>
      <c r="M46" s="58"/>
      <c r="N46" s="67"/>
      <c r="O46" s="68"/>
      <c r="P46" s="69"/>
      <c r="Q46" s="69"/>
      <c r="R46" s="68"/>
      <c r="S46" s="112"/>
    </row>
    <row r="47" spans="1:19" ht="12" customHeight="1" x14ac:dyDescent="0.2">
      <c r="A47" s="166"/>
      <c r="B47" s="70"/>
      <c r="C47" s="148"/>
      <c r="D47" s="133">
        <v>188714469</v>
      </c>
      <c r="E47" s="36" t="s">
        <v>22</v>
      </c>
      <c r="F47" s="37" t="s">
        <v>32</v>
      </c>
      <c r="G47" s="11">
        <v>0</v>
      </c>
      <c r="H47" s="11">
        <v>40</v>
      </c>
      <c r="I47" s="11">
        <v>2</v>
      </c>
      <c r="J47" s="11">
        <v>526.29999999999995</v>
      </c>
      <c r="K47" s="11">
        <v>550</v>
      </c>
      <c r="L47" s="37" t="s">
        <v>32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">
      <c r="A48" s="166"/>
      <c r="B48" s="70"/>
      <c r="C48" s="148"/>
      <c r="D48" s="133">
        <v>188714469</v>
      </c>
      <c r="E48" s="65" t="s">
        <v>28</v>
      </c>
      <c r="F48" s="37" t="s">
        <v>32</v>
      </c>
      <c r="G48" s="11"/>
      <c r="H48" s="11">
        <v>60</v>
      </c>
      <c r="I48" s="11">
        <v>51.7</v>
      </c>
      <c r="J48" s="11"/>
      <c r="K48" s="11"/>
      <c r="L48" s="37"/>
      <c r="M48" s="58"/>
      <c r="N48" s="67"/>
      <c r="O48" s="68"/>
      <c r="P48" s="69"/>
      <c r="Q48" s="69"/>
      <c r="R48" s="68"/>
      <c r="S48" s="112"/>
    </row>
    <row r="49" spans="1:19" ht="12" customHeight="1" x14ac:dyDescent="0.2">
      <c r="A49" s="166"/>
      <c r="B49" s="70"/>
      <c r="C49" s="148"/>
      <c r="D49" s="133">
        <v>190986017</v>
      </c>
      <c r="E49" s="133" t="s">
        <v>20</v>
      </c>
      <c r="F49" s="37" t="s">
        <v>32</v>
      </c>
      <c r="G49" s="11">
        <v>37.700000000000003</v>
      </c>
      <c r="H49" s="11">
        <v>100.1</v>
      </c>
      <c r="I49" s="11">
        <v>100.1</v>
      </c>
      <c r="J49" s="11">
        <v>0</v>
      </c>
      <c r="K49" s="11">
        <v>0</v>
      </c>
      <c r="L49" s="37" t="s">
        <v>32</v>
      </c>
      <c r="M49" s="58"/>
      <c r="N49" s="67"/>
      <c r="O49" s="68"/>
      <c r="P49" s="69"/>
      <c r="Q49" s="69"/>
      <c r="R49" s="68"/>
      <c r="S49" s="112"/>
    </row>
    <row r="50" spans="1:19" ht="12" customHeight="1" x14ac:dyDescent="0.2">
      <c r="A50" s="166"/>
      <c r="B50" s="70"/>
      <c r="C50" s="148"/>
      <c r="D50" s="133">
        <v>190986017</v>
      </c>
      <c r="E50" s="133" t="s">
        <v>30</v>
      </c>
      <c r="F50" s="37" t="s">
        <v>32</v>
      </c>
      <c r="G50" s="11">
        <v>0</v>
      </c>
      <c r="H50" s="11">
        <v>1642.7</v>
      </c>
      <c r="I50" s="11"/>
      <c r="J50" s="11">
        <v>0</v>
      </c>
      <c r="K50" s="11">
        <v>0</v>
      </c>
      <c r="L50" s="37" t="s">
        <v>32</v>
      </c>
      <c r="M50" s="58"/>
      <c r="N50" s="67"/>
      <c r="O50" s="68"/>
      <c r="P50" s="69"/>
      <c r="Q50" s="69"/>
      <c r="R50" s="68"/>
      <c r="S50" s="112"/>
    </row>
    <row r="51" spans="1:19" ht="12" customHeight="1" x14ac:dyDescent="0.2">
      <c r="A51" s="166"/>
      <c r="B51" s="70"/>
      <c r="C51" s="148"/>
      <c r="D51" s="133">
        <v>190986017</v>
      </c>
      <c r="E51" s="133" t="s">
        <v>28</v>
      </c>
      <c r="F51" s="37" t="s">
        <v>32</v>
      </c>
      <c r="G51" s="11">
        <v>0</v>
      </c>
      <c r="H51" s="11">
        <v>684</v>
      </c>
      <c r="I51" s="11"/>
      <c r="J51" s="11">
        <v>0</v>
      </c>
      <c r="K51" s="11">
        <v>0</v>
      </c>
      <c r="L51" s="37" t="s">
        <v>32</v>
      </c>
      <c r="M51" s="58"/>
      <c r="N51" s="67"/>
      <c r="O51" s="68"/>
      <c r="P51" s="69"/>
      <c r="Q51" s="69"/>
      <c r="R51" s="68"/>
      <c r="S51" s="112"/>
    </row>
    <row r="52" spans="1:19" ht="12" customHeight="1" x14ac:dyDescent="0.2">
      <c r="A52" s="166"/>
      <c r="B52" s="70"/>
      <c r="C52" s="148"/>
      <c r="D52" s="133">
        <v>300580531</v>
      </c>
      <c r="E52" s="133" t="s">
        <v>20</v>
      </c>
      <c r="F52" s="37" t="s">
        <v>32</v>
      </c>
      <c r="G52" s="11">
        <v>2</v>
      </c>
      <c r="H52" s="11">
        <v>2.6</v>
      </c>
      <c r="I52" s="11">
        <v>2.6</v>
      </c>
      <c r="J52" s="11">
        <v>0</v>
      </c>
      <c r="K52" s="11">
        <v>0</v>
      </c>
      <c r="L52" s="37" t="s">
        <v>32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">
      <c r="A53" s="166"/>
      <c r="B53" s="70"/>
      <c r="C53" s="148"/>
      <c r="D53" s="133">
        <v>191131028</v>
      </c>
      <c r="E53" s="133" t="s">
        <v>20</v>
      </c>
      <c r="F53" s="37" t="s">
        <v>32</v>
      </c>
      <c r="G53" s="11">
        <v>1.6</v>
      </c>
      <c r="H53" s="11">
        <v>1.4</v>
      </c>
      <c r="I53" s="11">
        <v>1.4</v>
      </c>
      <c r="J53" s="11">
        <v>0</v>
      </c>
      <c r="K53" s="11">
        <v>0</v>
      </c>
      <c r="L53" s="37" t="s">
        <v>32</v>
      </c>
      <c r="M53" s="58"/>
      <c r="N53" s="67"/>
      <c r="O53" s="68"/>
      <c r="P53" s="69"/>
      <c r="Q53" s="69"/>
      <c r="R53" s="68"/>
      <c r="S53" s="112"/>
    </row>
    <row r="54" spans="1:19" ht="12.75" customHeight="1" x14ac:dyDescent="0.2">
      <c r="A54" s="166"/>
      <c r="B54" s="70"/>
      <c r="C54" s="149"/>
      <c r="D54" s="150" t="s">
        <v>35</v>
      </c>
      <c r="E54" s="150"/>
      <c r="F54" s="150"/>
      <c r="G54" s="136">
        <f>SUM(G46:G53)</f>
        <v>177.4</v>
      </c>
      <c r="H54" s="38">
        <f t="shared" ref="H54:K54" si="6">SUM(H46:H53)</f>
        <v>2615</v>
      </c>
      <c r="I54" s="38">
        <f t="shared" si="6"/>
        <v>252.6</v>
      </c>
      <c r="J54" s="38">
        <f t="shared" si="6"/>
        <v>646.29999999999995</v>
      </c>
      <c r="K54" s="38">
        <f t="shared" si="6"/>
        <v>682</v>
      </c>
      <c r="L54" s="16" t="s">
        <v>32</v>
      </c>
      <c r="M54" s="39" t="s">
        <v>32</v>
      </c>
      <c r="N54" s="39" t="s">
        <v>32</v>
      </c>
      <c r="O54" s="39" t="s">
        <v>32</v>
      </c>
      <c r="P54" s="39" t="s">
        <v>32</v>
      </c>
      <c r="Q54" s="39" t="s">
        <v>32</v>
      </c>
      <c r="R54" s="39" t="s">
        <v>32</v>
      </c>
      <c r="S54" s="113">
        <f>(I54-G54)/G54</f>
        <v>0.42390078917700103</v>
      </c>
    </row>
    <row r="55" spans="1:19" ht="12.75" customHeight="1" x14ac:dyDescent="0.2">
      <c r="A55" s="166"/>
      <c r="B55" s="40" t="s">
        <v>0</v>
      </c>
      <c r="C55" s="157" t="s">
        <v>2</v>
      </c>
      <c r="D55" s="158"/>
      <c r="E55" s="158"/>
      <c r="F55" s="174"/>
      <c r="G55" s="41">
        <f>G13+G32+G43+G54+G39</f>
        <v>8174.4999999999982</v>
      </c>
      <c r="H55" s="41">
        <f>H13+H32+H43+H54+H39</f>
        <v>8737.1999999999989</v>
      </c>
      <c r="I55" s="41">
        <f>I13+I32+I43+I54+I39</f>
        <v>4679.8999999999996</v>
      </c>
      <c r="J55" s="41">
        <f>J13+J32+J43+J54+J39</f>
        <v>4895.1000000000004</v>
      </c>
      <c r="K55" s="41">
        <f>K13+K32+K43+K54+K39</f>
        <v>5493.7</v>
      </c>
      <c r="L55" s="42" t="s">
        <v>32</v>
      </c>
      <c r="M55" s="43" t="s">
        <v>32</v>
      </c>
      <c r="N55" s="43" t="s">
        <v>32</v>
      </c>
      <c r="O55" s="43" t="s">
        <v>32</v>
      </c>
      <c r="P55" s="43" t="s">
        <v>32</v>
      </c>
      <c r="Q55" s="43" t="s">
        <v>32</v>
      </c>
      <c r="R55" s="43" t="s">
        <v>32</v>
      </c>
      <c r="S55" s="112"/>
    </row>
    <row r="56" spans="1:19" ht="16.5" customHeight="1" x14ac:dyDescent="0.2">
      <c r="A56" s="166"/>
      <c r="B56" s="44" t="s">
        <v>16</v>
      </c>
      <c r="C56" s="161" t="s">
        <v>57</v>
      </c>
      <c r="D56" s="162"/>
      <c r="E56" s="162"/>
      <c r="F56" s="45" t="s">
        <v>125</v>
      </c>
      <c r="G56" s="33"/>
      <c r="H56" s="33"/>
      <c r="I56" s="33"/>
      <c r="J56" s="33"/>
      <c r="K56" s="33"/>
      <c r="L56" s="45" t="s">
        <v>68</v>
      </c>
      <c r="M56" s="46" t="s">
        <v>61</v>
      </c>
      <c r="N56" s="46" t="s">
        <v>77</v>
      </c>
      <c r="O56" s="47" t="s">
        <v>18</v>
      </c>
      <c r="P56" s="77">
        <v>27.5</v>
      </c>
      <c r="Q56" s="77">
        <v>28</v>
      </c>
      <c r="R56" s="77">
        <v>28.5</v>
      </c>
      <c r="S56" s="112"/>
    </row>
    <row r="57" spans="1:19" ht="30" customHeight="1" x14ac:dyDescent="0.2">
      <c r="A57" s="166"/>
      <c r="B57" s="171" t="s">
        <v>16</v>
      </c>
      <c r="C57" s="34" t="s">
        <v>0</v>
      </c>
      <c r="D57" s="159" t="s">
        <v>59</v>
      </c>
      <c r="E57" s="160"/>
      <c r="F57" s="71" t="s">
        <v>33</v>
      </c>
      <c r="G57" s="168"/>
      <c r="H57" s="169"/>
      <c r="I57" s="169"/>
      <c r="J57" s="169"/>
      <c r="K57" s="169"/>
      <c r="L57" s="10" t="s">
        <v>32</v>
      </c>
      <c r="M57" s="48" t="s">
        <v>62</v>
      </c>
      <c r="N57" s="49" t="s">
        <v>60</v>
      </c>
      <c r="O57" s="5" t="s">
        <v>18</v>
      </c>
      <c r="P57" s="76">
        <v>10</v>
      </c>
      <c r="Q57" s="76">
        <v>12</v>
      </c>
      <c r="R57" s="76">
        <v>14</v>
      </c>
      <c r="S57" s="112"/>
    </row>
    <row r="58" spans="1:19" x14ac:dyDescent="0.2">
      <c r="A58" s="166"/>
      <c r="B58" s="172"/>
      <c r="C58" s="170" t="s">
        <v>0</v>
      </c>
      <c r="D58" s="133">
        <v>188714469</v>
      </c>
      <c r="E58" s="72" t="s">
        <v>20</v>
      </c>
      <c r="F58" s="36" t="s">
        <v>32</v>
      </c>
      <c r="G58" s="11">
        <v>22</v>
      </c>
      <c r="H58" s="11">
        <v>10</v>
      </c>
      <c r="I58" s="11">
        <v>10</v>
      </c>
      <c r="J58" s="11">
        <v>10</v>
      </c>
      <c r="K58" s="11">
        <v>10</v>
      </c>
      <c r="L58" s="37" t="s">
        <v>32</v>
      </c>
      <c r="M58" s="58"/>
      <c r="N58" s="59"/>
      <c r="O58" s="60"/>
      <c r="P58" s="61"/>
      <c r="Q58" s="61"/>
      <c r="R58" s="62"/>
      <c r="S58" s="112"/>
    </row>
    <row r="59" spans="1:19" ht="12.75" customHeight="1" x14ac:dyDescent="0.2">
      <c r="A59" s="166"/>
      <c r="B59" s="172"/>
      <c r="C59" s="170"/>
      <c r="D59" s="175" t="s">
        <v>35</v>
      </c>
      <c r="E59" s="175"/>
      <c r="F59" s="150"/>
      <c r="G59" s="18">
        <f>SUM(G58:G58)</f>
        <v>22</v>
      </c>
      <c r="H59" s="18">
        <f t="shared" ref="H59:K59" si="7">SUM(H58:H58)</f>
        <v>10</v>
      </c>
      <c r="I59" s="18">
        <f t="shared" si="7"/>
        <v>10</v>
      </c>
      <c r="J59" s="18">
        <f t="shared" si="7"/>
        <v>10</v>
      </c>
      <c r="K59" s="18">
        <f t="shared" si="7"/>
        <v>10</v>
      </c>
      <c r="L59" s="16" t="s">
        <v>32</v>
      </c>
      <c r="M59" s="39" t="s">
        <v>32</v>
      </c>
      <c r="N59" s="39" t="s">
        <v>32</v>
      </c>
      <c r="O59" s="39" t="s">
        <v>32</v>
      </c>
      <c r="P59" s="39" t="s">
        <v>32</v>
      </c>
      <c r="Q59" s="39" t="s">
        <v>32</v>
      </c>
      <c r="R59" s="39" t="s">
        <v>32</v>
      </c>
      <c r="S59" s="113">
        <f>(I59-G59)/G59</f>
        <v>-0.54545454545454541</v>
      </c>
    </row>
    <row r="60" spans="1:19" ht="30" customHeight="1" x14ac:dyDescent="0.2">
      <c r="A60" s="166"/>
      <c r="B60" s="172"/>
      <c r="C60" s="129" t="s">
        <v>16</v>
      </c>
      <c r="D60" s="159" t="s">
        <v>58</v>
      </c>
      <c r="E60" s="160"/>
      <c r="F60" s="71" t="s">
        <v>33</v>
      </c>
      <c r="G60" s="168"/>
      <c r="H60" s="169"/>
      <c r="I60" s="169"/>
      <c r="J60" s="169"/>
      <c r="K60" s="169"/>
      <c r="L60" s="10" t="s">
        <v>32</v>
      </c>
      <c r="M60" s="48" t="s">
        <v>63</v>
      </c>
      <c r="N60" s="49" t="s">
        <v>64</v>
      </c>
      <c r="O60" s="5" t="s">
        <v>65</v>
      </c>
      <c r="P60" s="76">
        <v>15</v>
      </c>
      <c r="Q60" s="76">
        <v>16</v>
      </c>
      <c r="R60" s="76">
        <v>17</v>
      </c>
      <c r="S60" s="112"/>
    </row>
    <row r="61" spans="1:19" x14ac:dyDescent="0.2">
      <c r="A61" s="166"/>
      <c r="B61" s="172"/>
      <c r="C61" s="170" t="s">
        <v>16</v>
      </c>
      <c r="D61" s="133">
        <v>188714469</v>
      </c>
      <c r="E61" s="72" t="s">
        <v>20</v>
      </c>
      <c r="F61" s="36" t="s">
        <v>32</v>
      </c>
      <c r="G61" s="11">
        <v>35</v>
      </c>
      <c r="H61" s="11">
        <v>35</v>
      </c>
      <c r="I61" s="11">
        <v>35</v>
      </c>
      <c r="J61" s="11">
        <v>35</v>
      </c>
      <c r="K61" s="11">
        <v>35</v>
      </c>
      <c r="L61" s="37" t="s">
        <v>32</v>
      </c>
      <c r="M61" s="58"/>
      <c r="N61" s="59"/>
      <c r="O61" s="60"/>
      <c r="P61" s="61"/>
      <c r="Q61" s="61"/>
      <c r="R61" s="62"/>
      <c r="S61" s="112"/>
    </row>
    <row r="62" spans="1:19" ht="12.75" customHeight="1" x14ac:dyDescent="0.2">
      <c r="A62" s="166"/>
      <c r="B62" s="193"/>
      <c r="C62" s="170"/>
      <c r="D62" s="150" t="s">
        <v>35</v>
      </c>
      <c r="E62" s="150"/>
      <c r="F62" s="150"/>
      <c r="G62" s="18">
        <f>SUM(G61:G61)</f>
        <v>35</v>
      </c>
      <c r="H62" s="18">
        <f t="shared" ref="H62:K62" si="8">SUM(H61:H61)</f>
        <v>35</v>
      </c>
      <c r="I62" s="18">
        <f t="shared" si="8"/>
        <v>35</v>
      </c>
      <c r="J62" s="18">
        <f t="shared" si="8"/>
        <v>35</v>
      </c>
      <c r="K62" s="18">
        <f t="shared" si="8"/>
        <v>35</v>
      </c>
      <c r="L62" s="16" t="s">
        <v>32</v>
      </c>
      <c r="M62" s="39" t="s">
        <v>32</v>
      </c>
      <c r="N62" s="39" t="s">
        <v>32</v>
      </c>
      <c r="O62" s="39" t="s">
        <v>32</v>
      </c>
      <c r="P62" s="39" t="s">
        <v>32</v>
      </c>
      <c r="Q62" s="39" t="s">
        <v>32</v>
      </c>
      <c r="R62" s="39" t="s">
        <v>32</v>
      </c>
      <c r="S62" s="114">
        <f>(I62-G62)/G62</f>
        <v>0</v>
      </c>
    </row>
    <row r="63" spans="1:19" ht="12.75" customHeight="1" x14ac:dyDescent="0.2">
      <c r="A63" s="166"/>
      <c r="B63" s="50" t="s">
        <v>16</v>
      </c>
      <c r="C63" s="157" t="s">
        <v>2</v>
      </c>
      <c r="D63" s="158"/>
      <c r="E63" s="158"/>
      <c r="F63" s="158"/>
      <c r="G63" s="41">
        <f>G59+G62</f>
        <v>57</v>
      </c>
      <c r="H63" s="41">
        <f t="shared" ref="H63:K63" si="9">H59+H62</f>
        <v>45</v>
      </c>
      <c r="I63" s="41">
        <f t="shared" si="9"/>
        <v>45</v>
      </c>
      <c r="J63" s="41">
        <f t="shared" si="9"/>
        <v>45</v>
      </c>
      <c r="K63" s="41">
        <f t="shared" si="9"/>
        <v>45</v>
      </c>
      <c r="L63" s="42" t="s">
        <v>32</v>
      </c>
      <c r="M63" s="43" t="s">
        <v>32</v>
      </c>
      <c r="N63" s="43" t="s">
        <v>32</v>
      </c>
      <c r="O63" s="43" t="s">
        <v>32</v>
      </c>
      <c r="P63" s="43" t="s">
        <v>32</v>
      </c>
      <c r="Q63" s="43" t="s">
        <v>32</v>
      </c>
      <c r="R63" s="43" t="s">
        <v>32</v>
      </c>
      <c r="S63" s="112"/>
    </row>
    <row r="64" spans="1:19" ht="25.5" customHeight="1" x14ac:dyDescent="0.2">
      <c r="A64" s="166"/>
      <c r="B64" s="44" t="s">
        <v>48</v>
      </c>
      <c r="C64" s="161" t="s">
        <v>66</v>
      </c>
      <c r="D64" s="162"/>
      <c r="E64" s="162"/>
      <c r="F64" s="45" t="s">
        <v>28</v>
      </c>
      <c r="G64" s="33"/>
      <c r="H64" s="33"/>
      <c r="I64" s="33"/>
      <c r="J64" s="33"/>
      <c r="K64" s="33"/>
      <c r="L64" s="45" t="s">
        <v>110</v>
      </c>
      <c r="M64" s="46" t="s">
        <v>70</v>
      </c>
      <c r="N64" s="46" t="s">
        <v>74</v>
      </c>
      <c r="O64" s="47" t="s">
        <v>18</v>
      </c>
      <c r="P64" s="77">
        <v>2</v>
      </c>
      <c r="Q64" s="77">
        <v>2</v>
      </c>
      <c r="R64" s="77">
        <v>2</v>
      </c>
      <c r="S64" s="112"/>
    </row>
    <row r="65" spans="1:19" ht="30" customHeight="1" x14ac:dyDescent="0.2">
      <c r="A65" s="166"/>
      <c r="B65" s="171" t="s">
        <v>48</v>
      </c>
      <c r="C65" s="34" t="s">
        <v>0</v>
      </c>
      <c r="D65" s="153" t="s">
        <v>126</v>
      </c>
      <c r="E65" s="154"/>
      <c r="F65" s="87" t="s">
        <v>33</v>
      </c>
      <c r="G65" s="191"/>
      <c r="H65" s="192"/>
      <c r="I65" s="192"/>
      <c r="J65" s="192"/>
      <c r="K65" s="192"/>
      <c r="L65" s="10" t="s">
        <v>32</v>
      </c>
      <c r="M65" s="48" t="s">
        <v>71</v>
      </c>
      <c r="N65" s="49" t="s">
        <v>75</v>
      </c>
      <c r="O65" s="5" t="s">
        <v>18</v>
      </c>
      <c r="P65" s="76">
        <v>2</v>
      </c>
      <c r="Q65" s="76">
        <v>2</v>
      </c>
      <c r="R65" s="76">
        <v>2</v>
      </c>
      <c r="S65" s="112"/>
    </row>
    <row r="66" spans="1:19" x14ac:dyDescent="0.2">
      <c r="A66" s="166"/>
      <c r="B66" s="172"/>
      <c r="C66" s="170" t="s">
        <v>0</v>
      </c>
      <c r="D66" s="88">
        <v>188714469</v>
      </c>
      <c r="E66" s="49" t="s">
        <v>20</v>
      </c>
      <c r="F66" s="36" t="s">
        <v>32</v>
      </c>
      <c r="G66" s="11">
        <v>74.3</v>
      </c>
      <c r="H66" s="11">
        <v>27</v>
      </c>
      <c r="I66" s="11">
        <v>27</v>
      </c>
      <c r="J66" s="11">
        <f>H66+H66*0.1</f>
        <v>29.7</v>
      </c>
      <c r="K66" s="11">
        <v>32.6</v>
      </c>
      <c r="L66" s="37" t="s">
        <v>32</v>
      </c>
      <c r="M66" s="58"/>
      <c r="N66" s="59"/>
      <c r="O66" s="60"/>
      <c r="P66" s="69"/>
      <c r="Q66" s="69"/>
      <c r="R66" s="68"/>
      <c r="S66" s="112"/>
    </row>
    <row r="67" spans="1:19" ht="12.75" customHeight="1" x14ac:dyDescent="0.2">
      <c r="A67" s="166"/>
      <c r="B67" s="172"/>
      <c r="C67" s="170"/>
      <c r="D67" s="175" t="s">
        <v>35</v>
      </c>
      <c r="E67" s="175"/>
      <c r="F67" s="150"/>
      <c r="G67" s="18">
        <f>SUM(G66:G66)</f>
        <v>74.3</v>
      </c>
      <c r="H67" s="18">
        <f t="shared" ref="H67" si="10">SUM(H66:H66)</f>
        <v>27</v>
      </c>
      <c r="I67" s="18">
        <f t="shared" ref="I67" si="11">SUM(I66:I66)</f>
        <v>27</v>
      </c>
      <c r="J67" s="18">
        <f t="shared" ref="J67" si="12">SUM(J66:J66)</f>
        <v>29.7</v>
      </c>
      <c r="K67" s="18">
        <f t="shared" ref="K67" si="13">SUM(K66:K66)</f>
        <v>32.6</v>
      </c>
      <c r="L67" s="16" t="s">
        <v>32</v>
      </c>
      <c r="M67" s="39" t="s">
        <v>32</v>
      </c>
      <c r="N67" s="39" t="s">
        <v>32</v>
      </c>
      <c r="O67" s="39" t="s">
        <v>32</v>
      </c>
      <c r="P67" s="39" t="s">
        <v>32</v>
      </c>
      <c r="Q67" s="39" t="s">
        <v>32</v>
      </c>
      <c r="R67" s="39" t="s">
        <v>32</v>
      </c>
      <c r="S67" s="113">
        <f>(I67-G67)/G67</f>
        <v>-0.63660834454912518</v>
      </c>
    </row>
    <row r="68" spans="1:19" ht="25.5" x14ac:dyDescent="0.2">
      <c r="A68" s="166"/>
      <c r="B68" s="172"/>
      <c r="C68" s="129" t="s">
        <v>16</v>
      </c>
      <c r="D68" s="159" t="s">
        <v>67</v>
      </c>
      <c r="E68" s="160"/>
      <c r="F68" s="71" t="s">
        <v>34</v>
      </c>
      <c r="G68" s="191"/>
      <c r="H68" s="192"/>
      <c r="I68" s="192"/>
      <c r="J68" s="192"/>
      <c r="K68" s="192"/>
      <c r="L68" s="10" t="s">
        <v>110</v>
      </c>
      <c r="M68" s="48" t="s">
        <v>130</v>
      </c>
      <c r="N68" s="49" t="s">
        <v>76</v>
      </c>
      <c r="O68" s="5" t="s">
        <v>18</v>
      </c>
      <c r="P68" s="76">
        <v>15</v>
      </c>
      <c r="Q68" s="76">
        <v>15</v>
      </c>
      <c r="R68" s="76">
        <v>15</v>
      </c>
      <c r="S68" s="112"/>
    </row>
    <row r="69" spans="1:19" x14ac:dyDescent="0.2">
      <c r="A69" s="166"/>
      <c r="B69" s="172"/>
      <c r="C69" s="170" t="s">
        <v>16</v>
      </c>
      <c r="D69" s="133">
        <v>188714469</v>
      </c>
      <c r="E69" s="72" t="s">
        <v>20</v>
      </c>
      <c r="F69" s="36" t="s">
        <v>32</v>
      </c>
      <c r="G69" s="11">
        <v>0</v>
      </c>
      <c r="H69" s="11">
        <v>121.1</v>
      </c>
      <c r="I69" s="11">
        <v>95</v>
      </c>
      <c r="J69" s="11">
        <v>133.19999999999999</v>
      </c>
      <c r="K69" s="11">
        <v>146.5</v>
      </c>
      <c r="L69" s="37" t="s">
        <v>32</v>
      </c>
      <c r="M69" s="58"/>
      <c r="N69" s="59"/>
      <c r="O69" s="60"/>
      <c r="P69" s="61"/>
      <c r="Q69" s="61"/>
      <c r="R69" s="62"/>
      <c r="S69" s="112"/>
    </row>
    <row r="70" spans="1:19" x14ac:dyDescent="0.2">
      <c r="A70" s="166"/>
      <c r="B70" s="172"/>
      <c r="C70" s="170"/>
      <c r="D70" s="133">
        <v>188714469</v>
      </c>
      <c r="E70" s="72" t="s">
        <v>22</v>
      </c>
      <c r="F70" s="36" t="s">
        <v>32</v>
      </c>
      <c r="G70" s="11">
        <v>23.754999999999999</v>
      </c>
      <c r="H70" s="11">
        <v>26.1</v>
      </c>
      <c r="I70" s="11"/>
      <c r="J70" s="11">
        <v>28.7</v>
      </c>
      <c r="K70" s="11">
        <v>31.5</v>
      </c>
      <c r="L70" s="37" t="s">
        <v>32</v>
      </c>
      <c r="M70" s="58"/>
      <c r="N70" s="59"/>
      <c r="O70" s="60"/>
      <c r="P70" s="135"/>
      <c r="Q70" s="135"/>
      <c r="R70" s="62"/>
      <c r="S70" s="112"/>
    </row>
    <row r="71" spans="1:19" ht="12.75" customHeight="1" x14ac:dyDescent="0.2">
      <c r="A71" s="166"/>
      <c r="B71" s="172"/>
      <c r="C71" s="170"/>
      <c r="D71" s="150" t="s">
        <v>35</v>
      </c>
      <c r="E71" s="150"/>
      <c r="F71" s="150"/>
      <c r="G71" s="18">
        <f>SUM(G69:G70)</f>
        <v>23.754999999999999</v>
      </c>
      <c r="H71" s="18">
        <f t="shared" ref="H71:K71" si="14">SUM(H69:H70)</f>
        <v>147.19999999999999</v>
      </c>
      <c r="I71" s="18">
        <f t="shared" si="14"/>
        <v>95</v>
      </c>
      <c r="J71" s="18">
        <f t="shared" si="14"/>
        <v>161.89999999999998</v>
      </c>
      <c r="K71" s="18">
        <f t="shared" si="14"/>
        <v>178</v>
      </c>
      <c r="L71" s="16" t="s">
        <v>32</v>
      </c>
      <c r="M71" s="39" t="s">
        <v>32</v>
      </c>
      <c r="N71" s="39" t="s">
        <v>32</v>
      </c>
      <c r="O71" s="39" t="s">
        <v>32</v>
      </c>
      <c r="P71" s="39" t="s">
        <v>32</v>
      </c>
      <c r="Q71" s="39" t="s">
        <v>32</v>
      </c>
      <c r="R71" s="39" t="s">
        <v>32</v>
      </c>
      <c r="S71" s="113">
        <f>(I71-G71)/G71</f>
        <v>2.9991580719848456</v>
      </c>
    </row>
    <row r="72" spans="1:19" ht="30" customHeight="1" x14ac:dyDescent="0.2">
      <c r="A72" s="166"/>
      <c r="B72" s="172"/>
      <c r="C72" s="138" t="s">
        <v>48</v>
      </c>
      <c r="D72" s="159" t="s">
        <v>69</v>
      </c>
      <c r="E72" s="160"/>
      <c r="F72" s="71" t="s">
        <v>33</v>
      </c>
      <c r="G72" s="168"/>
      <c r="H72" s="169"/>
      <c r="I72" s="169"/>
      <c r="J72" s="169"/>
      <c r="K72" s="169"/>
      <c r="L72" s="10" t="s">
        <v>32</v>
      </c>
      <c r="M72" s="48" t="s">
        <v>72</v>
      </c>
      <c r="N72" s="49" t="s">
        <v>73</v>
      </c>
      <c r="O72" s="5" t="s">
        <v>18</v>
      </c>
      <c r="P72" s="5">
        <v>1</v>
      </c>
      <c r="Q72" s="5">
        <v>1</v>
      </c>
      <c r="R72" s="5">
        <v>1</v>
      </c>
      <c r="S72" s="112"/>
    </row>
    <row r="73" spans="1:19" x14ac:dyDescent="0.2">
      <c r="A73" s="166"/>
      <c r="B73" s="172"/>
      <c r="C73" s="170" t="s">
        <v>48</v>
      </c>
      <c r="D73" s="133">
        <v>188714469</v>
      </c>
      <c r="E73" s="72" t="s">
        <v>20</v>
      </c>
      <c r="F73" s="36" t="s">
        <v>32</v>
      </c>
      <c r="G73" s="11">
        <v>20</v>
      </c>
      <c r="H73" s="11">
        <v>20</v>
      </c>
      <c r="I73" s="11">
        <v>20</v>
      </c>
      <c r="J73" s="11">
        <v>22</v>
      </c>
      <c r="K73" s="11">
        <v>24.2</v>
      </c>
      <c r="L73" s="37" t="s">
        <v>32</v>
      </c>
      <c r="M73" s="58"/>
      <c r="N73" s="59"/>
      <c r="O73" s="60"/>
      <c r="P73" s="61"/>
      <c r="Q73" s="61"/>
      <c r="R73" s="62"/>
      <c r="S73" s="112"/>
    </row>
    <row r="74" spans="1:19" ht="12.75" customHeight="1" x14ac:dyDescent="0.2">
      <c r="A74" s="166"/>
      <c r="B74" s="172"/>
      <c r="C74" s="170"/>
      <c r="D74" s="150" t="s">
        <v>35</v>
      </c>
      <c r="E74" s="150"/>
      <c r="F74" s="150"/>
      <c r="G74" s="18">
        <f>SUM(G73:G73)</f>
        <v>20</v>
      </c>
      <c r="H74" s="18">
        <f t="shared" ref="H74" si="15">SUM(H73:H73)</f>
        <v>20</v>
      </c>
      <c r="I74" s="18">
        <f t="shared" ref="I74" si="16">SUM(I73:I73)</f>
        <v>20</v>
      </c>
      <c r="J74" s="18">
        <f t="shared" ref="J74" si="17">SUM(J73:J73)</f>
        <v>22</v>
      </c>
      <c r="K74" s="18">
        <f t="shared" ref="K74" si="18">SUM(K73:K73)</f>
        <v>24.2</v>
      </c>
      <c r="L74" s="16" t="s">
        <v>32</v>
      </c>
      <c r="M74" s="39" t="s">
        <v>32</v>
      </c>
      <c r="N74" s="39" t="s">
        <v>32</v>
      </c>
      <c r="O74" s="39" t="s">
        <v>32</v>
      </c>
      <c r="P74" s="39" t="s">
        <v>32</v>
      </c>
      <c r="Q74" s="39" t="s">
        <v>32</v>
      </c>
      <c r="R74" s="39" t="s">
        <v>32</v>
      </c>
      <c r="S74" s="114">
        <f>(I74-G74)/G74</f>
        <v>0</v>
      </c>
    </row>
    <row r="75" spans="1:19" ht="12.75" customHeight="1" x14ac:dyDescent="0.2">
      <c r="A75" s="167"/>
      <c r="B75" s="93" t="s">
        <v>48</v>
      </c>
      <c r="C75" s="158" t="s">
        <v>2</v>
      </c>
      <c r="D75" s="158"/>
      <c r="E75" s="158"/>
      <c r="F75" s="158"/>
      <c r="G75" s="41">
        <f>G67+G71+G74</f>
        <v>118.05499999999999</v>
      </c>
      <c r="H75" s="41">
        <f t="shared" ref="H75:K75" si="19">H67+H71+H74</f>
        <v>194.2</v>
      </c>
      <c r="I75" s="41">
        <f t="shared" si="19"/>
        <v>142</v>
      </c>
      <c r="J75" s="41">
        <f t="shared" si="19"/>
        <v>213.59999999999997</v>
      </c>
      <c r="K75" s="41">
        <f t="shared" si="19"/>
        <v>234.79999999999998</v>
      </c>
      <c r="L75" s="42" t="s">
        <v>32</v>
      </c>
      <c r="M75" s="43" t="s">
        <v>32</v>
      </c>
      <c r="N75" s="43" t="s">
        <v>32</v>
      </c>
      <c r="O75" s="43" t="s">
        <v>32</v>
      </c>
      <c r="P75" s="43" t="s">
        <v>32</v>
      </c>
      <c r="Q75" s="43" t="s">
        <v>32</v>
      </c>
      <c r="R75" s="43" t="s">
        <v>32</v>
      </c>
      <c r="S75" s="112"/>
    </row>
    <row r="76" spans="1:19" ht="12.75" customHeight="1" x14ac:dyDescent="0.2">
      <c r="A76" s="51" t="s">
        <v>0</v>
      </c>
      <c r="B76" s="200" t="s">
        <v>10</v>
      </c>
      <c r="C76" s="201"/>
      <c r="D76" s="201"/>
      <c r="E76" s="201"/>
      <c r="F76" s="201"/>
      <c r="G76" s="79">
        <f>G55+G63+G75</f>
        <v>8349.5549999999985</v>
      </c>
      <c r="H76" s="79">
        <f t="shared" ref="H76:K76" si="20">H55+H63+H75</f>
        <v>8976.4</v>
      </c>
      <c r="I76" s="79">
        <f t="shared" si="20"/>
        <v>4866.8999999999996</v>
      </c>
      <c r="J76" s="79">
        <f t="shared" si="20"/>
        <v>5153.7000000000007</v>
      </c>
      <c r="K76" s="79">
        <f t="shared" si="20"/>
        <v>5773.5</v>
      </c>
      <c r="L76" s="52" t="s">
        <v>32</v>
      </c>
      <c r="M76" s="53" t="s">
        <v>32</v>
      </c>
      <c r="N76" s="53" t="s">
        <v>32</v>
      </c>
      <c r="O76" s="53" t="s">
        <v>32</v>
      </c>
      <c r="P76" s="53" t="s">
        <v>32</v>
      </c>
      <c r="Q76" s="53" t="s">
        <v>32</v>
      </c>
      <c r="R76" s="53" t="s">
        <v>32</v>
      </c>
      <c r="S76" s="112"/>
    </row>
    <row r="77" spans="1:19" ht="12.75" customHeight="1" x14ac:dyDescent="0.2">
      <c r="A77" s="211" t="s">
        <v>16</v>
      </c>
      <c r="B77" s="234" t="s">
        <v>102</v>
      </c>
      <c r="C77" s="235"/>
      <c r="D77" s="235"/>
      <c r="E77" s="235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7"/>
      <c r="S77" s="112"/>
    </row>
    <row r="78" spans="1:19" ht="27" customHeight="1" x14ac:dyDescent="0.2">
      <c r="A78" s="212"/>
      <c r="B78" s="96" t="s">
        <v>0</v>
      </c>
      <c r="C78" s="194" t="s">
        <v>105</v>
      </c>
      <c r="D78" s="194"/>
      <c r="E78" s="195"/>
      <c r="F78" s="98" t="s">
        <v>28</v>
      </c>
      <c r="G78" s="198"/>
      <c r="H78" s="199"/>
      <c r="I78" s="199"/>
      <c r="J78" s="199"/>
      <c r="K78" s="199"/>
      <c r="L78" s="104" t="s">
        <v>107</v>
      </c>
      <c r="M78" s="46" t="s">
        <v>121</v>
      </c>
      <c r="N78" s="108" t="s">
        <v>120</v>
      </c>
      <c r="O78" s="82" t="s">
        <v>17</v>
      </c>
      <c r="P78" s="78">
        <v>90</v>
      </c>
      <c r="Q78" s="78">
        <v>90</v>
      </c>
      <c r="R78" s="78">
        <v>90</v>
      </c>
      <c r="S78" s="112"/>
    </row>
    <row r="79" spans="1:19" ht="38.25" customHeight="1" x14ac:dyDescent="0.2">
      <c r="A79" s="212"/>
      <c r="B79" s="188" t="s">
        <v>0</v>
      </c>
      <c r="C79" s="130" t="s">
        <v>0</v>
      </c>
      <c r="D79" s="155" t="s">
        <v>103</v>
      </c>
      <c r="E79" s="156"/>
      <c r="F79" s="91" t="s">
        <v>115</v>
      </c>
      <c r="G79" s="196"/>
      <c r="H79" s="197"/>
      <c r="I79" s="197"/>
      <c r="J79" s="197"/>
      <c r="K79" s="197"/>
      <c r="L79" s="37" t="s">
        <v>107</v>
      </c>
      <c r="M79" s="89" t="s">
        <v>122</v>
      </c>
      <c r="N79" s="80" t="s">
        <v>104</v>
      </c>
      <c r="O79" s="81" t="s">
        <v>18</v>
      </c>
      <c r="P79" s="81">
        <v>2</v>
      </c>
      <c r="Q79" s="81">
        <v>2</v>
      </c>
      <c r="R79" s="81">
        <v>2</v>
      </c>
      <c r="S79" s="112"/>
    </row>
    <row r="80" spans="1:19" ht="12.75" customHeight="1" x14ac:dyDescent="0.2">
      <c r="A80" s="212"/>
      <c r="B80" s="189"/>
      <c r="C80" s="90" t="s">
        <v>0</v>
      </c>
      <c r="D80" s="110">
        <v>188714469</v>
      </c>
      <c r="E80" s="97" t="s">
        <v>20</v>
      </c>
      <c r="F80" s="37" t="s">
        <v>32</v>
      </c>
      <c r="G80" s="11">
        <v>0</v>
      </c>
      <c r="H80" s="11">
        <v>0</v>
      </c>
      <c r="I80" s="11"/>
      <c r="J80" s="11">
        <v>0</v>
      </c>
      <c r="K80" s="11">
        <v>0</v>
      </c>
      <c r="L80" s="16" t="s">
        <v>32</v>
      </c>
      <c r="M80" s="39" t="s">
        <v>32</v>
      </c>
      <c r="N80" s="39"/>
      <c r="O80" s="39"/>
      <c r="P80" s="39"/>
      <c r="Q80" s="39"/>
      <c r="R80" s="39"/>
      <c r="S80" s="112"/>
    </row>
    <row r="81" spans="1:19" ht="12.75" customHeight="1" x14ac:dyDescent="0.2">
      <c r="A81" s="212"/>
      <c r="B81" s="189"/>
      <c r="C81" s="238" t="s">
        <v>35</v>
      </c>
      <c r="D81" s="239"/>
      <c r="E81" s="206"/>
      <c r="F81" s="240"/>
      <c r="G81" s="83">
        <v>0</v>
      </c>
      <c r="H81" s="83">
        <v>0</v>
      </c>
      <c r="I81" s="83">
        <v>0</v>
      </c>
      <c r="J81" s="83">
        <v>0</v>
      </c>
      <c r="K81" s="83">
        <v>0</v>
      </c>
      <c r="L81" s="16" t="s">
        <v>32</v>
      </c>
      <c r="M81" s="39" t="s">
        <v>32</v>
      </c>
      <c r="N81" s="39"/>
      <c r="O81" s="39"/>
      <c r="P81" s="39"/>
      <c r="Q81" s="39"/>
      <c r="R81" s="39"/>
      <c r="S81" s="114" t="s">
        <v>152</v>
      </c>
    </row>
    <row r="82" spans="1:19" ht="27.75" customHeight="1" x14ac:dyDescent="0.2">
      <c r="A82" s="212"/>
      <c r="B82" s="189"/>
      <c r="C82" s="92" t="s">
        <v>16</v>
      </c>
      <c r="D82" s="159" t="s">
        <v>106</v>
      </c>
      <c r="E82" s="160"/>
      <c r="F82" s="91" t="s">
        <v>115</v>
      </c>
      <c r="G82" s="196"/>
      <c r="H82" s="197"/>
      <c r="I82" s="197"/>
      <c r="J82" s="197"/>
      <c r="K82" s="197"/>
      <c r="L82" s="37" t="s">
        <v>107</v>
      </c>
      <c r="M82" s="89" t="s">
        <v>123</v>
      </c>
      <c r="N82" s="80" t="s">
        <v>108</v>
      </c>
      <c r="O82" s="81" t="s">
        <v>18</v>
      </c>
      <c r="P82" s="81">
        <v>1</v>
      </c>
      <c r="Q82" s="81">
        <v>1</v>
      </c>
      <c r="R82" s="81">
        <v>1</v>
      </c>
      <c r="S82" s="112"/>
    </row>
    <row r="83" spans="1:19" ht="12.75" customHeight="1" x14ac:dyDescent="0.2">
      <c r="A83" s="212"/>
      <c r="B83" s="189"/>
      <c r="C83" s="84" t="s">
        <v>16</v>
      </c>
      <c r="D83" s="111">
        <v>188714469</v>
      </c>
      <c r="E83" s="72" t="s">
        <v>20</v>
      </c>
      <c r="F83" s="37" t="s">
        <v>32</v>
      </c>
      <c r="G83" s="11">
        <v>0</v>
      </c>
      <c r="H83" s="11">
        <v>0</v>
      </c>
      <c r="I83" s="11"/>
      <c r="J83" s="11">
        <v>0</v>
      </c>
      <c r="K83" s="11">
        <v>0</v>
      </c>
      <c r="L83" s="37" t="s">
        <v>32</v>
      </c>
      <c r="M83" s="39" t="s">
        <v>32</v>
      </c>
      <c r="N83" s="39"/>
      <c r="O83" s="39"/>
      <c r="P83" s="39"/>
      <c r="Q83" s="39"/>
      <c r="R83" s="39"/>
      <c r="S83" s="112"/>
    </row>
    <row r="84" spans="1:19" ht="12.75" customHeight="1" x14ac:dyDescent="0.2">
      <c r="A84" s="212"/>
      <c r="B84" s="190"/>
      <c r="C84" s="205" t="s">
        <v>35</v>
      </c>
      <c r="D84" s="206"/>
      <c r="E84" s="206"/>
      <c r="F84" s="207"/>
      <c r="G84" s="99">
        <f>G83</f>
        <v>0</v>
      </c>
      <c r="H84" s="99">
        <f>H83</f>
        <v>0</v>
      </c>
      <c r="I84" s="99">
        <f>I83</f>
        <v>0</v>
      </c>
      <c r="J84" s="99">
        <f>J83</f>
        <v>0</v>
      </c>
      <c r="K84" s="100">
        <f>K83</f>
        <v>0</v>
      </c>
      <c r="L84" s="37" t="s">
        <v>32</v>
      </c>
      <c r="M84" s="39" t="s">
        <v>32</v>
      </c>
      <c r="N84" s="101"/>
      <c r="O84" s="101"/>
      <c r="P84" s="101"/>
      <c r="Q84" s="101"/>
      <c r="R84" s="101"/>
      <c r="S84" s="114" t="s">
        <v>152</v>
      </c>
    </row>
    <row r="85" spans="1:19" ht="12.75" customHeight="1" x14ac:dyDescent="0.2">
      <c r="A85" s="213"/>
      <c r="B85" s="94" t="s">
        <v>0</v>
      </c>
      <c r="C85" s="208" t="s">
        <v>2</v>
      </c>
      <c r="D85" s="208"/>
      <c r="E85" s="208"/>
      <c r="F85" s="208"/>
      <c r="G85" s="85">
        <f>G81+G84</f>
        <v>0</v>
      </c>
      <c r="H85" s="85">
        <f t="shared" ref="H85:K85" si="21">H81+H84</f>
        <v>0</v>
      </c>
      <c r="I85" s="85">
        <f t="shared" si="21"/>
        <v>0</v>
      </c>
      <c r="J85" s="85">
        <f t="shared" si="21"/>
        <v>0</v>
      </c>
      <c r="K85" s="85">
        <f t="shared" si="21"/>
        <v>0</v>
      </c>
      <c r="L85" s="42" t="s">
        <v>32</v>
      </c>
      <c r="M85" s="43" t="s">
        <v>32</v>
      </c>
      <c r="N85" s="47"/>
      <c r="O85" s="47"/>
      <c r="P85" s="47"/>
      <c r="Q85" s="47"/>
      <c r="R85" s="47"/>
      <c r="S85" s="112"/>
    </row>
    <row r="86" spans="1:19" ht="12.75" customHeight="1" x14ac:dyDescent="0.2">
      <c r="A86" s="95" t="s">
        <v>16</v>
      </c>
      <c r="B86" s="209" t="s">
        <v>10</v>
      </c>
      <c r="C86" s="209"/>
      <c r="D86" s="209"/>
      <c r="E86" s="209"/>
      <c r="F86" s="210"/>
      <c r="G86" s="102">
        <f>G85</f>
        <v>0</v>
      </c>
      <c r="H86" s="102">
        <f t="shared" ref="H86:K86" si="22">H85</f>
        <v>0</v>
      </c>
      <c r="I86" s="102">
        <f t="shared" si="22"/>
        <v>0</v>
      </c>
      <c r="J86" s="102">
        <f t="shared" si="22"/>
        <v>0</v>
      </c>
      <c r="K86" s="102">
        <f t="shared" si="22"/>
        <v>0</v>
      </c>
      <c r="L86" s="52" t="s">
        <v>32</v>
      </c>
      <c r="M86" s="53" t="s">
        <v>32</v>
      </c>
      <c r="N86" s="103"/>
      <c r="O86" s="103"/>
      <c r="P86" s="103"/>
      <c r="Q86" s="103"/>
      <c r="R86" s="103"/>
      <c r="S86" s="112"/>
    </row>
    <row r="87" spans="1:19" x14ac:dyDescent="0.2">
      <c r="A87" s="232" t="s">
        <v>3</v>
      </c>
      <c r="B87" s="233"/>
      <c r="C87" s="233"/>
      <c r="D87" s="233"/>
      <c r="E87" s="233"/>
      <c r="F87" s="233"/>
      <c r="G87" s="54">
        <f t="shared" ref="G87" si="23">G76</f>
        <v>8349.5549999999985</v>
      </c>
      <c r="H87" s="54">
        <f t="shared" ref="H87:K87" si="24">H76</f>
        <v>8976.4</v>
      </c>
      <c r="I87" s="54">
        <f t="shared" si="24"/>
        <v>4866.8999999999996</v>
      </c>
      <c r="J87" s="54">
        <f t="shared" si="24"/>
        <v>5153.7000000000007</v>
      </c>
      <c r="K87" s="54">
        <f t="shared" si="24"/>
        <v>5773.5</v>
      </c>
      <c r="L87" s="15" t="s">
        <v>32</v>
      </c>
      <c r="M87" s="55" t="s">
        <v>32</v>
      </c>
      <c r="N87" s="55" t="s">
        <v>32</v>
      </c>
      <c r="O87" s="55" t="s">
        <v>32</v>
      </c>
      <c r="P87" s="55" t="s">
        <v>32</v>
      </c>
      <c r="Q87" s="55" t="s">
        <v>32</v>
      </c>
      <c r="R87" s="55" t="s">
        <v>32</v>
      </c>
      <c r="S87" s="112"/>
    </row>
    <row r="88" spans="1:19" x14ac:dyDescent="0.2">
      <c r="A88" s="56" t="s">
        <v>98</v>
      </c>
    </row>
    <row r="89" spans="1:19" x14ac:dyDescent="0.2">
      <c r="A89" s="56" t="s">
        <v>96</v>
      </c>
    </row>
    <row r="90" spans="1:19" x14ac:dyDescent="0.2">
      <c r="A90" s="56" t="s">
        <v>97</v>
      </c>
    </row>
    <row r="91" spans="1:19" x14ac:dyDescent="0.2">
      <c r="A91" s="56"/>
    </row>
    <row r="92" spans="1:19" ht="13.5" thickBot="1" x14ac:dyDescent="0.25">
      <c r="A92" s="231" t="s">
        <v>4</v>
      </c>
      <c r="B92" s="231"/>
      <c r="C92" s="231"/>
      <c r="D92" s="231"/>
      <c r="E92" s="231"/>
      <c r="F92" s="231"/>
      <c r="G92" s="231"/>
      <c r="H92" s="231"/>
      <c r="I92" s="231"/>
      <c r="J92" s="231"/>
      <c r="K92" s="231"/>
    </row>
    <row r="93" spans="1:19" ht="25.5" x14ac:dyDescent="0.2">
      <c r="A93" s="219" t="s">
        <v>5</v>
      </c>
      <c r="B93" s="220"/>
      <c r="C93" s="220"/>
      <c r="D93" s="12" t="s">
        <v>19</v>
      </c>
      <c r="E93" s="217" t="s">
        <v>20</v>
      </c>
      <c r="F93" s="217"/>
      <c r="G93" s="14">
        <f>G12+G16+G20+G21+G22+G25+G26+G28+G46+G58+G61+G66+G69+G73+G31+G49+G52+G53+G83+G80</f>
        <v>2136.9399999999996</v>
      </c>
      <c r="H93" s="14">
        <f>H12+H16+H20+H21+H22+H25+H26+H28+H46+H58+H61+H66+H69+H73+H31+H49+H52+H53+H83+H80</f>
        <v>887.7</v>
      </c>
      <c r="I93" s="14">
        <f>I12+I16+I20+I21+I22+I25+I26+I28+I46+I58+I61+I66+I69+I73+I31+I49+I52+I53+I83+I80</f>
        <v>844.2</v>
      </c>
      <c r="J93" s="14">
        <f>J12+J16+J20+J21+J22+J25+J26+J28+J46+J58+J61+J66+J69+J73+J31+J49+J52+J53+J83+J80</f>
        <v>378.7</v>
      </c>
      <c r="K93" s="14">
        <f>K12+K16+K20+K21+K22+K25+K26+K28+K46+K58+K61+K66+K69+K73+K31+K49+K52+K53+K83+K80</f>
        <v>411.99999999999994</v>
      </c>
    </row>
    <row r="94" spans="1:19" ht="38.25" x14ac:dyDescent="0.2">
      <c r="A94" s="221"/>
      <c r="B94" s="222"/>
      <c r="C94" s="222"/>
      <c r="D94" s="13" t="s">
        <v>36</v>
      </c>
      <c r="E94" s="216" t="s">
        <v>21</v>
      </c>
      <c r="F94" s="216"/>
      <c r="G94" s="18">
        <f>G41</f>
        <v>0</v>
      </c>
      <c r="H94" s="18">
        <f t="shared" ref="H94:K94" si="25">H41</f>
        <v>0</v>
      </c>
      <c r="I94" s="18">
        <f t="shared" si="25"/>
        <v>0</v>
      </c>
      <c r="J94" s="18">
        <f t="shared" si="25"/>
        <v>120</v>
      </c>
      <c r="K94" s="18">
        <f t="shared" si="25"/>
        <v>220</v>
      </c>
    </row>
    <row r="95" spans="1:19" ht="25.5" x14ac:dyDescent="0.2">
      <c r="A95" s="221"/>
      <c r="B95" s="222"/>
      <c r="C95" s="222"/>
      <c r="D95" s="13" t="s">
        <v>109</v>
      </c>
      <c r="E95" s="216" t="s">
        <v>22</v>
      </c>
      <c r="F95" s="216"/>
      <c r="G95" s="18">
        <f>G17+G23+G29+G47+G35+G70</f>
        <v>1982.3150000000003</v>
      </c>
      <c r="H95" s="18">
        <f>H17+H23+H29+H47+H35+H70</f>
        <v>1613.6</v>
      </c>
      <c r="I95" s="18">
        <f>I17+I23+I29+I47+I35+I70</f>
        <v>32.900000000000006</v>
      </c>
      <c r="J95" s="18">
        <f>J17+J23+J29+J47+J35+J70</f>
        <v>1555</v>
      </c>
      <c r="K95" s="18">
        <f>K17+K23+K29+K47+K35+K70</f>
        <v>1681.5</v>
      </c>
    </row>
    <row r="96" spans="1:19" ht="25.5" hidden="1" x14ac:dyDescent="0.2">
      <c r="A96" s="221"/>
      <c r="B96" s="222"/>
      <c r="C96" s="222"/>
      <c r="D96" s="13" t="s">
        <v>23</v>
      </c>
      <c r="E96" s="216" t="s">
        <v>24</v>
      </c>
      <c r="F96" s="216"/>
      <c r="G96" s="18"/>
      <c r="H96" s="18"/>
      <c r="I96" s="17"/>
      <c r="J96" s="17"/>
      <c r="K96" s="17"/>
    </row>
    <row r="97" spans="1:11" ht="51" hidden="1" x14ac:dyDescent="0.2">
      <c r="A97" s="221"/>
      <c r="B97" s="222"/>
      <c r="C97" s="222"/>
      <c r="D97" s="13" t="s">
        <v>25</v>
      </c>
      <c r="E97" s="216" t="s">
        <v>26</v>
      </c>
      <c r="F97" s="216"/>
      <c r="G97" s="18"/>
      <c r="H97" s="18"/>
      <c r="I97" s="18"/>
      <c r="J97" s="18"/>
      <c r="K97" s="18"/>
    </row>
    <row r="98" spans="1:11" x14ac:dyDescent="0.2">
      <c r="A98" s="221"/>
      <c r="B98" s="222"/>
      <c r="C98" s="222"/>
      <c r="D98" s="13" t="s">
        <v>27</v>
      </c>
      <c r="E98" s="216" t="s">
        <v>28</v>
      </c>
      <c r="F98" s="216"/>
      <c r="G98" s="18">
        <f>G19+G51+G36</f>
        <v>1519.6</v>
      </c>
      <c r="H98" s="18">
        <f>H19+H51+H36+H38+H48</f>
        <v>2966.4</v>
      </c>
      <c r="I98" s="18">
        <f>I19+I51+I36+I38+I48</f>
        <v>2175</v>
      </c>
      <c r="J98" s="18">
        <f>J19+J51+J36</f>
        <v>2000</v>
      </c>
      <c r="K98" s="18">
        <f>K19+K51+K36</f>
        <v>2000</v>
      </c>
    </row>
    <row r="99" spans="1:11" ht="25.5" x14ac:dyDescent="0.2">
      <c r="A99" s="221"/>
      <c r="B99" s="222"/>
      <c r="C99" s="222"/>
      <c r="D99" s="13" t="s">
        <v>29</v>
      </c>
      <c r="E99" s="216" t="s">
        <v>30</v>
      </c>
      <c r="F99" s="216"/>
      <c r="G99" s="18">
        <f>G18+G24+G30+G27+G50</f>
        <v>2710.7</v>
      </c>
      <c r="H99" s="18">
        <f>H18+H24+H30+H27+H50</f>
        <v>3508.7</v>
      </c>
      <c r="I99" s="18">
        <f>I18+I24+I30+I27+I50</f>
        <v>1814.8000000000002</v>
      </c>
      <c r="J99" s="18">
        <f>J18+J24+J30+J27+J50</f>
        <v>0</v>
      </c>
      <c r="K99" s="18">
        <f>K18+K24+K30+K27+K50</f>
        <v>0</v>
      </c>
    </row>
    <row r="100" spans="1:11" ht="39" thickBot="1" x14ac:dyDescent="0.25">
      <c r="A100" s="223"/>
      <c r="B100" s="224"/>
      <c r="C100" s="224"/>
      <c r="D100" s="106" t="s">
        <v>37</v>
      </c>
      <c r="E100" s="218" t="s">
        <v>31</v>
      </c>
      <c r="F100" s="218"/>
      <c r="G100" s="107">
        <f>G42</f>
        <v>0</v>
      </c>
      <c r="H100" s="107">
        <f>H42</f>
        <v>0</v>
      </c>
      <c r="I100" s="107">
        <f>I42</f>
        <v>0</v>
      </c>
      <c r="J100" s="107">
        <f>J42</f>
        <v>1100</v>
      </c>
      <c r="K100" s="107">
        <f>K42</f>
        <v>1460</v>
      </c>
    </row>
    <row r="101" spans="1:11" ht="13.5" thickBot="1" x14ac:dyDescent="0.25">
      <c r="A101" s="225" t="s">
        <v>3</v>
      </c>
      <c r="B101" s="226"/>
      <c r="C101" s="226"/>
      <c r="D101" s="226"/>
      <c r="E101" s="226"/>
      <c r="F101" s="226"/>
      <c r="G101" s="105">
        <f t="shared" ref="G101:K101" si="26">SUM(G93:G100)</f>
        <v>8349.5550000000003</v>
      </c>
      <c r="H101" s="105">
        <f t="shared" si="26"/>
        <v>8976.4000000000015</v>
      </c>
      <c r="I101" s="105">
        <f t="shared" si="26"/>
        <v>4866.8999999999996</v>
      </c>
      <c r="J101" s="105">
        <f t="shared" si="26"/>
        <v>5153.7</v>
      </c>
      <c r="K101" s="105">
        <f t="shared" si="26"/>
        <v>5773.5</v>
      </c>
    </row>
    <row r="102" spans="1:11" x14ac:dyDescent="0.2">
      <c r="A102" s="227" t="s">
        <v>8</v>
      </c>
      <c r="B102" s="228"/>
      <c r="C102" s="228"/>
      <c r="D102" s="228"/>
      <c r="E102" s="228"/>
      <c r="F102" s="228"/>
      <c r="G102" s="19">
        <f>G43</f>
        <v>0</v>
      </c>
      <c r="H102" s="19">
        <f>H43</f>
        <v>0</v>
      </c>
      <c r="I102" s="19">
        <f>I43</f>
        <v>0</v>
      </c>
      <c r="J102" s="19">
        <f>J43</f>
        <v>1220</v>
      </c>
      <c r="K102" s="19">
        <f>K43</f>
        <v>1680</v>
      </c>
    </row>
    <row r="103" spans="1:11" x14ac:dyDescent="0.2">
      <c r="A103" s="229" t="s">
        <v>6</v>
      </c>
      <c r="B103" s="230"/>
      <c r="C103" s="230"/>
      <c r="D103" s="230"/>
      <c r="E103" s="230"/>
      <c r="F103" s="230"/>
      <c r="G103" s="20">
        <f>G71+G54+G43+G84+G81</f>
        <v>201.155</v>
      </c>
      <c r="H103" s="20">
        <f t="shared" ref="H103:K103" si="27">H71+H54+H43+H84+H81</f>
        <v>2762.2</v>
      </c>
      <c r="I103" s="20">
        <f t="shared" si="27"/>
        <v>347.6</v>
      </c>
      <c r="J103" s="20">
        <f t="shared" si="27"/>
        <v>2028.1999999999998</v>
      </c>
      <c r="K103" s="20">
        <f t="shared" si="27"/>
        <v>2540</v>
      </c>
    </row>
    <row r="104" spans="1:11" ht="13.5" thickBot="1" x14ac:dyDescent="0.25">
      <c r="A104" s="214" t="s">
        <v>7</v>
      </c>
      <c r="B104" s="215"/>
      <c r="C104" s="215"/>
      <c r="D104" s="215"/>
      <c r="E104" s="215"/>
      <c r="F104" s="215"/>
      <c r="G104" s="21">
        <f>G13+G32+G39+G59+G62+G67+G74</f>
        <v>8148.3999999999987</v>
      </c>
      <c r="H104" s="21">
        <f>H13+H32+H39+H59+H62+H67+H74</f>
        <v>6214.2</v>
      </c>
      <c r="I104" s="21">
        <f>I13+I32+I39+I59+I62+I67+I74</f>
        <v>4519.2999999999993</v>
      </c>
      <c r="J104" s="21">
        <f>J13+J32+J39+J59+J62+J67+J74</f>
        <v>3125.5</v>
      </c>
      <c r="K104" s="21">
        <f>K13+K32+K39+K59+K62+K67+K74</f>
        <v>3233.4999999999995</v>
      </c>
    </row>
    <row r="105" spans="1:11" x14ac:dyDescent="0.2">
      <c r="F105" s="22"/>
      <c r="G105" s="22"/>
      <c r="H105" s="6"/>
      <c r="I105" s="6"/>
      <c r="J105" s="6"/>
      <c r="K105" s="6"/>
    </row>
    <row r="106" spans="1:11" x14ac:dyDescent="0.2">
      <c r="D106" s="1" t="s">
        <v>38</v>
      </c>
      <c r="F106" s="22"/>
      <c r="G106" s="23">
        <f t="shared" ref="G106:K106" si="28">G101-G87</f>
        <v>0</v>
      </c>
      <c r="H106" s="23">
        <f t="shared" si="28"/>
        <v>0</v>
      </c>
      <c r="I106" s="23">
        <f t="shared" si="28"/>
        <v>0</v>
      </c>
      <c r="J106" s="23">
        <f t="shared" si="28"/>
        <v>0</v>
      </c>
      <c r="K106" s="23">
        <f t="shared" si="28"/>
        <v>0</v>
      </c>
    </row>
  </sheetData>
  <mergeCells count="109">
    <mergeCell ref="I1:L1"/>
    <mergeCell ref="I2:L2"/>
    <mergeCell ref="I3:L3"/>
    <mergeCell ref="C84:F84"/>
    <mergeCell ref="C85:F85"/>
    <mergeCell ref="B86:F86"/>
    <mergeCell ref="A77:A85"/>
    <mergeCell ref="A104:F104"/>
    <mergeCell ref="E96:F96"/>
    <mergeCell ref="E95:F95"/>
    <mergeCell ref="E94:F94"/>
    <mergeCell ref="E93:F93"/>
    <mergeCell ref="E100:F100"/>
    <mergeCell ref="E99:F99"/>
    <mergeCell ref="E98:F98"/>
    <mergeCell ref="E97:F97"/>
    <mergeCell ref="A93:C100"/>
    <mergeCell ref="A101:F101"/>
    <mergeCell ref="A102:F102"/>
    <mergeCell ref="A103:F103"/>
    <mergeCell ref="A92:K92"/>
    <mergeCell ref="A87:F87"/>
    <mergeCell ref="B77:R77"/>
    <mergeCell ref="C81:F81"/>
    <mergeCell ref="D79:E79"/>
    <mergeCell ref="D82:E82"/>
    <mergeCell ref="B79:B84"/>
    <mergeCell ref="D59:F59"/>
    <mergeCell ref="D60:E60"/>
    <mergeCell ref="G60:K60"/>
    <mergeCell ref="C75:F75"/>
    <mergeCell ref="G65:K65"/>
    <mergeCell ref="C69:C71"/>
    <mergeCell ref="D71:F71"/>
    <mergeCell ref="B57:B62"/>
    <mergeCell ref="C64:E64"/>
    <mergeCell ref="C66:C67"/>
    <mergeCell ref="D67:F67"/>
    <mergeCell ref="D68:E68"/>
    <mergeCell ref="G68:K68"/>
    <mergeCell ref="G57:K57"/>
    <mergeCell ref="C78:E78"/>
    <mergeCell ref="G79:K79"/>
    <mergeCell ref="G78:K78"/>
    <mergeCell ref="G82:K82"/>
    <mergeCell ref="C61:C62"/>
    <mergeCell ref="D62:F62"/>
    <mergeCell ref="B76:F76"/>
    <mergeCell ref="H6:H7"/>
    <mergeCell ref="C33:C34"/>
    <mergeCell ref="D33:E34"/>
    <mergeCell ref="G40:K40"/>
    <mergeCell ref="A6:A7"/>
    <mergeCell ref="C55:F55"/>
    <mergeCell ref="D13:F13"/>
    <mergeCell ref="D6:D7"/>
    <mergeCell ref="B9:R9"/>
    <mergeCell ref="N6:O6"/>
    <mergeCell ref="L6:L7"/>
    <mergeCell ref="M6:M7"/>
    <mergeCell ref="F6:F7"/>
    <mergeCell ref="C12:C13"/>
    <mergeCell ref="E6:E7"/>
    <mergeCell ref="C16:C32"/>
    <mergeCell ref="D32:F32"/>
    <mergeCell ref="D11:E11"/>
    <mergeCell ref="C10:E10"/>
    <mergeCell ref="G11:K11"/>
    <mergeCell ref="B11:B32"/>
    <mergeCell ref="D40:E40"/>
    <mergeCell ref="P6:R6"/>
    <mergeCell ref="L33:L34"/>
    <mergeCell ref="C63:F63"/>
    <mergeCell ref="D57:E57"/>
    <mergeCell ref="C56:E56"/>
    <mergeCell ref="A5:R5"/>
    <mergeCell ref="S6:S7"/>
    <mergeCell ref="D14:E15"/>
    <mergeCell ref="C14:C15"/>
    <mergeCell ref="F14:F15"/>
    <mergeCell ref="G14:K15"/>
    <mergeCell ref="L14:L15"/>
    <mergeCell ref="A10:A75"/>
    <mergeCell ref="D72:E72"/>
    <mergeCell ref="G72:K72"/>
    <mergeCell ref="C73:C74"/>
    <mergeCell ref="D74:F74"/>
    <mergeCell ref="B65:B74"/>
    <mergeCell ref="D65:E65"/>
    <mergeCell ref="J6:J7"/>
    <mergeCell ref="K6:K7"/>
    <mergeCell ref="C58:C59"/>
    <mergeCell ref="B6:B7"/>
    <mergeCell ref="C6:C7"/>
    <mergeCell ref="I6:I7"/>
    <mergeCell ref="G6:G7"/>
    <mergeCell ref="F33:F34"/>
    <mergeCell ref="G33:K34"/>
    <mergeCell ref="C44:C45"/>
    <mergeCell ref="F44:F45"/>
    <mergeCell ref="C41:C43"/>
    <mergeCell ref="D43:F43"/>
    <mergeCell ref="G44:K45"/>
    <mergeCell ref="L44:L45"/>
    <mergeCell ref="C46:C54"/>
    <mergeCell ref="D54:F54"/>
    <mergeCell ref="C35:C39"/>
    <mergeCell ref="D39:F39"/>
    <mergeCell ref="D44:E45"/>
  </mergeCells>
  <phoneticPr fontId="7" type="noConversion"/>
  <pageMargins left="0.25" right="0.25" top="0.75" bottom="0.75" header="0.3" footer="0.3"/>
  <pageSetup paperSize="9" scale="65" fitToHeight="0" orientation="portrait" r:id="rId1"/>
  <rowBreaks count="1" manualBreakCount="1">
    <brk id="6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B9" sqref="B9:F9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28515625" style="1" customWidth="1"/>
    <col min="8" max="16384" width="9.140625" style="1"/>
  </cols>
  <sheetData>
    <row r="1" spans="1:14" x14ac:dyDescent="0.2">
      <c r="C1" s="203" t="s">
        <v>153</v>
      </c>
      <c r="D1" s="203"/>
      <c r="E1" s="203"/>
      <c r="F1" s="203"/>
      <c r="G1" s="203"/>
    </row>
    <row r="2" spans="1:14" x14ac:dyDescent="0.2">
      <c r="A2" s="126"/>
      <c r="B2" s="2"/>
      <c r="C2" s="203" t="s">
        <v>156</v>
      </c>
      <c r="D2" s="203"/>
      <c r="E2" s="203"/>
      <c r="F2" s="203"/>
      <c r="G2" s="203"/>
    </row>
    <row r="3" spans="1:14" x14ac:dyDescent="0.2">
      <c r="A3" s="126"/>
      <c r="B3" s="2"/>
      <c r="C3" s="203" t="s">
        <v>157</v>
      </c>
      <c r="D3" s="203"/>
      <c r="E3" s="203"/>
      <c r="F3" s="203"/>
      <c r="G3" s="203"/>
    </row>
    <row r="4" spans="1:14" x14ac:dyDescent="0.2">
      <c r="A4" s="126"/>
      <c r="B4" s="2"/>
      <c r="C4" s="2"/>
      <c r="D4" s="2"/>
      <c r="E4" s="2"/>
      <c r="F4" s="3"/>
    </row>
    <row r="5" spans="1:14" ht="34.5" customHeight="1" x14ac:dyDescent="0.2">
      <c r="A5" s="163" t="s">
        <v>158</v>
      </c>
      <c r="B5" s="163"/>
      <c r="C5" s="163"/>
      <c r="D5" s="163"/>
      <c r="E5" s="163"/>
      <c r="F5" s="163"/>
      <c r="G5" s="163"/>
      <c r="H5" s="4"/>
      <c r="I5" s="4"/>
      <c r="J5" s="4"/>
      <c r="K5" s="4"/>
      <c r="L5" s="4"/>
      <c r="M5" s="4"/>
      <c r="N5" s="4"/>
    </row>
    <row r="6" spans="1:14" ht="34.5" customHeight="1" x14ac:dyDescent="0.2">
      <c r="A6" s="246" t="s">
        <v>9</v>
      </c>
      <c r="B6" s="246" t="s">
        <v>133</v>
      </c>
      <c r="C6" s="246"/>
      <c r="D6" s="246" t="s">
        <v>134</v>
      </c>
      <c r="E6" s="246"/>
      <c r="F6" s="250"/>
      <c r="G6" s="246" t="s">
        <v>135</v>
      </c>
    </row>
    <row r="7" spans="1:14" ht="30.75" customHeight="1" x14ac:dyDescent="0.2">
      <c r="A7" s="246"/>
      <c r="B7" s="117" t="s">
        <v>1</v>
      </c>
      <c r="C7" s="117" t="s">
        <v>15</v>
      </c>
      <c r="D7" s="115">
        <v>2023</v>
      </c>
      <c r="E7" s="115">
        <v>2024</v>
      </c>
      <c r="F7" s="116">
        <v>2025</v>
      </c>
      <c r="G7" s="246"/>
    </row>
    <row r="8" spans="1:14" ht="15" x14ac:dyDescent="0.25">
      <c r="A8" s="118">
        <v>1</v>
      </c>
      <c r="B8" s="119">
        <v>2</v>
      </c>
      <c r="C8" s="119">
        <v>3</v>
      </c>
      <c r="D8" s="119">
        <v>4</v>
      </c>
      <c r="E8" s="119">
        <v>5</v>
      </c>
      <c r="F8" s="120">
        <v>6</v>
      </c>
      <c r="G8" s="118">
        <v>7</v>
      </c>
    </row>
    <row r="9" spans="1:14" ht="113.25" customHeight="1" x14ac:dyDescent="0.2">
      <c r="A9" s="24" t="s">
        <v>79</v>
      </c>
      <c r="B9" s="247" t="str">
        <f>'002 pr. asignavimai'!C10</f>
        <v>Kurti palankią  aplinką investicijoms ir gyvenimo gerovei</v>
      </c>
      <c r="C9" s="248"/>
      <c r="D9" s="248"/>
      <c r="E9" s="248"/>
      <c r="F9" s="248"/>
      <c r="G9" s="251" t="s">
        <v>143</v>
      </c>
    </row>
    <row r="10" spans="1:14" ht="79.5" customHeight="1" x14ac:dyDescent="0.2">
      <c r="A10" s="7" t="str">
        <f>'002 pr. asignavimai'!M10</f>
        <v>R-002-01-01-01</v>
      </c>
      <c r="B10" s="8" t="str">
        <f>'002 pr. asignavimai'!N10</f>
        <v>Lėšų, pritrauktų iš išorinių finansavimo šaltinių, įgyvendinant investicinius ir kitus projektus, dalis</v>
      </c>
      <c r="C10" s="7" t="str">
        <f>'002 pr. asignavimai'!O10</f>
        <v>proc.</v>
      </c>
      <c r="D10" s="7">
        <f>'002 pr. asignavimai'!P10</f>
        <v>60</v>
      </c>
      <c r="E10" s="7">
        <f>'002 pr. asignavimai'!Q10</f>
        <v>65</v>
      </c>
      <c r="F10" s="123">
        <f>'002 pr. asignavimai'!R10</f>
        <v>65</v>
      </c>
      <c r="G10" s="252"/>
    </row>
    <row r="11" spans="1:14" ht="15" x14ac:dyDescent="0.2">
      <c r="A11" s="127" t="s">
        <v>80</v>
      </c>
      <c r="B11" s="245" t="str">
        <f>'002 pr. asignavimai'!D11</f>
        <v>Projektinės veiklos organizavimas</v>
      </c>
      <c r="C11" s="245"/>
      <c r="D11" s="245"/>
      <c r="E11" s="245"/>
      <c r="F11" s="245"/>
      <c r="G11" s="253" t="s">
        <v>32</v>
      </c>
    </row>
    <row r="12" spans="1:14" ht="15" x14ac:dyDescent="0.2">
      <c r="A12" s="73" t="str">
        <f>'002 pr. asignavimai'!M11</f>
        <v>V-002-01-01-01-01</v>
      </c>
      <c r="B12" s="74" t="str">
        <f>'002 pr. asignavimai'!N11</f>
        <v>Parengtos projektinės dokumentacijos skaičius</v>
      </c>
      <c r="C12" s="73" t="str">
        <f>'002 pr. asignavimai'!O11</f>
        <v>vnt.</v>
      </c>
      <c r="D12" s="73">
        <f>'002 pr. asignavimai'!P11</f>
        <v>5</v>
      </c>
      <c r="E12" s="73">
        <f>'002 pr. asignavimai'!Q11</f>
        <v>8</v>
      </c>
      <c r="F12" s="124">
        <f>'002 pr. asignavimai'!R11</f>
        <v>10</v>
      </c>
      <c r="G12" s="254"/>
    </row>
    <row r="13" spans="1:14" ht="57" customHeight="1" x14ac:dyDescent="0.2">
      <c r="A13" s="127" t="s">
        <v>81</v>
      </c>
      <c r="B13" s="245" t="str">
        <f>'002 pr. asignavimai'!D14</f>
        <v>Investicijų ir kitų projektų, skirtų 2014-2020 m. nacionalinei pažangos programai/ ES fondų investicijų programai, vykdymas</v>
      </c>
      <c r="C13" s="245"/>
      <c r="D13" s="245"/>
      <c r="E13" s="245"/>
      <c r="F13" s="245"/>
      <c r="G13" s="253" t="s">
        <v>144</v>
      </c>
    </row>
    <row r="14" spans="1:14" ht="33.75" customHeight="1" x14ac:dyDescent="0.2">
      <c r="A14" s="73" t="str">
        <f>'002 pr. asignavimai'!M14</f>
        <v>V-002-01-01-02-01</v>
      </c>
      <c r="B14" s="74" t="str">
        <f>'002 pr. asignavimai'!N14</f>
        <v>Įgyvendinamų projektų skaičius (2014-2020 m. periodo)</v>
      </c>
      <c r="C14" s="73" t="str">
        <f>'002 pr. asignavimai'!O14</f>
        <v>vnt.</v>
      </c>
      <c r="D14" s="73">
        <f>'002 pr. asignavimai'!P14</f>
        <v>11</v>
      </c>
      <c r="E14" s="73">
        <f>'002 pr. asignavimai'!Q14</f>
        <v>0</v>
      </c>
      <c r="F14" s="124">
        <f>'002 pr. asignavimai'!R14</f>
        <v>0</v>
      </c>
      <c r="G14" s="255"/>
    </row>
    <row r="15" spans="1:14" ht="33.75" customHeight="1" x14ac:dyDescent="0.2">
      <c r="A15" s="73" t="str">
        <f>'002 pr. asignavimai'!M15</f>
        <v>V-002-01-01-02-02 (VB)</v>
      </c>
      <c r="B15" s="74" t="str">
        <f>'002 pr. asignavimai'!N15</f>
        <v>Investicijų projektų, gavusių valstybės biudžeto dotaciją, skaičius (2014-2020 m. periodo)</v>
      </c>
      <c r="C15" s="73" t="str">
        <f>'002 pr. asignavimai'!O15</f>
        <v>vnt.</v>
      </c>
      <c r="D15" s="73">
        <f>'002 pr. asignavimai'!P15</f>
        <v>5</v>
      </c>
      <c r="E15" s="73">
        <f>'002 pr. asignavimai'!Q15</f>
        <v>0</v>
      </c>
      <c r="F15" s="124">
        <f>'002 pr. asignavimai'!R15</f>
        <v>0</v>
      </c>
      <c r="G15" s="254"/>
    </row>
    <row r="16" spans="1:14" ht="15" x14ac:dyDescent="0.2">
      <c r="A16" s="127" t="s">
        <v>100</v>
      </c>
      <c r="B16" s="245" t="str">
        <f>'002 pr. asignavimai'!D33</f>
        <v>Tęstinių investicijų ir kitų projektų vykdymas (pereinamojo laikotarpio)</v>
      </c>
      <c r="C16" s="245"/>
      <c r="D16" s="245"/>
      <c r="E16" s="245"/>
      <c r="F16" s="245"/>
      <c r="G16" s="253" t="s">
        <v>145</v>
      </c>
    </row>
    <row r="17" spans="1:7" ht="15" x14ac:dyDescent="0.2">
      <c r="A17" s="73" t="str">
        <f>'002 pr. asignavimai'!M33</f>
        <v>V-002-01-01-03-01</v>
      </c>
      <c r="B17" s="74" t="str">
        <f>'002 pr. asignavimai'!N33</f>
        <v>Įgyvendinamų tęstinių projektų skaičius (pereinamojo laikotarpio)</v>
      </c>
      <c r="C17" s="73" t="str">
        <f>'002 pr. asignavimai'!O33</f>
        <v>vnt.</v>
      </c>
      <c r="D17" s="73">
        <f>'002 pr. asignavimai'!P33</f>
        <v>6</v>
      </c>
      <c r="E17" s="73">
        <f>'002 pr. asignavimai'!Q33</f>
        <v>3</v>
      </c>
      <c r="F17" s="124">
        <f>'002 pr. asignavimai'!R33</f>
        <v>2</v>
      </c>
      <c r="G17" s="255"/>
    </row>
    <row r="18" spans="1:7" ht="30" x14ac:dyDescent="0.2">
      <c r="A18" s="73" t="str">
        <f>'002 pr. asignavimai'!M34</f>
        <v>V-002-01-01-03-02 (VB)</v>
      </c>
      <c r="B18" s="74" t="str">
        <f>'002 pr. asignavimai'!N34</f>
        <v>Investicijų tęstinių projektų, gavusių valstybės biudžeto dotaciją, skaičius (pereinamojo laikotarpio)</v>
      </c>
      <c r="C18" s="73" t="str">
        <f>'002 pr. asignavimai'!O34</f>
        <v>vnt.</v>
      </c>
      <c r="D18" s="73">
        <f>'002 pr. asignavimai'!P34</f>
        <v>6</v>
      </c>
      <c r="E18" s="73">
        <f>'002 pr. asignavimai'!Q34</f>
        <v>3</v>
      </c>
      <c r="F18" s="124">
        <f>'002 pr. asignavimai'!R34</f>
        <v>2</v>
      </c>
      <c r="G18" s="254"/>
    </row>
    <row r="19" spans="1:7" ht="42" customHeight="1" x14ac:dyDescent="0.2">
      <c r="A19" s="127" t="s">
        <v>82</v>
      </c>
      <c r="B19" s="245" t="str">
        <f>'002 pr. asignavimai'!D40</f>
        <v>Investicijų  projektų, numatytų 2022-2030 m. Telšių regiono plėtros plane, vykdymas</v>
      </c>
      <c r="C19" s="245"/>
      <c r="D19" s="245"/>
      <c r="E19" s="245"/>
      <c r="F19" s="245"/>
      <c r="G19" s="253" t="s">
        <v>146</v>
      </c>
    </row>
    <row r="20" spans="1:7" ht="27.75" customHeight="1" x14ac:dyDescent="0.2">
      <c r="A20" s="73" t="str">
        <f>'002 pr. asignavimai'!M40</f>
        <v>P-002-01-01-04-01</v>
      </c>
      <c r="B20" s="74" t="str">
        <f>'002 pr. asignavimai'!N40</f>
        <v>Įgyvendinamų projektų, numatytų 2022-2030 m. Telšių regiono plėtros plane, skaičius</v>
      </c>
      <c r="C20" s="73" t="str">
        <f>'002 pr. asignavimai'!O40</f>
        <v>vnt.</v>
      </c>
      <c r="D20" s="73">
        <f>'002 pr. asignavimai'!P40</f>
        <v>0</v>
      </c>
      <c r="E20" s="73">
        <f>'002 pr. asignavimai'!Q40</f>
        <v>8</v>
      </c>
      <c r="F20" s="124">
        <f>'002 pr. asignavimai'!R40</f>
        <v>8</v>
      </c>
      <c r="G20" s="254"/>
    </row>
    <row r="21" spans="1:7" ht="27" customHeight="1" x14ac:dyDescent="0.2">
      <c r="A21" s="127" t="s">
        <v>101</v>
      </c>
      <c r="B21" s="245" t="str">
        <f>'002 pr. asignavimai'!D44</f>
        <v>Investicijų ir kitų projektų vykdymas (naujo finansavimo periodo)</v>
      </c>
      <c r="C21" s="245"/>
      <c r="D21" s="245"/>
      <c r="E21" s="245"/>
      <c r="F21" s="245"/>
      <c r="G21" s="253" t="s">
        <v>147</v>
      </c>
    </row>
    <row r="22" spans="1:7" ht="15" x14ac:dyDescent="0.2">
      <c r="A22" s="73" t="str">
        <f>'002 pr. asignavimai'!M44</f>
        <v>P-002-01-01-05-01</v>
      </c>
      <c r="B22" s="74" t="str">
        <f>'002 pr. asignavimai'!N44</f>
        <v>Įgyvendinamų projektų skaičius (naujo finansavimo periodo)</v>
      </c>
      <c r="C22" s="73" t="str">
        <f>'002 pr. asignavimai'!O44</f>
        <v>vnt.</v>
      </c>
      <c r="D22" s="73">
        <f>'002 pr. asignavimai'!P44</f>
        <v>13</v>
      </c>
      <c r="E22" s="73">
        <f>'002 pr. asignavimai'!Q44</f>
        <v>13</v>
      </c>
      <c r="F22" s="124">
        <f>'002 pr. asignavimai'!R44</f>
        <v>11</v>
      </c>
      <c r="G22" s="255"/>
    </row>
    <row r="23" spans="1:7" ht="30" x14ac:dyDescent="0.2">
      <c r="A23" s="73" t="str">
        <f>'002 pr. asignavimai'!M45</f>
        <v>P-002-01-01-05-02 (VB)</v>
      </c>
      <c r="B23" s="74" t="str">
        <f>'002 pr. asignavimai'!N45</f>
        <v>Investicijų projektų, gavusių valstybės biudžeto dotaciją, skaičius (naujo finansavimo periodo)</v>
      </c>
      <c r="C23" s="73" t="str">
        <f>'002 pr. asignavimai'!O45</f>
        <v>vnt.</v>
      </c>
      <c r="D23" s="73">
        <f>'002 pr. asignavimai'!P45</f>
        <v>13</v>
      </c>
      <c r="E23" s="73">
        <f>'002 pr. asignavimai'!Q45</f>
        <v>13</v>
      </c>
      <c r="F23" s="124">
        <f>'002 pr. asignavimai'!R45</f>
        <v>11</v>
      </c>
      <c r="G23" s="254"/>
    </row>
    <row r="24" spans="1:7" ht="15" x14ac:dyDescent="0.2">
      <c r="A24" s="24" t="s">
        <v>127</v>
      </c>
      <c r="B24" s="249" t="str">
        <f>'002 pr. asignavimai'!C56</f>
        <v>Sudaryti palankias sąlygas verslo plėtrai</v>
      </c>
      <c r="C24" s="242"/>
      <c r="D24" s="242"/>
      <c r="E24" s="242"/>
      <c r="F24" s="242"/>
      <c r="G24" s="256" t="s">
        <v>148</v>
      </c>
    </row>
    <row r="25" spans="1:7" ht="15" x14ac:dyDescent="0.2">
      <c r="A25" s="25" t="str">
        <f>'002 pr. asignavimai'!M56</f>
        <v>R-002-01-02-01</v>
      </c>
      <c r="B25" s="26" t="str">
        <f>'002 pr. asignavimai'!N56</f>
        <v>Veikiančių SVV skaičius, tenkantis 1000 gyventojų</v>
      </c>
      <c r="C25" s="25" t="str">
        <f>'002 pr. asignavimai'!O56</f>
        <v>vnt.</v>
      </c>
      <c r="D25" s="25">
        <f>'002 pr. asignavimai'!P56</f>
        <v>27.5</v>
      </c>
      <c r="E25" s="25">
        <f>'002 pr. asignavimai'!Q56</f>
        <v>28</v>
      </c>
      <c r="F25" s="125">
        <f>'002 pr. asignavimai'!R56</f>
        <v>28.5</v>
      </c>
      <c r="G25" s="257"/>
    </row>
    <row r="26" spans="1:7" ht="15" x14ac:dyDescent="0.2">
      <c r="A26" s="75" t="s">
        <v>83</v>
      </c>
      <c r="B26" s="243" t="str">
        <f>'002 pr. asignavimai'!D57</f>
        <v>Smulkiojo ir vidutinio verslo subjektų rėmimas</v>
      </c>
      <c r="C26" s="244"/>
      <c r="D26" s="244"/>
      <c r="E26" s="244"/>
      <c r="F26" s="244"/>
      <c r="G26" s="258" t="s">
        <v>32</v>
      </c>
    </row>
    <row r="27" spans="1:7" ht="15" x14ac:dyDescent="0.2">
      <c r="A27" s="73" t="str">
        <f>'002 pr. asignavimai'!M57</f>
        <v>V-002-01-02-01-01</v>
      </c>
      <c r="B27" s="74" t="str">
        <f>'002 pr. asignavimai'!N57</f>
        <v>SVV subjektų, gavusių paramą, skaičius</v>
      </c>
      <c r="C27" s="73" t="str">
        <f>'002 pr. asignavimai'!O57</f>
        <v>vnt.</v>
      </c>
      <c r="D27" s="73">
        <f>'002 pr. asignavimai'!P57</f>
        <v>10</v>
      </c>
      <c r="E27" s="73">
        <f>'002 pr. asignavimai'!Q57</f>
        <v>12</v>
      </c>
      <c r="F27" s="124">
        <f>'002 pr. asignavimai'!R57</f>
        <v>14</v>
      </c>
      <c r="G27" s="259"/>
    </row>
    <row r="28" spans="1:7" ht="15" x14ac:dyDescent="0.2">
      <c r="A28" s="75" t="s">
        <v>84</v>
      </c>
      <c r="B28" s="243" t="str">
        <f>'002 pr. asignavimai'!D60</f>
        <v>Bendradarbystės centro "Spiečius" veiklos organizavimas</v>
      </c>
      <c r="C28" s="244"/>
      <c r="D28" s="244"/>
      <c r="E28" s="244"/>
      <c r="F28" s="244"/>
      <c r="G28" s="258" t="s">
        <v>32</v>
      </c>
    </row>
    <row r="29" spans="1:7" ht="15" x14ac:dyDescent="0.2">
      <c r="A29" s="73" t="str">
        <f>'002 pr. asignavimai'!M60</f>
        <v>V-002-01-02-02-01</v>
      </c>
      <c r="B29" s="74" t="str">
        <f>'002 pr. asignavimai'!N60</f>
        <v>Bendradarbystės centro „Spiečius“ narių skaičius</v>
      </c>
      <c r="C29" s="73" t="str">
        <f>'002 pr. asignavimai'!O60</f>
        <v>asm.</v>
      </c>
      <c r="D29" s="73">
        <f>'002 pr. asignavimai'!P60</f>
        <v>15</v>
      </c>
      <c r="E29" s="73">
        <f>'002 pr. asignavimai'!Q60</f>
        <v>16</v>
      </c>
      <c r="F29" s="124">
        <f>'002 pr. asignavimai'!R60</f>
        <v>17</v>
      </c>
      <c r="G29" s="259"/>
    </row>
    <row r="30" spans="1:7" ht="15" x14ac:dyDescent="0.2">
      <c r="A30" s="24" t="s">
        <v>116</v>
      </c>
      <c r="B30" s="249" t="str">
        <f>'002 pr. asignavimai'!C64</f>
        <v>Skatinti bendruomeniškumą Plungės rajono savivaldybėje</v>
      </c>
      <c r="C30" s="242"/>
      <c r="D30" s="242"/>
      <c r="E30" s="242"/>
      <c r="F30" s="242"/>
      <c r="G30" s="256" t="s">
        <v>149</v>
      </c>
    </row>
    <row r="31" spans="1:7" ht="15" x14ac:dyDescent="0.2">
      <c r="A31" s="25" t="str">
        <f>'002 pr. asignavimai'!M65</f>
        <v>V-002-01-03-01-01</v>
      </c>
      <c r="B31" s="26" t="str">
        <f>'002 pr. asignavimai'!N65</f>
        <v>Paremtų vietos inciatyvų skaičius</v>
      </c>
      <c r="C31" s="25" t="str">
        <f>'002 pr. asignavimai'!O65</f>
        <v>vnt.</v>
      </c>
      <c r="D31" s="25">
        <f>'002 pr. asignavimai'!P65</f>
        <v>2</v>
      </c>
      <c r="E31" s="25">
        <f>'002 pr. asignavimai'!Q65</f>
        <v>2</v>
      </c>
      <c r="F31" s="125">
        <f>'002 pr. asignavimai'!R65</f>
        <v>2</v>
      </c>
      <c r="G31" s="257"/>
    </row>
    <row r="32" spans="1:7" ht="15" x14ac:dyDescent="0.2">
      <c r="A32" s="75" t="s">
        <v>85</v>
      </c>
      <c r="B32" s="243" t="str">
        <f>'002 pr. asignavimai'!D65</f>
        <v>Bendruomeninių organizacijų veiklos rėmimas</v>
      </c>
      <c r="C32" s="244"/>
      <c r="D32" s="244"/>
      <c r="E32" s="244"/>
      <c r="F32" s="244"/>
      <c r="G32" s="258" t="s">
        <v>32</v>
      </c>
    </row>
    <row r="33" spans="1:7" ht="15" x14ac:dyDescent="0.2">
      <c r="A33" s="73" t="str">
        <f>'002 pr. asignavimai'!M65</f>
        <v>V-002-01-03-01-01</v>
      </c>
      <c r="B33" s="74" t="str">
        <f>'002 pr. asignavimai'!N65</f>
        <v>Paremtų vietos inciatyvų skaičius</v>
      </c>
      <c r="C33" s="73" t="str">
        <f>'002 pr. asignavimai'!O65</f>
        <v>vnt.</v>
      </c>
      <c r="D33" s="73">
        <f>'002 pr. asignavimai'!P65</f>
        <v>2</v>
      </c>
      <c r="E33" s="73">
        <f>'002 pr. asignavimai'!Q65</f>
        <v>2</v>
      </c>
      <c r="F33" s="124">
        <f>'002 pr. asignavimai'!R65</f>
        <v>2</v>
      </c>
      <c r="G33" s="259"/>
    </row>
    <row r="34" spans="1:7" ht="14.25" customHeight="1" x14ac:dyDescent="0.2">
      <c r="A34" s="75" t="s">
        <v>128</v>
      </c>
      <c r="B34" s="243" t="str">
        <f>'002 pr. asignavimai'!D68</f>
        <v>Bendruomeninės veiklos savivaldybėje stiprinimas</v>
      </c>
      <c r="C34" s="244"/>
      <c r="D34" s="244"/>
      <c r="E34" s="244"/>
      <c r="F34" s="244"/>
      <c r="G34" s="258" t="s">
        <v>149</v>
      </c>
    </row>
    <row r="35" spans="1:7" ht="15" x14ac:dyDescent="0.2">
      <c r="A35" s="73" t="str">
        <f>'002 pr. asignavimai'!M68</f>
        <v>P-002-01-03-02-01 (SB/ VB)</v>
      </c>
      <c r="B35" s="74" t="str">
        <f>'002 pr. asignavimai'!N68</f>
        <v>Bendruomenių, dalyvavusių pažangos veikloje, skaičius</v>
      </c>
      <c r="C35" s="73" t="str">
        <f>'002 pr. asignavimai'!O68</f>
        <v>vnt.</v>
      </c>
      <c r="D35" s="73">
        <f>'002 pr. asignavimai'!P68</f>
        <v>15</v>
      </c>
      <c r="E35" s="73">
        <f>'002 pr. asignavimai'!Q68</f>
        <v>15</v>
      </c>
      <c r="F35" s="124">
        <f>'002 pr. asignavimai'!R68</f>
        <v>15</v>
      </c>
      <c r="G35" s="259"/>
    </row>
    <row r="36" spans="1:7" ht="15" x14ac:dyDescent="0.2">
      <c r="A36" s="75" t="s">
        <v>86</v>
      </c>
      <c r="B36" s="243" t="str">
        <f>'002 pr. asignavimai'!D72</f>
        <v>Plungės dekanato aptarnaujamų parapijų rėmimas</v>
      </c>
      <c r="C36" s="244"/>
      <c r="D36" s="244"/>
      <c r="E36" s="244"/>
      <c r="F36" s="244"/>
      <c r="G36" s="258" t="s">
        <v>32</v>
      </c>
    </row>
    <row r="37" spans="1:7" ht="15" x14ac:dyDescent="0.2">
      <c r="A37" s="73" t="str">
        <f>'002 pr. asignavimai'!M72</f>
        <v>V-002-01-03-03-01</v>
      </c>
      <c r="B37" s="74" t="str">
        <f>'002 pr. asignavimai'!N72</f>
        <v>Paremtų religinių bendruomenių skaičius</v>
      </c>
      <c r="C37" s="73" t="str">
        <f>'002 pr. asignavimai'!O72</f>
        <v>vnt.</v>
      </c>
      <c r="D37" s="73">
        <f>'002 pr. asignavimai'!P72</f>
        <v>1</v>
      </c>
      <c r="E37" s="73">
        <f>'002 pr. asignavimai'!Q72</f>
        <v>1</v>
      </c>
      <c r="F37" s="124">
        <f>'002 pr. asignavimai'!R72</f>
        <v>1</v>
      </c>
      <c r="G37" s="259"/>
    </row>
    <row r="38" spans="1:7" ht="15" x14ac:dyDescent="0.2">
      <c r="A38" s="24" t="s">
        <v>117</v>
      </c>
      <c r="B38" s="241" t="str">
        <f>'002 pr. asignavimai'!C78</f>
        <v>Administracinės naštos mažinimo užtikrinimas</v>
      </c>
      <c r="C38" s="242"/>
      <c r="D38" s="242"/>
      <c r="E38" s="242"/>
      <c r="F38" s="242"/>
      <c r="G38" s="262" t="s">
        <v>150</v>
      </c>
    </row>
    <row r="39" spans="1:7" ht="30" x14ac:dyDescent="0.2">
      <c r="A39" s="25" t="str">
        <f>'002 pr. asignavimai'!M78</f>
        <v>R-002-02-01-01</v>
      </c>
      <c r="B39" s="25" t="str">
        <f>'002 pr. asignavimai'!N78</f>
        <v>Savivaldybės administracinės naštos mažinimo priemonių vykdymo plano įgyvendinimo lygis</v>
      </c>
      <c r="C39" s="25" t="str">
        <f>'002 pr. asignavimai'!O78</f>
        <v>proc.</v>
      </c>
      <c r="D39" s="25">
        <f>'002 pr. asignavimai'!P78</f>
        <v>90</v>
      </c>
      <c r="E39" s="25">
        <f>'002 pr. asignavimai'!Q78</f>
        <v>90</v>
      </c>
      <c r="F39" s="125">
        <f>'002 pr. asignavimai'!R78</f>
        <v>90</v>
      </c>
      <c r="G39" s="257"/>
    </row>
    <row r="40" spans="1:7" ht="15" x14ac:dyDescent="0.2">
      <c r="A40" s="75" t="s">
        <v>118</v>
      </c>
      <c r="B40" s="243" t="str">
        <f>'002 pr. asignavimai'!D79</f>
        <v xml:space="preserve">Didinti bendradarbiavimą su institucijomis plečiant teikiamas elektronines paslaugas </v>
      </c>
      <c r="C40" s="244"/>
      <c r="D40" s="244"/>
      <c r="E40" s="244"/>
      <c r="F40" s="244"/>
      <c r="G40" s="260" t="s">
        <v>150</v>
      </c>
    </row>
    <row r="41" spans="1:7" ht="30" x14ac:dyDescent="0.2">
      <c r="A41" s="73" t="str">
        <f>'002 pr. asignavimai'!M79</f>
        <v>P-002-02-01-01-01</v>
      </c>
      <c r="B41" s="74" t="str">
        <f>'002 pr. asignavimai'!N79</f>
        <v>Sudarytų bendradarbiavimo tarp institucijų dėl teikiamų elektroninių paslaugų sutarčių ir/arba gautų prieigų skaičius</v>
      </c>
      <c r="C41" s="73" t="str">
        <f>'002 pr. asignavimai'!O79</f>
        <v>vnt.</v>
      </c>
      <c r="D41" s="73">
        <f>'002 pr. asignavimai'!P79</f>
        <v>2</v>
      </c>
      <c r="E41" s="73">
        <f>'002 pr. asignavimai'!Q79</f>
        <v>2</v>
      </c>
      <c r="F41" s="124">
        <f>'002 pr. asignavimai'!R79</f>
        <v>2</v>
      </c>
      <c r="G41" s="261"/>
    </row>
    <row r="42" spans="1:7" ht="15" x14ac:dyDescent="0.2">
      <c r="A42" s="75" t="s">
        <v>119</v>
      </c>
      <c r="B42" s="243" t="str">
        <f>'002 pr. asignavimai'!D82</f>
        <v>Diegti naujas ir tobulinti veikiančias informacines sistemas</v>
      </c>
      <c r="C42" s="244"/>
      <c r="D42" s="244"/>
      <c r="E42" s="244"/>
      <c r="F42" s="244"/>
      <c r="G42" s="260" t="s">
        <v>150</v>
      </c>
    </row>
    <row r="43" spans="1:7" ht="15" x14ac:dyDescent="0.2">
      <c r="A43" s="73" t="str">
        <f>'002 pr. asignavimai'!M82</f>
        <v>P-002-02-01-02-01</v>
      </c>
      <c r="B43" s="74" t="str">
        <f>'002 pr. asignavimai'!N82</f>
        <v>Patobulintų veikiančių informacinių sistemų, kurios mažina administracinę naštą skaičius</v>
      </c>
      <c r="C43" s="73" t="str">
        <f>'002 pr. asignavimai'!O82</f>
        <v>vnt.</v>
      </c>
      <c r="D43" s="73">
        <f>'002 pr. asignavimai'!P82</f>
        <v>1</v>
      </c>
      <c r="E43" s="73">
        <f>'002 pr. asignavimai'!Q82</f>
        <v>1</v>
      </c>
      <c r="F43" s="124">
        <f>'002 pr. asignavimai'!R82</f>
        <v>1</v>
      </c>
      <c r="G43" s="261"/>
    </row>
  </sheetData>
  <mergeCells count="40">
    <mergeCell ref="G28:G29"/>
    <mergeCell ref="G40:G41"/>
    <mergeCell ref="G42:G43"/>
    <mergeCell ref="G32:G33"/>
    <mergeCell ref="G30:G31"/>
    <mergeCell ref="G34:G35"/>
    <mergeCell ref="G36:G37"/>
    <mergeCell ref="G38:G39"/>
    <mergeCell ref="G16:G18"/>
    <mergeCell ref="G19:G20"/>
    <mergeCell ref="G21:G23"/>
    <mergeCell ref="G24:G25"/>
    <mergeCell ref="G26:G27"/>
    <mergeCell ref="D6:F6"/>
    <mergeCell ref="G6:G7"/>
    <mergeCell ref="G9:G10"/>
    <mergeCell ref="G11:G12"/>
    <mergeCell ref="G13:G15"/>
    <mergeCell ref="B40:F40"/>
    <mergeCell ref="B42:F42"/>
    <mergeCell ref="B30:F30"/>
    <mergeCell ref="B32:F32"/>
    <mergeCell ref="B34:F34"/>
    <mergeCell ref="B36:F36"/>
    <mergeCell ref="C1:G1"/>
    <mergeCell ref="C2:G2"/>
    <mergeCell ref="C3:G3"/>
    <mergeCell ref="A5:G5"/>
    <mergeCell ref="B38:F38"/>
    <mergeCell ref="B26:F26"/>
    <mergeCell ref="B19:F19"/>
    <mergeCell ref="B21:F21"/>
    <mergeCell ref="B28:F28"/>
    <mergeCell ref="B6:C6"/>
    <mergeCell ref="A6:A7"/>
    <mergeCell ref="B9:F9"/>
    <mergeCell ref="B24:F24"/>
    <mergeCell ref="B11:F11"/>
    <mergeCell ref="B13:F13"/>
    <mergeCell ref="B16:F16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2023-01-13T09:25:01Z</dcterms:modified>
</cp:coreProperties>
</file>