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 activeTab="1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asignavimai'!$A$1:$L$175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61" i="3" l="1"/>
  <c r="S153" i="3"/>
  <c r="S143" i="3"/>
  <c r="S135" i="3"/>
  <c r="S128" i="3"/>
  <c r="S124" i="3"/>
  <c r="S116" i="3"/>
  <c r="S113" i="3"/>
  <c r="S103" i="3"/>
  <c r="S100" i="3"/>
  <c r="S95" i="3"/>
  <c r="S89" i="3"/>
  <c r="S84" i="3"/>
  <c r="S79" i="3"/>
  <c r="S66" i="3"/>
  <c r="S61" i="3"/>
  <c r="S58" i="3"/>
  <c r="S54" i="3"/>
  <c r="S48" i="3"/>
  <c r="S44" i="3"/>
  <c r="S41" i="3"/>
  <c r="S38" i="3"/>
  <c r="S30" i="3"/>
  <c r="S24" i="3"/>
  <c r="S17" i="3"/>
  <c r="S13" i="3"/>
  <c r="B115" i="4"/>
  <c r="C115" i="4"/>
  <c r="D115" i="4"/>
  <c r="E115" i="4"/>
  <c r="F115" i="4"/>
  <c r="B116" i="4"/>
  <c r="C116" i="4"/>
  <c r="D116" i="4"/>
  <c r="E116" i="4"/>
  <c r="F116" i="4"/>
  <c r="A116" i="4"/>
  <c r="A115" i="4"/>
  <c r="B114" i="4"/>
  <c r="B113" i="4"/>
  <c r="C113" i="4"/>
  <c r="D113" i="4"/>
  <c r="E113" i="4"/>
  <c r="F113" i="4"/>
  <c r="A113" i="4"/>
  <c r="B112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B111" i="4"/>
  <c r="C111" i="4"/>
  <c r="D111" i="4"/>
  <c r="E111" i="4"/>
  <c r="F111" i="4"/>
  <c r="A109" i="4"/>
  <c r="A110" i="4"/>
  <c r="A111" i="4"/>
  <c r="A108" i="4"/>
  <c r="B107" i="4"/>
  <c r="B106" i="4"/>
  <c r="C106" i="4"/>
  <c r="D106" i="4"/>
  <c r="E106" i="4"/>
  <c r="F106" i="4"/>
  <c r="A106" i="4"/>
  <c r="B105" i="4"/>
  <c r="B104" i="4"/>
  <c r="C104" i="4"/>
  <c r="D104" i="4"/>
  <c r="E104" i="4"/>
  <c r="F104" i="4"/>
  <c r="A104" i="4"/>
  <c r="B103" i="4"/>
  <c r="B101" i="4"/>
  <c r="C101" i="4"/>
  <c r="D101" i="4"/>
  <c r="E101" i="4"/>
  <c r="F101" i="4"/>
  <c r="B102" i="4"/>
  <c r="C102" i="4"/>
  <c r="D102" i="4"/>
  <c r="E102" i="4"/>
  <c r="F102" i="4"/>
  <c r="A102" i="4"/>
  <c r="A101" i="4"/>
  <c r="B100" i="4"/>
  <c r="B99" i="4"/>
  <c r="C99" i="4"/>
  <c r="D99" i="4"/>
  <c r="E99" i="4"/>
  <c r="F99" i="4"/>
  <c r="A99" i="4"/>
  <c r="B98" i="4"/>
  <c r="B97" i="4"/>
  <c r="C97" i="4"/>
  <c r="D97" i="4"/>
  <c r="E97" i="4"/>
  <c r="F97" i="4"/>
  <c r="A97" i="4"/>
  <c r="B96" i="4"/>
  <c r="B94" i="4"/>
  <c r="C94" i="4"/>
  <c r="D94" i="4"/>
  <c r="E94" i="4"/>
  <c r="F94" i="4"/>
  <c r="B95" i="4"/>
  <c r="C95" i="4"/>
  <c r="D95" i="4"/>
  <c r="E95" i="4"/>
  <c r="F95" i="4"/>
  <c r="A95" i="4"/>
  <c r="A94" i="4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A91" i="4"/>
  <c r="A92" i="4"/>
  <c r="A90" i="4"/>
  <c r="B89" i="4"/>
  <c r="B88" i="4"/>
  <c r="C88" i="4"/>
  <c r="D88" i="4"/>
  <c r="E88" i="4"/>
  <c r="F88" i="4"/>
  <c r="A88" i="4"/>
  <c r="B87" i="4"/>
  <c r="B86" i="4"/>
  <c r="C86" i="4"/>
  <c r="D86" i="4"/>
  <c r="E86" i="4"/>
  <c r="F86" i="4"/>
  <c r="A86" i="4"/>
  <c r="B85" i="4"/>
  <c r="B82" i="4"/>
  <c r="C82" i="4"/>
  <c r="D82" i="4"/>
  <c r="E82" i="4"/>
  <c r="F82" i="4"/>
  <c r="B83" i="4"/>
  <c r="C83" i="4"/>
  <c r="D83" i="4"/>
  <c r="E83" i="4"/>
  <c r="F83" i="4"/>
  <c r="B84" i="4"/>
  <c r="C84" i="4"/>
  <c r="D84" i="4"/>
  <c r="E84" i="4"/>
  <c r="F84" i="4"/>
  <c r="A83" i="4"/>
  <c r="A84" i="4"/>
  <c r="A82" i="4"/>
  <c r="B81" i="4"/>
  <c r="B79" i="4"/>
  <c r="C79" i="4"/>
  <c r="D79" i="4"/>
  <c r="E79" i="4"/>
  <c r="F79" i="4"/>
  <c r="B80" i="4"/>
  <c r="C80" i="4"/>
  <c r="D80" i="4"/>
  <c r="E80" i="4"/>
  <c r="F80" i="4"/>
  <c r="A80" i="4"/>
  <c r="A79" i="4"/>
  <c r="B78" i="4"/>
  <c r="B77" i="4"/>
  <c r="C77" i="4"/>
  <c r="D77" i="4"/>
  <c r="E77" i="4"/>
  <c r="F77" i="4"/>
  <c r="A77" i="4"/>
  <c r="B76" i="4"/>
  <c r="B75" i="4"/>
  <c r="C75" i="4"/>
  <c r="D75" i="4"/>
  <c r="E75" i="4"/>
  <c r="F75" i="4"/>
  <c r="A75" i="4"/>
  <c r="B74" i="4"/>
  <c r="B73" i="4"/>
  <c r="C73" i="4"/>
  <c r="D73" i="4"/>
  <c r="E73" i="4"/>
  <c r="F73" i="4"/>
  <c r="A73" i="4"/>
  <c r="B72" i="4"/>
  <c r="B70" i="4"/>
  <c r="C70" i="4"/>
  <c r="D70" i="4"/>
  <c r="E70" i="4"/>
  <c r="F70" i="4"/>
  <c r="B71" i="4"/>
  <c r="C71" i="4"/>
  <c r="D71" i="4"/>
  <c r="E71" i="4"/>
  <c r="F71" i="4"/>
  <c r="A71" i="4"/>
  <c r="A70" i="4"/>
  <c r="B69" i="4"/>
  <c r="B68" i="4"/>
  <c r="C68" i="4"/>
  <c r="D68" i="4"/>
  <c r="E68" i="4"/>
  <c r="F68" i="4"/>
  <c r="A68" i="4"/>
  <c r="B67" i="4"/>
  <c r="B66" i="4"/>
  <c r="C66" i="4"/>
  <c r="D66" i="4"/>
  <c r="E66" i="4"/>
  <c r="F66" i="4"/>
  <c r="A66" i="4"/>
  <c r="B65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A63" i="4"/>
  <c r="A64" i="4"/>
  <c r="A62" i="4"/>
  <c r="B61" i="4"/>
  <c r="B56" i="4"/>
  <c r="C56" i="4"/>
  <c r="D56" i="4"/>
  <c r="E56" i="4"/>
  <c r="F56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A57" i="4"/>
  <c r="A58" i="4"/>
  <c r="A59" i="4"/>
  <c r="A60" i="4"/>
  <c r="A56" i="4"/>
  <c r="B55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A53" i="4"/>
  <c r="A54" i="4"/>
  <c r="A52" i="4"/>
  <c r="B51" i="4"/>
  <c r="B49" i="4"/>
  <c r="C49" i="4"/>
  <c r="D49" i="4"/>
  <c r="E49" i="4"/>
  <c r="F49" i="4"/>
  <c r="B50" i="4"/>
  <c r="C50" i="4"/>
  <c r="D50" i="4"/>
  <c r="E50" i="4"/>
  <c r="F50" i="4"/>
  <c r="A50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B43" i="4"/>
  <c r="C43" i="4"/>
  <c r="D43" i="4"/>
  <c r="E43" i="4"/>
  <c r="F43" i="4"/>
  <c r="A41" i="4"/>
  <c r="A42" i="4"/>
  <c r="A43" i="4"/>
  <c r="A40" i="4"/>
  <c r="B39" i="4"/>
  <c r="B37" i="4"/>
  <c r="C37" i="4"/>
  <c r="D37" i="4"/>
  <c r="E37" i="4"/>
  <c r="F37" i="4"/>
  <c r="B38" i="4"/>
  <c r="C38" i="4"/>
  <c r="D38" i="4"/>
  <c r="E38" i="4"/>
  <c r="F38" i="4"/>
  <c r="A38" i="4"/>
  <c r="A37" i="4"/>
  <c r="B36" i="4"/>
  <c r="B35" i="4"/>
  <c r="C35" i="4"/>
  <c r="D35" i="4"/>
  <c r="E35" i="4"/>
  <c r="F35" i="4"/>
  <c r="A35" i="4"/>
  <c r="B34" i="4"/>
  <c r="B33" i="4"/>
  <c r="C33" i="4"/>
  <c r="D33" i="4"/>
  <c r="E33" i="4"/>
  <c r="F33" i="4"/>
  <c r="A33" i="4"/>
  <c r="B32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A27" i="4"/>
  <c r="A28" i="4"/>
  <c r="A29" i="4"/>
  <c r="A30" i="4"/>
  <c r="A31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A19" i="4"/>
  <c r="A20" i="4"/>
  <c r="A18" i="4"/>
  <c r="B17" i="4"/>
  <c r="B15" i="4"/>
  <c r="C15" i="4"/>
  <c r="D15" i="4"/>
  <c r="E15" i="4"/>
  <c r="F15" i="4"/>
  <c r="B16" i="4"/>
  <c r="C16" i="4"/>
  <c r="D16" i="4"/>
  <c r="E16" i="4"/>
  <c r="F16" i="4"/>
  <c r="A16" i="4"/>
  <c r="A15" i="4"/>
  <c r="B14" i="4"/>
  <c r="B13" i="4"/>
  <c r="C13" i="4"/>
  <c r="D13" i="4"/>
  <c r="E13" i="4"/>
  <c r="F13" i="4"/>
  <c r="A13" i="4"/>
  <c r="B12" i="4"/>
  <c r="A11" i="4"/>
  <c r="B11" i="4"/>
  <c r="C11" i="4"/>
  <c r="D11" i="4"/>
  <c r="E11" i="4"/>
  <c r="F11" i="4"/>
  <c r="C10" i="4"/>
  <c r="D10" i="4"/>
  <c r="E10" i="4"/>
  <c r="F10" i="4"/>
  <c r="A10" i="4"/>
  <c r="B10" i="4"/>
  <c r="B9" i="4"/>
  <c r="H169" i="3"/>
  <c r="I169" i="3"/>
  <c r="J169" i="3"/>
  <c r="K169" i="3"/>
  <c r="G169" i="3"/>
  <c r="K61" i="3"/>
  <c r="J61" i="3"/>
  <c r="I61" i="3"/>
  <c r="H61" i="3"/>
  <c r="G61" i="3"/>
  <c r="K66" i="3"/>
  <c r="J66" i="3"/>
  <c r="I66" i="3"/>
  <c r="H66" i="3"/>
  <c r="G66" i="3"/>
  <c r="H58" i="3"/>
  <c r="I58" i="3"/>
  <c r="J58" i="3"/>
  <c r="K58" i="3"/>
  <c r="G58" i="3"/>
  <c r="K54" i="3"/>
  <c r="J54" i="3"/>
  <c r="I54" i="3"/>
  <c r="H54" i="3"/>
  <c r="G54" i="3"/>
  <c r="K44" i="3"/>
  <c r="J44" i="3"/>
  <c r="I44" i="3"/>
  <c r="H44" i="3"/>
  <c r="G44" i="3"/>
  <c r="K48" i="3"/>
  <c r="J48" i="3"/>
  <c r="I48" i="3"/>
  <c r="H48" i="3"/>
  <c r="G48" i="3"/>
  <c r="K41" i="3"/>
  <c r="J41" i="3"/>
  <c r="I41" i="3"/>
  <c r="H41" i="3"/>
  <c r="G41" i="3"/>
  <c r="K38" i="3"/>
  <c r="J38" i="3"/>
  <c r="I38" i="3"/>
  <c r="H38" i="3"/>
  <c r="G38" i="3"/>
  <c r="H30" i="3"/>
  <c r="I30" i="3"/>
  <c r="J30" i="3"/>
  <c r="K30" i="3"/>
  <c r="G30" i="3"/>
  <c r="H24" i="3"/>
  <c r="I24" i="3"/>
  <c r="J24" i="3"/>
  <c r="K24" i="3"/>
  <c r="G24" i="3"/>
  <c r="K17" i="3"/>
  <c r="J17" i="3"/>
  <c r="I17" i="3"/>
  <c r="H17" i="3"/>
  <c r="G17" i="3"/>
  <c r="H13" i="3"/>
  <c r="I13" i="3"/>
  <c r="J13" i="3"/>
  <c r="K13" i="3"/>
  <c r="H170" i="3"/>
  <c r="I170" i="3"/>
  <c r="J170" i="3"/>
  <c r="K170" i="3"/>
  <c r="G170" i="3"/>
  <c r="K103" i="3"/>
  <c r="J103" i="3"/>
  <c r="I103" i="3"/>
  <c r="H103" i="3"/>
  <c r="G103" i="3"/>
  <c r="K100" i="3"/>
  <c r="J100" i="3"/>
  <c r="I100" i="3"/>
  <c r="H100" i="3"/>
  <c r="G100" i="3"/>
  <c r="K95" i="3"/>
  <c r="K96" i="3" s="1"/>
  <c r="J95" i="3"/>
  <c r="J96" i="3" s="1"/>
  <c r="I95" i="3"/>
  <c r="I96" i="3" s="1"/>
  <c r="H95" i="3"/>
  <c r="H96" i="3" s="1"/>
  <c r="G95" i="3"/>
  <c r="G96" i="3" s="1"/>
  <c r="K89" i="3"/>
  <c r="J89" i="3"/>
  <c r="I89" i="3"/>
  <c r="H89" i="3"/>
  <c r="G89" i="3"/>
  <c r="H84" i="3"/>
  <c r="I84" i="3"/>
  <c r="J84" i="3"/>
  <c r="K84" i="3"/>
  <c r="H79" i="3"/>
  <c r="I79" i="3"/>
  <c r="J79" i="3"/>
  <c r="K79" i="3"/>
  <c r="G79" i="3"/>
  <c r="J67" i="3" l="1"/>
  <c r="K67" i="3"/>
  <c r="I67" i="3"/>
  <c r="H67" i="3"/>
  <c r="H171" i="3" l="1"/>
  <c r="I171" i="3"/>
  <c r="J171" i="3"/>
  <c r="K171" i="3"/>
  <c r="G171" i="3"/>
  <c r="H161" i="3"/>
  <c r="H162" i="3" s="1"/>
  <c r="H163" i="3" s="1"/>
  <c r="I161" i="3"/>
  <c r="I162" i="3" s="1"/>
  <c r="I163" i="3" s="1"/>
  <c r="J161" i="3"/>
  <c r="J162" i="3" s="1"/>
  <c r="J163" i="3" s="1"/>
  <c r="K161" i="3"/>
  <c r="K162" i="3" s="1"/>
  <c r="K163" i="3" s="1"/>
  <c r="H124" i="3"/>
  <c r="I124" i="3"/>
  <c r="J124" i="3"/>
  <c r="K124" i="3"/>
  <c r="G124" i="3"/>
  <c r="G84" i="3"/>
  <c r="G90" i="3" s="1"/>
  <c r="H172" i="3" l="1"/>
  <c r="K172" i="3"/>
  <c r="J172" i="3"/>
  <c r="I172" i="3"/>
  <c r="G161" i="3" l="1"/>
  <c r="G162" i="3" s="1"/>
  <c r="G163" i="3" s="1"/>
  <c r="K153" i="3"/>
  <c r="K154" i="3" s="1"/>
  <c r="K155" i="3" s="1"/>
  <c r="J153" i="3"/>
  <c r="J154" i="3" s="1"/>
  <c r="J155" i="3" s="1"/>
  <c r="I153" i="3"/>
  <c r="I154" i="3" s="1"/>
  <c r="I155" i="3" s="1"/>
  <c r="H153" i="3"/>
  <c r="H154" i="3" s="1"/>
  <c r="H155" i="3" s="1"/>
  <c r="G153" i="3"/>
  <c r="G154" i="3" s="1"/>
  <c r="G155" i="3" s="1"/>
  <c r="K143" i="3"/>
  <c r="K144" i="3" s="1"/>
  <c r="K145" i="3" s="1"/>
  <c r="J143" i="3"/>
  <c r="J144" i="3" s="1"/>
  <c r="J145" i="3" s="1"/>
  <c r="I143" i="3"/>
  <c r="I144" i="3" s="1"/>
  <c r="I145" i="3" s="1"/>
  <c r="H143" i="3"/>
  <c r="H144" i="3" s="1"/>
  <c r="H145" i="3" s="1"/>
  <c r="G143" i="3"/>
  <c r="G144" i="3" s="1"/>
  <c r="G145" i="3" s="1"/>
  <c r="H135" i="3"/>
  <c r="H136" i="3" s="1"/>
  <c r="H137" i="3" s="1"/>
  <c r="I135" i="3"/>
  <c r="I136" i="3" s="1"/>
  <c r="I137" i="3" s="1"/>
  <c r="J135" i="3"/>
  <c r="J136" i="3" s="1"/>
  <c r="J137" i="3" s="1"/>
  <c r="K135" i="3"/>
  <c r="K136" i="3" s="1"/>
  <c r="K137" i="3" s="1"/>
  <c r="G135" i="3"/>
  <c r="G172" i="3" l="1"/>
  <c r="I104" i="3" l="1"/>
  <c r="K104" i="3"/>
  <c r="J104" i="3"/>
  <c r="H104" i="3"/>
  <c r="G104" i="3"/>
  <c r="K90" i="3" l="1"/>
  <c r="J90" i="3"/>
  <c r="H90" i="3"/>
  <c r="I90" i="3"/>
  <c r="K128" i="3" l="1"/>
  <c r="J128" i="3"/>
  <c r="I128" i="3"/>
  <c r="H128" i="3"/>
  <c r="G128" i="3"/>
  <c r="G129" i="3" s="1"/>
  <c r="K116" i="3"/>
  <c r="J116" i="3"/>
  <c r="I116" i="3"/>
  <c r="H116" i="3"/>
  <c r="G116" i="3"/>
  <c r="K113" i="3"/>
  <c r="K174" i="3" s="1"/>
  <c r="J113" i="3"/>
  <c r="I113" i="3"/>
  <c r="H113" i="3"/>
  <c r="H174" i="3" s="1"/>
  <c r="G113" i="3"/>
  <c r="J174" i="3" l="1"/>
  <c r="I174" i="3"/>
  <c r="G174" i="3"/>
  <c r="G117" i="3"/>
  <c r="J117" i="3"/>
  <c r="K117" i="3"/>
  <c r="H117" i="3"/>
  <c r="I117" i="3"/>
  <c r="H129" i="3"/>
  <c r="K129" i="3"/>
  <c r="I129" i="3"/>
  <c r="J129" i="3"/>
  <c r="G136" i="3"/>
  <c r="G137" i="3" s="1"/>
  <c r="J130" i="3" l="1"/>
  <c r="K130" i="3"/>
  <c r="I130" i="3"/>
  <c r="H130" i="3"/>
  <c r="G130" i="3"/>
  <c r="H105" i="3" l="1"/>
  <c r="H164" i="3" s="1"/>
  <c r="J105" i="3"/>
  <c r="J164" i="3" s="1"/>
  <c r="K105" i="3"/>
  <c r="K164" i="3" s="1"/>
  <c r="G13" i="3"/>
  <c r="G67" i="3" l="1"/>
  <c r="G105" i="3" s="1"/>
  <c r="G164" i="3" s="1"/>
  <c r="G177" i="3" s="1"/>
  <c r="K175" i="3"/>
  <c r="K178" i="3" s="1"/>
  <c r="J175" i="3"/>
  <c r="J178" i="3" s="1"/>
  <c r="H175" i="3"/>
  <c r="H178" i="3" s="1"/>
  <c r="I105" i="3"/>
  <c r="I164" i="3" s="1"/>
  <c r="I175" i="3" l="1"/>
  <c r="I178" i="3" s="1"/>
  <c r="G175" i="3"/>
  <c r="G178" i="3" s="1"/>
  <c r="J177" i="3" l="1"/>
  <c r="I177" i="3"/>
  <c r="K177" i="3"/>
  <c r="H177" i="3" l="1"/>
</calcChain>
</file>

<file path=xl/sharedStrings.xml><?xml version="1.0" encoding="utf-8"?>
<sst xmlns="http://schemas.openxmlformats.org/spreadsheetml/2006/main" count="999" uniqueCount="308">
  <si>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</si>
  <si>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</si>
  <si>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</si>
  <si>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</si>
  <si>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</si>
  <si>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</si>
  <si>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</si>
  <si>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</si>
  <si>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</si>
  <si>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</si>
  <si>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</si>
  <si>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</si>
  <si>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</si>
  <si>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</si>
  <si>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</si>
  <si>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</si>
  <si>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</si>
  <si>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</si>
  <si>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</si>
  <si>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</si>
  <si>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</si>
  <si>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</si>
  <si>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</si>
  <si>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</si>
  <si>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</si>
  <si>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</si>
  <si>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</si>
  <si>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</si>
  <si>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</si>
  <si>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</si>
  <si>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</si>
  <si>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</si>
  <si>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</si>
  <si>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</si>
  <si>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</si>
  <si>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</si>
  <si>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</si>
  <si>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</si>
  <si>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</si>
  <si>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</si>
  <si>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</si>
  <si>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Plungės specialiojo ugdymo centro veikla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</si>
  <si>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</si>
  <si>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</si>
  <si>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</si>
  <si>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</si>
  <si>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</si>
  <si>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</si>
  <si>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</si>
  <si>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</si>
  <si>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</si>
  <si>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</si>
  <si>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</si>
  <si>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</si>
  <si>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</si>
  <si>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</si>
  <si>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</si>
  <si>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</si>
  <si>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</si>
  <si>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Suteiktų paslaugų socialinės rizikos šeimoms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</si>
  <si>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</si>
  <si>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</si>
  <si>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</si>
  <si>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</si>
  <si>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</si>
  <si>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</si>
  <si>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</si>
  <si>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</si>
  <si>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</si>
  <si>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</si>
  <si>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</si>
  <si>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</si>
  <si>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</si>
  <si>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</si>
  <si>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</si>
  <si>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</si>
  <si>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VšĮ Plungės bendruomenės centro programos įgyvendinimas</t>
  </si>
  <si>
    <t>Kompensacijų gavėjų skaičius</t>
  </si>
  <si>
    <t>Socialinių pašalpų gavėjų skaičius</t>
  </si>
  <si>
    <t>Plungės Socialinių paslaugų centro veikla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</si>
  <si>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</si>
  <si>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</si>
  <si>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</si>
  <si>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</si>
  <si>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</si>
  <si>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</si>
  <si>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</si>
  <si>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</si>
  <si>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</si>
  <si>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</si>
  <si>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</si>
  <si>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</si>
  <si>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</si>
  <si>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Plungės rajono savivaldybės visuomenės sveikatos biuro veikla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</si>
  <si>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</si>
  <si>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</si>
  <si>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</si>
  <si>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</si>
  <si>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</si>
  <si>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</si>
  <si>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</si>
  <si>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</si>
  <si>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</si>
  <si>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</si>
  <si>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</si>
  <si>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</si>
  <si>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Plungės rajono policijos komisariato programos įgyvendinimas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</si>
  <si>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</si>
  <si>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</si>
  <si>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</si>
  <si>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</si>
  <si>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</si>
  <si>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</si>
  <si>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</si>
  <si>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</si>
  <si>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</si>
  <si>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</si>
  <si>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</si>
  <si>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</si>
  <si>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</si>
  <si>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</si>
  <si>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</si>
  <si>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</si>
  <si>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</si>
  <si>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</si>
  <si>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</si>
  <si>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</si>
  <si>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</si>
  <si>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</si>
  <si>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</si>
  <si>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</si>
  <si>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</si>
  <si>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</si>
  <si>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</si>
  <si>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</si>
  <si>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</si>
  <si>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</si>
  <si>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</si>
  <si>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</si>
  <si>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</si>
  <si>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</si>
  <si>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</si>
  <si>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</si>
  <si>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</si>
  <si>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</si>
  <si>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</si>
  <si>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</si>
  <si>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</si>
  <si>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</si>
  <si>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</si>
  <si>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 xml:space="preserve">Plungės krizių centro veikla 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</si>
  <si>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</si>
  <si>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</si>
  <si>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</si>
  <si>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</si>
  <si>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</si>
  <si>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</si>
  <si>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</si>
  <si>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</si>
  <si>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</si>
  <si>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</si>
  <si>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</si>
  <si>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</si>
  <si>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</si>
  <si>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</si>
  <si>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P-004-03-01-01-01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</si>
  <si>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</si>
  <si>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</si>
  <si>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</si>
  <si>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</si>
  <si>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</si>
  <si>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</si>
  <si>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</si>
  <si>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</si>
  <si>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</si>
  <si>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</si>
  <si>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</si>
  <si>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</si>
  <si>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</si>
  <si>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</si>
  <si>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</si>
  <si>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</si>
  <si>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</si>
  <si>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</si>
  <si>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</si>
  <si>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</si>
  <si>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</si>
  <si>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</si>
  <si>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</si>
  <si>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</si>
  <si>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</si>
  <si>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</si>
  <si>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</si>
  <si>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</si>
  <si>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</si>
  <si>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</si>
  <si>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</si>
  <si>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</si>
  <si>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</si>
  <si>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</si>
  <si>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</si>
  <si>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</si>
  <si>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</si>
  <si>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</si>
  <si>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</si>
  <si>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</si>
  <si>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</si>
  <si>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</si>
  <si>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Plungės bendruomenės centro paslaugų gavėjų skaičius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</si>
  <si>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</si>
  <si>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</si>
  <si>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</si>
  <si>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</si>
  <si>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</si>
  <si>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</si>
  <si>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</si>
  <si>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</si>
  <si>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</si>
  <si>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</si>
  <si>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</si>
  <si>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</si>
  <si>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</si>
  <si>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</si>
  <si>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</si>
  <si>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</si>
  <si>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</si>
  <si>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</si>
  <si>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</si>
  <si>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</si>
  <si>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</si>
  <si>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</si>
  <si>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</si>
  <si>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</si>
  <si>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</si>
  <si>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</si>
  <si>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</si>
  <si>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</si>
  <si>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</si>
  <si>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</si>
  <si>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</si>
  <si>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</si>
  <si>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</si>
  <si>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</si>
  <si>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</si>
  <si>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Saugios nakvynės paslaugos organizavimas VšĮ Plungės rajono savivaldybės ligoninėje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</si>
  <si>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</si>
  <si>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</si>
  <si>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</si>
  <si>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</si>
  <si>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</si>
  <si>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</si>
  <si>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</si>
  <si>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</si>
  <si>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</si>
  <si>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</si>
  <si>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</si>
  <si>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</si>
  <si>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>Vaikų su sunkia negalia, gaunančių dienos socialinės globos paslaugas, skaičius</t>
  </si>
  <si>
    <t xml:space="preserve">V-004-01-02-02-01 </t>
  </si>
  <si>
    <t>V-004-01-02-03-01</t>
  </si>
  <si>
    <t>UAB „Plungės autobusų parkas“ veiklos gerinimas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</si>
  <si>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</si>
  <si>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</si>
  <si>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</si>
  <si>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</si>
  <si>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</si>
  <si>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</si>
  <si>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V-004-01-02-02-03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</si>
  <si>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</si>
  <si>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</si>
  <si>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</si>
  <si>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</si>
  <si>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</si>
  <si>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</si>
  <si>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Savivaldybės įmonės Plungės būstas programos įgyvendinimas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</si>
  <si>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</si>
  <si>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</si>
  <si>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</si>
  <si>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</si>
  <si>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</si>
  <si>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</si>
  <si>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</si>
  <si>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</si>
  <si>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</si>
  <si>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</si>
  <si>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</si>
  <si>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</si>
  <si>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</si>
  <si>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</si>
  <si>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</si>
  <si>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</si>
  <si>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</si>
  <si>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</si>
  <si>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</si>
  <si>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</si>
  <si>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</si>
  <si>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</si>
  <si>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2024-ųjų m. asignavimai ir kitos lėšos</t>
  </si>
  <si>
    <t>2025-ųjų m. asignavimai ir kitos lėšos</t>
  </si>
  <si>
    <t>Savivaldybės strateginio plėtros plano tikslo/ uždavinio/ priemonės kodas</t>
  </si>
  <si>
    <t>2022-ųjų m. asignavimai ir kitos lėšos (2022-12-31 datai)</t>
  </si>
  <si>
    <t>VšĮ Plungės rajono savivaldybės ligoninės programos įgyvendinimas (gydytojų pritraukimui, medicininės įrangos įsigijimui)</t>
  </si>
  <si>
    <r>
      <t xml:space="preserve">2023-2025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</si>
  <si>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 xml:space="preserve">                                                                                 Plungės rajono savivaldybės 2023–2025 metų 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</si>
  <si>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</si>
  <si>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 xml:space="preserve">                                            strateginio veiklos plano</t>
  </si>
  <si>
    <t xml:space="preserve">                    2.4 priedas</t>
  </si>
  <si>
    <t>004-02-02-02 Programos priemonė (tęstinės veiklos)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</si>
</sst>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27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6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0" borderId="7" xfId="2" applyFont="1" applyBorder="1" applyAlignment="1" applyProtection="1">
      <alignment horizontal="center" vertical="center" wrapText="1" readingOrder="1"/>
      <protection locked="0"/>
    </xf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1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2" xfId="0" applyFont="1" applyFill="1" applyBorder="1" applyAlignment="1" applyProtection="1">
      <alignment horizontal="center" vertical="center" wrapText="1" readingOrder="1"/>
      <protection locked="0"/>
    </xf>
    <xf numFmtId="0" fontId="8" fillId="0" borderId="42" xfId="0" applyFont="1" applyBorder="1" applyAlignment="1" applyProtection="1">
      <alignment horizontal="center" vertical="center" wrapText="1" readingOrder="1"/>
      <protection locked="0"/>
    </xf>
    <xf numFmtId="0" fontId="8" fillId="3" borderId="42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166" fontId="14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6" fillId="7" borderId="2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1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9" xfId="0" applyFont="1" applyBorder="1" applyAlignment="1" applyProtection="1">
      <alignment horizontal="left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9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5" xfId="0" applyFont="1" applyFill="1" applyBorder="1" applyAlignment="1" applyProtection="1">
      <alignment horizontal="righ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1" xfId="0" applyFont="1" applyFill="1" applyBorder="1" applyAlignment="1" applyProtection="1">
      <alignment horizontal="right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9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34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6" fillId="3" borderId="37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8"/>
  <sheetViews>
    <sheetView zoomScaleNormal="100" workbookViewId="0">
      <pane ySplit="6" topLeftCell="A106" activePane="bottomLeft" state="frozen"/>
      <selection pane="bottomLeft" activeCell="D125" sqref="D125:E126"/>
    </sheetView>
  </sheetViews>
  <sheetFormatPr defaultColWidth="9.140625" defaultRowHeight="25.5" customHeight="1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11" width="10.7109375" style="1" customWidth="1"/>
    <col min="12" max="12" width="14.8554687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1.42578125" style="107" hidden="1" customWidth="1"/>
    <col min="20" max="16384" width="9.140625" style="1"/>
  </cols>
  <sheetData>
    <row r="1" spans="1:22" ht="12.75" x14ac:dyDescent="0.2">
      <c r="J1" s="23" t="s">
        <v>12</v>
      </c>
    </row>
    <row r="2" spans="1:22" ht="12.75" x14ac:dyDescent="0.2">
      <c r="J2" s="23" t="s">
        <v>13</v>
      </c>
    </row>
    <row r="3" spans="1:22" ht="12.75" x14ac:dyDescent="0.2">
      <c r="J3" s="23" t="s">
        <v>48</v>
      </c>
    </row>
    <row r="4" spans="1:22" ht="19.5" customHeight="1" x14ac:dyDescent="0.2">
      <c r="A4" s="249" t="s">
        <v>302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</row>
    <row r="5" spans="1:22" ht="25.5" customHeight="1" x14ac:dyDescent="0.2">
      <c r="A5" s="175" t="s">
        <v>14</v>
      </c>
      <c r="B5" s="175" t="s">
        <v>293</v>
      </c>
      <c r="C5" s="175" t="s">
        <v>15</v>
      </c>
      <c r="D5" s="175" t="s">
        <v>16</v>
      </c>
      <c r="E5" s="175" t="s">
        <v>6</v>
      </c>
      <c r="F5" s="175" t="s">
        <v>294</v>
      </c>
      <c r="G5" s="181" t="s">
        <v>300</v>
      </c>
      <c r="H5" s="175" t="s">
        <v>295</v>
      </c>
      <c r="I5" s="175" t="s">
        <v>296</v>
      </c>
      <c r="J5" s="175" t="s">
        <v>297</v>
      </c>
      <c r="K5" s="175" t="s">
        <v>298</v>
      </c>
      <c r="L5" s="175" t="s">
        <v>299</v>
      </c>
      <c r="M5" s="177" t="s">
        <v>10</v>
      </c>
      <c r="N5" s="177" t="s">
        <v>281</v>
      </c>
      <c r="O5" s="177"/>
      <c r="P5" s="200" t="s">
        <v>282</v>
      </c>
      <c r="Q5" s="201"/>
      <c r="R5" s="202"/>
      <c r="S5" s="194" t="s">
        <v>32</v>
      </c>
    </row>
    <row r="6" spans="1:22" ht="36" customHeight="1" x14ac:dyDescent="0.2">
      <c r="A6" s="176"/>
      <c r="B6" s="176"/>
      <c r="C6" s="176"/>
      <c r="D6" s="176"/>
      <c r="E6" s="176"/>
      <c r="F6" s="176"/>
      <c r="G6" s="175"/>
      <c r="H6" s="176"/>
      <c r="I6" s="176"/>
      <c r="J6" s="176"/>
      <c r="K6" s="176"/>
      <c r="L6" s="176"/>
      <c r="M6" s="178"/>
      <c r="N6" s="128" t="s">
        <v>1</v>
      </c>
      <c r="O6" s="128" t="s">
        <v>17</v>
      </c>
      <c r="P6" s="125">
        <v>2023</v>
      </c>
      <c r="Q6" s="125">
        <v>2024</v>
      </c>
      <c r="R6" s="125">
        <v>2025</v>
      </c>
      <c r="S6" s="195"/>
    </row>
    <row r="7" spans="1:22" ht="14.25" customHeight="1" x14ac:dyDescent="0.2">
      <c r="A7" s="129">
        <v>1</v>
      </c>
      <c r="B7" s="129">
        <v>2</v>
      </c>
      <c r="C7" s="129">
        <v>3</v>
      </c>
      <c r="D7" s="129">
        <v>4</v>
      </c>
      <c r="E7" s="129">
        <v>5</v>
      </c>
      <c r="F7" s="129">
        <v>6</v>
      </c>
      <c r="G7" s="129">
        <v>7</v>
      </c>
      <c r="H7" s="129">
        <v>8</v>
      </c>
      <c r="I7" s="129">
        <v>9</v>
      </c>
      <c r="J7" s="129">
        <v>10</v>
      </c>
      <c r="K7" s="129">
        <v>11</v>
      </c>
      <c r="L7" s="129">
        <v>12</v>
      </c>
      <c r="M7" s="112"/>
      <c r="N7" s="24"/>
      <c r="O7" s="24"/>
      <c r="P7" s="112"/>
      <c r="Q7" s="112"/>
      <c r="R7" s="112"/>
      <c r="S7" s="130">
        <v>13</v>
      </c>
    </row>
    <row r="8" spans="1:22" ht="15.75" customHeight="1" x14ac:dyDescent="0.2">
      <c r="A8" s="25" t="s">
        <v>0</v>
      </c>
      <c r="B8" s="169" t="s">
        <v>135</v>
      </c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70"/>
      <c r="S8" s="108"/>
    </row>
    <row r="9" spans="1:22" ht="30" customHeight="1" x14ac:dyDescent="0.2">
      <c r="A9" s="187" t="s">
        <v>0</v>
      </c>
      <c r="B9" s="182" t="s">
        <v>0</v>
      </c>
      <c r="C9" s="184" t="s">
        <v>239</v>
      </c>
      <c r="D9" s="184"/>
      <c r="E9" s="184"/>
      <c r="F9" s="186" t="s">
        <v>116</v>
      </c>
      <c r="G9" s="196"/>
      <c r="H9" s="197"/>
      <c r="I9" s="197"/>
      <c r="J9" s="197"/>
      <c r="K9" s="197"/>
      <c r="L9" s="179" t="s">
        <v>273</v>
      </c>
      <c r="M9" s="34" t="s">
        <v>45</v>
      </c>
      <c r="N9" s="34" t="s">
        <v>47</v>
      </c>
      <c r="O9" s="35" t="s">
        <v>19</v>
      </c>
      <c r="P9" s="79">
        <v>95</v>
      </c>
      <c r="Q9" s="79">
        <v>95</v>
      </c>
      <c r="R9" s="87">
        <v>95</v>
      </c>
      <c r="S9" s="108"/>
      <c r="T9" s="53"/>
      <c r="U9" s="53"/>
      <c r="V9" s="53"/>
    </row>
    <row r="10" spans="1:22" ht="30" customHeight="1" x14ac:dyDescent="0.2">
      <c r="A10" s="188"/>
      <c r="B10" s="183"/>
      <c r="C10" s="185"/>
      <c r="D10" s="185"/>
      <c r="E10" s="185"/>
      <c r="F10" s="186"/>
      <c r="G10" s="198"/>
      <c r="H10" s="199"/>
      <c r="I10" s="199"/>
      <c r="J10" s="199"/>
      <c r="K10" s="199"/>
      <c r="L10" s="180"/>
      <c r="M10" s="34" t="s">
        <v>46</v>
      </c>
      <c r="N10" s="34" t="s">
        <v>113</v>
      </c>
      <c r="O10" s="35" t="s">
        <v>19</v>
      </c>
      <c r="P10" s="87">
        <v>0.1</v>
      </c>
      <c r="Q10" s="87">
        <v>0.5</v>
      </c>
      <c r="R10" s="87">
        <v>0.5</v>
      </c>
      <c r="S10" s="108"/>
    </row>
    <row r="11" spans="1:22" ht="25.5" customHeight="1" x14ac:dyDescent="0.2">
      <c r="A11" s="188"/>
      <c r="B11" s="134" t="s">
        <v>0</v>
      </c>
      <c r="C11" s="63" t="s">
        <v>0</v>
      </c>
      <c r="D11" s="145" t="s">
        <v>44</v>
      </c>
      <c r="E11" s="146"/>
      <c r="F11" s="62" t="s">
        <v>29</v>
      </c>
      <c r="G11" s="139"/>
      <c r="H11" s="140"/>
      <c r="I11" s="140"/>
      <c r="J11" s="140"/>
      <c r="K11" s="140"/>
      <c r="L11" s="60" t="s">
        <v>27</v>
      </c>
      <c r="M11" s="36" t="s">
        <v>50</v>
      </c>
      <c r="N11" s="48" t="s">
        <v>49</v>
      </c>
      <c r="O11" s="4" t="s">
        <v>42</v>
      </c>
      <c r="P11" s="88">
        <v>550</v>
      </c>
      <c r="Q11" s="88">
        <v>550</v>
      </c>
      <c r="R11" s="88">
        <v>550</v>
      </c>
      <c r="S11" s="108"/>
    </row>
    <row r="12" spans="1:22" ht="12.75" x14ac:dyDescent="0.2">
      <c r="A12" s="188"/>
      <c r="B12" s="135"/>
      <c r="C12" s="133" t="s">
        <v>0</v>
      </c>
      <c r="D12" s="54">
        <v>188714469</v>
      </c>
      <c r="E12" s="37" t="s">
        <v>23</v>
      </c>
      <c r="F12" s="27" t="s">
        <v>27</v>
      </c>
      <c r="G12" s="8">
        <v>197.9</v>
      </c>
      <c r="H12" s="8">
        <v>230.93600000000001</v>
      </c>
      <c r="I12" s="8">
        <v>236</v>
      </c>
      <c r="J12" s="8">
        <v>230.93600000000001</v>
      </c>
      <c r="K12" s="8">
        <v>230.93600000000001</v>
      </c>
      <c r="L12" s="28" t="s">
        <v>27</v>
      </c>
      <c r="M12" s="45"/>
      <c r="N12" s="59"/>
      <c r="O12" s="47"/>
      <c r="P12" s="51"/>
      <c r="Q12" s="51"/>
      <c r="R12" s="52"/>
      <c r="S12" s="108"/>
    </row>
    <row r="13" spans="1:22" ht="12.75" x14ac:dyDescent="0.2">
      <c r="A13" s="188"/>
      <c r="B13" s="135"/>
      <c r="C13" s="133"/>
      <c r="D13" s="136" t="s">
        <v>30</v>
      </c>
      <c r="E13" s="137"/>
      <c r="F13" s="138"/>
      <c r="G13" s="29">
        <f t="shared" ref="G13:K13" si="0">SUM(G12:G12)</f>
        <v>197.9</v>
      </c>
      <c r="H13" s="29">
        <f t="shared" si="0"/>
        <v>230.93600000000001</v>
      </c>
      <c r="I13" s="29">
        <f t="shared" si="0"/>
        <v>236</v>
      </c>
      <c r="J13" s="29">
        <f t="shared" si="0"/>
        <v>230.93600000000001</v>
      </c>
      <c r="K13" s="29">
        <f t="shared" si="0"/>
        <v>230.93600000000001</v>
      </c>
      <c r="L13" s="13" t="s">
        <v>27</v>
      </c>
      <c r="M13" s="30" t="s">
        <v>27</v>
      </c>
      <c r="N13" s="30" t="s">
        <v>27</v>
      </c>
      <c r="O13" s="30" t="s">
        <v>27</v>
      </c>
      <c r="P13" s="30" t="s">
        <v>27</v>
      </c>
      <c r="Q13" s="30" t="s">
        <v>27</v>
      </c>
      <c r="R13" s="30" t="s">
        <v>27</v>
      </c>
      <c r="S13" s="110">
        <f>(I13-G13)/G13</f>
        <v>0.19252147549267304</v>
      </c>
    </row>
    <row r="14" spans="1:22" ht="15.75" customHeight="1" x14ac:dyDescent="0.2">
      <c r="A14" s="188"/>
      <c r="B14" s="135"/>
      <c r="C14" s="149" t="s">
        <v>18</v>
      </c>
      <c r="D14" s="145" t="s">
        <v>51</v>
      </c>
      <c r="E14" s="146"/>
      <c r="F14" s="203" t="s">
        <v>29</v>
      </c>
      <c r="G14" s="139"/>
      <c r="H14" s="140"/>
      <c r="I14" s="140"/>
      <c r="J14" s="140"/>
      <c r="K14" s="140"/>
      <c r="L14" s="190" t="s">
        <v>27</v>
      </c>
      <c r="M14" s="36" t="s">
        <v>54</v>
      </c>
      <c r="N14" s="48" t="s">
        <v>52</v>
      </c>
      <c r="O14" s="4" t="s">
        <v>42</v>
      </c>
      <c r="P14" s="88">
        <v>700</v>
      </c>
      <c r="Q14" s="88">
        <v>700</v>
      </c>
      <c r="R14" s="88">
        <v>700</v>
      </c>
      <c r="S14" s="108"/>
    </row>
    <row r="15" spans="1:22" ht="15.75" customHeight="1" x14ac:dyDescent="0.2">
      <c r="A15" s="188"/>
      <c r="B15" s="135"/>
      <c r="C15" s="150"/>
      <c r="D15" s="147"/>
      <c r="E15" s="148"/>
      <c r="F15" s="204"/>
      <c r="G15" s="141"/>
      <c r="H15" s="142"/>
      <c r="I15" s="142"/>
      <c r="J15" s="142"/>
      <c r="K15" s="142"/>
      <c r="L15" s="191"/>
      <c r="M15" s="36" t="s">
        <v>129</v>
      </c>
      <c r="N15" s="48" t="s">
        <v>53</v>
      </c>
      <c r="O15" s="4" t="s">
        <v>42</v>
      </c>
      <c r="P15" s="88">
        <v>1900</v>
      </c>
      <c r="Q15" s="88">
        <v>2000</v>
      </c>
      <c r="R15" s="88">
        <v>2000</v>
      </c>
      <c r="S15" s="108"/>
    </row>
    <row r="16" spans="1:22" ht="12.75" x14ac:dyDescent="0.2">
      <c r="A16" s="188"/>
      <c r="B16" s="135"/>
      <c r="C16" s="133" t="s">
        <v>18</v>
      </c>
      <c r="D16" s="54">
        <v>188714469</v>
      </c>
      <c r="E16" s="37" t="s">
        <v>23</v>
      </c>
      <c r="F16" s="27" t="s">
        <v>27</v>
      </c>
      <c r="G16" s="8">
        <v>513.20000000000005</v>
      </c>
      <c r="H16" s="8">
        <v>552.20000000000005</v>
      </c>
      <c r="I16" s="8">
        <v>526.70000000000005</v>
      </c>
      <c r="J16" s="8">
        <v>522.20000000000005</v>
      </c>
      <c r="K16" s="8">
        <v>522.20000000000005</v>
      </c>
      <c r="L16" s="28" t="s">
        <v>27</v>
      </c>
      <c r="M16" s="45"/>
      <c r="N16" s="59"/>
      <c r="O16" s="47"/>
      <c r="P16" s="51"/>
      <c r="Q16" s="51"/>
      <c r="R16" s="52"/>
      <c r="S16" s="108"/>
    </row>
    <row r="17" spans="1:22" ht="12.75" x14ac:dyDescent="0.2">
      <c r="A17" s="188"/>
      <c r="B17" s="135"/>
      <c r="C17" s="133"/>
      <c r="D17" s="136" t="s">
        <v>30</v>
      </c>
      <c r="E17" s="137"/>
      <c r="F17" s="138"/>
      <c r="G17" s="29">
        <f t="shared" ref="G17:K17" si="1">SUM(G16:G16)</f>
        <v>513.20000000000005</v>
      </c>
      <c r="H17" s="29">
        <f t="shared" si="1"/>
        <v>552.20000000000005</v>
      </c>
      <c r="I17" s="29">
        <f t="shared" si="1"/>
        <v>526.70000000000005</v>
      </c>
      <c r="J17" s="29">
        <f t="shared" si="1"/>
        <v>522.20000000000005</v>
      </c>
      <c r="K17" s="29">
        <f t="shared" si="1"/>
        <v>522.20000000000005</v>
      </c>
      <c r="L17" s="13" t="s">
        <v>27</v>
      </c>
      <c r="M17" s="30" t="s">
        <v>27</v>
      </c>
      <c r="N17" s="30" t="s">
        <v>27</v>
      </c>
      <c r="O17" s="30" t="s">
        <v>27</v>
      </c>
      <c r="P17" s="30" t="s">
        <v>27</v>
      </c>
      <c r="Q17" s="30" t="s">
        <v>27</v>
      </c>
      <c r="R17" s="30" t="s">
        <v>27</v>
      </c>
      <c r="S17" s="109">
        <f>(I17-G17)/G17</f>
        <v>2.6305533904910364E-2</v>
      </c>
    </row>
    <row r="18" spans="1:22" ht="25.5" customHeight="1" x14ac:dyDescent="0.2">
      <c r="A18" s="188"/>
      <c r="B18" s="135"/>
      <c r="C18" s="149" t="s">
        <v>36</v>
      </c>
      <c r="D18" s="145" t="s">
        <v>55</v>
      </c>
      <c r="E18" s="146"/>
      <c r="F18" s="203" t="s">
        <v>29</v>
      </c>
      <c r="G18" s="139"/>
      <c r="H18" s="140"/>
      <c r="I18" s="140"/>
      <c r="J18" s="140"/>
      <c r="K18" s="209"/>
      <c r="L18" s="190" t="s">
        <v>27</v>
      </c>
      <c r="M18" s="36" t="s">
        <v>60</v>
      </c>
      <c r="N18" s="48" t="s">
        <v>59</v>
      </c>
      <c r="O18" s="4" t="s">
        <v>20</v>
      </c>
      <c r="P18" s="88">
        <v>183</v>
      </c>
      <c r="Q18" s="88">
        <v>183</v>
      </c>
      <c r="R18" s="88">
        <v>183</v>
      </c>
      <c r="S18" s="108"/>
    </row>
    <row r="19" spans="1:22" ht="15.75" customHeight="1" x14ac:dyDescent="0.2">
      <c r="A19" s="188"/>
      <c r="B19" s="135"/>
      <c r="C19" s="150"/>
      <c r="D19" s="147"/>
      <c r="E19" s="148"/>
      <c r="F19" s="204"/>
      <c r="G19" s="141"/>
      <c r="H19" s="142"/>
      <c r="I19" s="142"/>
      <c r="J19" s="142"/>
      <c r="K19" s="210"/>
      <c r="L19" s="191"/>
      <c r="M19" s="36" t="s">
        <v>277</v>
      </c>
      <c r="N19" s="85" t="s">
        <v>276</v>
      </c>
      <c r="O19" s="73" t="s">
        <v>20</v>
      </c>
      <c r="P19" s="88">
        <v>30</v>
      </c>
      <c r="Q19" s="88">
        <v>40</v>
      </c>
      <c r="R19" s="88">
        <v>50</v>
      </c>
      <c r="S19" s="108"/>
    </row>
    <row r="20" spans="1:22" ht="15.75" customHeight="1" x14ac:dyDescent="0.2">
      <c r="A20" s="188"/>
      <c r="B20" s="135"/>
      <c r="C20" s="205"/>
      <c r="D20" s="206"/>
      <c r="E20" s="207"/>
      <c r="F20" s="208"/>
      <c r="G20" s="143"/>
      <c r="H20" s="144"/>
      <c r="I20" s="144"/>
      <c r="J20" s="144"/>
      <c r="K20" s="211"/>
      <c r="L20" s="192"/>
      <c r="M20" s="36" t="s">
        <v>278</v>
      </c>
      <c r="N20" s="85" t="s">
        <v>279</v>
      </c>
      <c r="O20" s="73" t="s">
        <v>42</v>
      </c>
      <c r="P20" s="88">
        <v>3</v>
      </c>
      <c r="Q20" s="88">
        <v>4</v>
      </c>
      <c r="R20" s="88">
        <v>5</v>
      </c>
      <c r="S20" s="108"/>
    </row>
    <row r="21" spans="1:22" ht="12.75" x14ac:dyDescent="0.2">
      <c r="A21" s="188"/>
      <c r="B21" s="135"/>
      <c r="C21" s="133" t="s">
        <v>36</v>
      </c>
      <c r="D21" s="54">
        <v>188714469</v>
      </c>
      <c r="E21" s="37" t="s">
        <v>23</v>
      </c>
      <c r="F21" s="27" t="s">
        <v>27</v>
      </c>
      <c r="G21" s="8">
        <v>783</v>
      </c>
      <c r="H21" s="8">
        <v>844.8</v>
      </c>
      <c r="I21" s="8">
        <v>550</v>
      </c>
      <c r="J21" s="8">
        <v>844.8</v>
      </c>
      <c r="K21" s="8">
        <v>844.8</v>
      </c>
      <c r="L21" s="28" t="s">
        <v>27</v>
      </c>
      <c r="M21" s="45"/>
      <c r="N21" s="46"/>
      <c r="O21" s="47"/>
      <c r="P21" s="51"/>
      <c r="Q21" s="51"/>
      <c r="R21" s="52"/>
      <c r="S21" s="108"/>
    </row>
    <row r="22" spans="1:22" ht="12.75" x14ac:dyDescent="0.2">
      <c r="A22" s="188"/>
      <c r="B22" s="135"/>
      <c r="C22" s="133"/>
      <c r="D22" s="54">
        <v>188714469</v>
      </c>
      <c r="E22" s="37" t="s">
        <v>22</v>
      </c>
      <c r="F22" s="27" t="s">
        <v>27</v>
      </c>
      <c r="G22" s="8">
        <v>0</v>
      </c>
      <c r="H22" s="8">
        <v>85.9</v>
      </c>
      <c r="I22" s="8">
        <v>85.9</v>
      </c>
      <c r="J22" s="8">
        <v>94.5</v>
      </c>
      <c r="K22" s="8">
        <v>103.9</v>
      </c>
      <c r="L22" s="28"/>
      <c r="M22" s="45"/>
      <c r="N22" s="46"/>
      <c r="O22" s="47"/>
      <c r="P22" s="51"/>
      <c r="Q22" s="51"/>
      <c r="R22" s="52"/>
      <c r="S22" s="108"/>
    </row>
    <row r="23" spans="1:22" ht="12.75" x14ac:dyDescent="0.2">
      <c r="A23" s="188"/>
      <c r="B23" s="135"/>
      <c r="C23" s="133"/>
      <c r="D23" s="95">
        <v>271759610</v>
      </c>
      <c r="E23" s="103" t="s">
        <v>23</v>
      </c>
      <c r="F23" s="74" t="s">
        <v>27</v>
      </c>
      <c r="G23" s="8">
        <v>586.79999999999995</v>
      </c>
      <c r="H23" s="8">
        <v>645.5</v>
      </c>
      <c r="I23" s="8">
        <v>715.5</v>
      </c>
      <c r="J23" s="8">
        <v>710</v>
      </c>
      <c r="K23" s="8">
        <v>781</v>
      </c>
      <c r="L23" s="28" t="s">
        <v>27</v>
      </c>
      <c r="M23" s="45"/>
      <c r="N23" s="59"/>
      <c r="O23" s="47"/>
      <c r="P23" s="51"/>
      <c r="Q23" s="51"/>
      <c r="R23" s="52"/>
      <c r="S23" s="108"/>
    </row>
    <row r="24" spans="1:22" ht="12.75" x14ac:dyDescent="0.2">
      <c r="A24" s="188"/>
      <c r="B24" s="135"/>
      <c r="C24" s="133"/>
      <c r="D24" s="136" t="s">
        <v>30</v>
      </c>
      <c r="E24" s="137"/>
      <c r="F24" s="138"/>
      <c r="G24" s="29">
        <f>SUM(G21:G23)</f>
        <v>1369.8</v>
      </c>
      <c r="H24" s="29">
        <f t="shared" ref="H24:K24" si="2">SUM(H21:H23)</f>
        <v>1576.1999999999998</v>
      </c>
      <c r="I24" s="29">
        <f t="shared" si="2"/>
        <v>1351.4</v>
      </c>
      <c r="J24" s="29">
        <f t="shared" si="2"/>
        <v>1649.3</v>
      </c>
      <c r="K24" s="29">
        <f t="shared" si="2"/>
        <v>1729.6999999999998</v>
      </c>
      <c r="L24" s="13" t="s">
        <v>27</v>
      </c>
      <c r="M24" s="30" t="s">
        <v>27</v>
      </c>
      <c r="N24" s="30" t="s">
        <v>27</v>
      </c>
      <c r="O24" s="30" t="s">
        <v>27</v>
      </c>
      <c r="P24" s="30" t="s">
        <v>27</v>
      </c>
      <c r="Q24" s="30" t="s">
        <v>27</v>
      </c>
      <c r="R24" s="30" t="s">
        <v>27</v>
      </c>
      <c r="S24" s="109">
        <f>(I24-G24)/G24</f>
        <v>-1.343261790042332E-2</v>
      </c>
    </row>
    <row r="25" spans="1:22" ht="15.75" customHeight="1" x14ac:dyDescent="0.2">
      <c r="A25" s="188"/>
      <c r="B25" s="135"/>
      <c r="C25" s="149" t="s">
        <v>37</v>
      </c>
      <c r="D25" s="145" t="s">
        <v>229</v>
      </c>
      <c r="E25" s="146"/>
      <c r="F25" s="203" t="s">
        <v>29</v>
      </c>
      <c r="G25" s="139"/>
      <c r="H25" s="140"/>
      <c r="I25" s="140"/>
      <c r="J25" s="140"/>
      <c r="K25" s="140"/>
      <c r="L25" s="190" t="s">
        <v>27</v>
      </c>
      <c r="M25" s="36" t="s">
        <v>120</v>
      </c>
      <c r="N25" s="48" t="s">
        <v>255</v>
      </c>
      <c r="O25" s="4" t="s">
        <v>20</v>
      </c>
      <c r="P25" s="88">
        <v>155</v>
      </c>
      <c r="Q25" s="88">
        <v>170</v>
      </c>
      <c r="R25" s="88">
        <v>190</v>
      </c>
      <c r="S25" s="108"/>
    </row>
    <row r="26" spans="1:22" ht="15.75" customHeight="1" x14ac:dyDescent="0.2">
      <c r="A26" s="188"/>
      <c r="B26" s="135"/>
      <c r="C26" s="150"/>
      <c r="D26" s="147"/>
      <c r="E26" s="148"/>
      <c r="F26" s="204"/>
      <c r="G26" s="141"/>
      <c r="H26" s="142"/>
      <c r="I26" s="142"/>
      <c r="J26" s="142"/>
      <c r="K26" s="142"/>
      <c r="L26" s="191"/>
      <c r="M26" s="36" t="s">
        <v>130</v>
      </c>
      <c r="N26" s="98" t="s">
        <v>128</v>
      </c>
      <c r="O26" s="73" t="s">
        <v>20</v>
      </c>
      <c r="P26" s="88">
        <v>8</v>
      </c>
      <c r="Q26" s="88">
        <v>10</v>
      </c>
      <c r="R26" s="88">
        <v>12</v>
      </c>
      <c r="S26" s="108"/>
    </row>
    <row r="27" spans="1:22" ht="14.25" customHeight="1" x14ac:dyDescent="0.2">
      <c r="A27" s="188"/>
      <c r="B27" s="135"/>
      <c r="C27" s="205"/>
      <c r="D27" s="206"/>
      <c r="E27" s="207"/>
      <c r="F27" s="208"/>
      <c r="G27" s="143"/>
      <c r="H27" s="144"/>
      <c r="I27" s="144"/>
      <c r="J27" s="144"/>
      <c r="K27" s="144"/>
      <c r="L27" s="192"/>
      <c r="M27" s="36" t="s">
        <v>131</v>
      </c>
      <c r="N27" s="48" t="s">
        <v>119</v>
      </c>
      <c r="O27" s="4" t="s">
        <v>20</v>
      </c>
      <c r="P27" s="88">
        <v>5</v>
      </c>
      <c r="Q27" s="88">
        <v>6</v>
      </c>
      <c r="R27" s="88">
        <v>6</v>
      </c>
      <c r="S27" s="108"/>
    </row>
    <row r="28" spans="1:22" ht="12.75" x14ac:dyDescent="0.2">
      <c r="A28" s="188"/>
      <c r="B28" s="135"/>
      <c r="C28" s="133" t="s">
        <v>37</v>
      </c>
      <c r="D28" s="54">
        <v>188714469</v>
      </c>
      <c r="E28" s="37" t="s">
        <v>22</v>
      </c>
      <c r="F28" s="27" t="s">
        <v>27</v>
      </c>
      <c r="G28" s="8">
        <v>32</v>
      </c>
      <c r="H28" s="8">
        <v>75.7</v>
      </c>
      <c r="I28" s="8">
        <v>62.7</v>
      </c>
      <c r="J28" s="8">
        <v>75.7</v>
      </c>
      <c r="K28" s="8">
        <v>75.7</v>
      </c>
      <c r="L28" s="28" t="s">
        <v>27</v>
      </c>
      <c r="M28" s="45"/>
      <c r="N28" s="59"/>
      <c r="O28" s="47"/>
      <c r="P28" s="51"/>
      <c r="Q28" s="51"/>
      <c r="R28" s="52"/>
      <c r="S28" s="108"/>
      <c r="T28" s="131"/>
      <c r="U28" s="131"/>
      <c r="V28" s="131"/>
    </row>
    <row r="29" spans="1:22" ht="12.75" x14ac:dyDescent="0.2">
      <c r="A29" s="188"/>
      <c r="B29" s="135"/>
      <c r="C29" s="133"/>
      <c r="D29" s="54">
        <v>188714469</v>
      </c>
      <c r="E29" s="37" t="s">
        <v>23</v>
      </c>
      <c r="F29" s="74"/>
      <c r="G29" s="8">
        <v>97.902000000000001</v>
      </c>
      <c r="H29" s="8">
        <v>50</v>
      </c>
      <c r="I29" s="8">
        <v>97</v>
      </c>
      <c r="J29" s="8">
        <v>55</v>
      </c>
      <c r="K29" s="8">
        <v>60</v>
      </c>
      <c r="L29" s="28"/>
      <c r="M29" s="45"/>
      <c r="N29" s="59"/>
      <c r="O29" s="47"/>
      <c r="P29" s="51"/>
      <c r="Q29" s="51"/>
      <c r="R29" s="52"/>
      <c r="S29" s="108"/>
    </row>
    <row r="30" spans="1:22" ht="12.75" x14ac:dyDescent="0.2">
      <c r="A30" s="188"/>
      <c r="B30" s="135"/>
      <c r="C30" s="133"/>
      <c r="D30" s="136" t="s">
        <v>30</v>
      </c>
      <c r="E30" s="137"/>
      <c r="F30" s="138"/>
      <c r="G30" s="29">
        <f>SUM(G28:G29)</f>
        <v>129.90199999999999</v>
      </c>
      <c r="H30" s="29">
        <f t="shared" ref="H30:K30" si="3">SUM(H28:H29)</f>
        <v>125.7</v>
      </c>
      <c r="I30" s="29">
        <f t="shared" si="3"/>
        <v>159.69999999999999</v>
      </c>
      <c r="J30" s="29">
        <f t="shared" si="3"/>
        <v>130.69999999999999</v>
      </c>
      <c r="K30" s="29">
        <f t="shared" si="3"/>
        <v>135.69999999999999</v>
      </c>
      <c r="L30" s="13" t="s">
        <v>27</v>
      </c>
      <c r="M30" s="30" t="s">
        <v>27</v>
      </c>
      <c r="N30" s="30" t="s">
        <v>27</v>
      </c>
      <c r="O30" s="30" t="s">
        <v>27</v>
      </c>
      <c r="P30" s="30" t="s">
        <v>27</v>
      </c>
      <c r="Q30" s="30" t="s">
        <v>27</v>
      </c>
      <c r="R30" s="30" t="s">
        <v>27</v>
      </c>
      <c r="S30" s="110">
        <f>(I30-G30)/G30</f>
        <v>0.22938830810919003</v>
      </c>
    </row>
    <row r="31" spans="1:22" ht="10.5" customHeight="1" x14ac:dyDescent="0.2">
      <c r="A31" s="188"/>
      <c r="B31" s="135"/>
      <c r="C31" s="149" t="s">
        <v>38</v>
      </c>
      <c r="D31" s="145" t="s">
        <v>61</v>
      </c>
      <c r="E31" s="146"/>
      <c r="F31" s="203" t="s">
        <v>29</v>
      </c>
      <c r="G31" s="139"/>
      <c r="H31" s="140"/>
      <c r="I31" s="140"/>
      <c r="J31" s="140"/>
      <c r="K31" s="140"/>
      <c r="L31" s="190" t="s">
        <v>27</v>
      </c>
      <c r="M31" s="36" t="s">
        <v>132</v>
      </c>
      <c r="N31" s="66" t="s">
        <v>126</v>
      </c>
      <c r="O31" s="4" t="s">
        <v>42</v>
      </c>
      <c r="P31" s="88">
        <v>20</v>
      </c>
      <c r="Q31" s="88">
        <v>21</v>
      </c>
      <c r="R31" s="88">
        <v>22</v>
      </c>
      <c r="S31" s="108"/>
    </row>
    <row r="32" spans="1:22" ht="10.5" customHeight="1" x14ac:dyDescent="0.2">
      <c r="A32" s="188"/>
      <c r="B32" s="135"/>
      <c r="C32" s="150"/>
      <c r="D32" s="147"/>
      <c r="E32" s="148"/>
      <c r="F32" s="204"/>
      <c r="G32" s="141"/>
      <c r="H32" s="142"/>
      <c r="I32" s="142"/>
      <c r="J32" s="142"/>
      <c r="K32" s="142"/>
      <c r="L32" s="191"/>
      <c r="M32" s="36" t="s">
        <v>114</v>
      </c>
      <c r="N32" s="66" t="s">
        <v>210</v>
      </c>
      <c r="O32" s="4" t="s">
        <v>20</v>
      </c>
      <c r="P32" s="88">
        <v>15000</v>
      </c>
      <c r="Q32" s="88">
        <v>15000</v>
      </c>
      <c r="R32" s="88">
        <v>15000</v>
      </c>
      <c r="S32" s="108"/>
    </row>
    <row r="33" spans="1:23" ht="10.5" customHeight="1" x14ac:dyDescent="0.2">
      <c r="A33" s="188"/>
      <c r="B33" s="135"/>
      <c r="C33" s="150"/>
      <c r="D33" s="147"/>
      <c r="E33" s="148"/>
      <c r="F33" s="204"/>
      <c r="G33" s="141"/>
      <c r="H33" s="142"/>
      <c r="I33" s="142"/>
      <c r="J33" s="142"/>
      <c r="K33" s="142"/>
      <c r="L33" s="191"/>
      <c r="M33" s="36" t="s">
        <v>115</v>
      </c>
      <c r="N33" s="66" t="s">
        <v>219</v>
      </c>
      <c r="O33" s="4" t="s">
        <v>220</v>
      </c>
      <c r="P33" s="88">
        <v>200</v>
      </c>
      <c r="Q33" s="88">
        <v>200</v>
      </c>
      <c r="R33" s="88">
        <v>200</v>
      </c>
      <c r="S33" s="108"/>
    </row>
    <row r="34" spans="1:23" ht="10.5" customHeight="1" x14ac:dyDescent="0.2">
      <c r="A34" s="188"/>
      <c r="B34" s="135"/>
      <c r="C34" s="150"/>
      <c r="D34" s="147"/>
      <c r="E34" s="148"/>
      <c r="F34" s="204"/>
      <c r="G34" s="141"/>
      <c r="H34" s="142"/>
      <c r="I34" s="142"/>
      <c r="J34" s="142"/>
      <c r="K34" s="142"/>
      <c r="L34" s="191"/>
      <c r="M34" s="36" t="s">
        <v>233</v>
      </c>
      <c r="N34" s="66" t="s">
        <v>221</v>
      </c>
      <c r="O34" s="4" t="s">
        <v>220</v>
      </c>
      <c r="P34" s="88">
        <v>250</v>
      </c>
      <c r="Q34" s="88">
        <v>250</v>
      </c>
      <c r="R34" s="88">
        <v>250</v>
      </c>
      <c r="S34" s="108"/>
    </row>
    <row r="35" spans="1:23" ht="10.5" customHeight="1" x14ac:dyDescent="0.2">
      <c r="A35" s="188"/>
      <c r="B35" s="135"/>
      <c r="C35" s="150"/>
      <c r="D35" s="147"/>
      <c r="E35" s="148"/>
      <c r="F35" s="204"/>
      <c r="G35" s="141"/>
      <c r="H35" s="142"/>
      <c r="I35" s="142"/>
      <c r="J35" s="142"/>
      <c r="K35" s="142"/>
      <c r="L35" s="191"/>
      <c r="M35" s="36" t="s">
        <v>234</v>
      </c>
      <c r="N35" s="66" t="s">
        <v>222</v>
      </c>
      <c r="O35" s="4" t="s">
        <v>20</v>
      </c>
      <c r="P35" s="88">
        <v>1500</v>
      </c>
      <c r="Q35" s="88">
        <v>1700</v>
      </c>
      <c r="R35" s="88">
        <v>1900</v>
      </c>
      <c r="S35" s="108"/>
    </row>
    <row r="36" spans="1:23" ht="10.5" customHeight="1" x14ac:dyDescent="0.2">
      <c r="A36" s="188"/>
      <c r="B36" s="135"/>
      <c r="C36" s="150"/>
      <c r="D36" s="147"/>
      <c r="E36" s="148"/>
      <c r="F36" s="204"/>
      <c r="G36" s="141"/>
      <c r="H36" s="142"/>
      <c r="I36" s="142"/>
      <c r="J36" s="142"/>
      <c r="K36" s="142"/>
      <c r="L36" s="191"/>
      <c r="M36" s="36" t="s">
        <v>235</v>
      </c>
      <c r="N36" s="66" t="s">
        <v>223</v>
      </c>
      <c r="O36" s="73" t="s">
        <v>20</v>
      </c>
      <c r="P36" s="88">
        <v>23</v>
      </c>
      <c r="Q36" s="88">
        <v>24</v>
      </c>
      <c r="R36" s="88">
        <v>25</v>
      </c>
      <c r="S36" s="108"/>
    </row>
    <row r="37" spans="1:23" ht="12.75" x14ac:dyDescent="0.2">
      <c r="A37" s="188"/>
      <c r="B37" s="135"/>
      <c r="C37" s="133" t="s">
        <v>38</v>
      </c>
      <c r="D37" s="54">
        <v>302415311</v>
      </c>
      <c r="E37" s="37" t="s">
        <v>23</v>
      </c>
      <c r="F37" s="27" t="s">
        <v>27</v>
      </c>
      <c r="G37" s="8">
        <v>397.6</v>
      </c>
      <c r="H37" s="8">
        <v>437.3</v>
      </c>
      <c r="I37" s="8">
        <v>353.6</v>
      </c>
      <c r="J37" s="8">
        <v>481.03</v>
      </c>
      <c r="K37" s="8">
        <v>529.13300000000004</v>
      </c>
      <c r="L37" s="28" t="s">
        <v>27</v>
      </c>
      <c r="M37" s="45"/>
      <c r="N37" s="59"/>
      <c r="O37" s="47"/>
      <c r="P37" s="51"/>
      <c r="Q37" s="51"/>
      <c r="R37" s="52"/>
      <c r="S37" s="108"/>
    </row>
    <row r="38" spans="1:23" ht="12.75" x14ac:dyDescent="0.2">
      <c r="A38" s="188"/>
      <c r="B38" s="135"/>
      <c r="C38" s="133"/>
      <c r="D38" s="136" t="s">
        <v>30</v>
      </c>
      <c r="E38" s="137"/>
      <c r="F38" s="138"/>
      <c r="G38" s="29">
        <f t="shared" ref="G38:K38" si="4">SUM(G37:G37)</f>
        <v>397.6</v>
      </c>
      <c r="H38" s="29">
        <f t="shared" si="4"/>
        <v>437.3</v>
      </c>
      <c r="I38" s="29">
        <f t="shared" si="4"/>
        <v>353.6</v>
      </c>
      <c r="J38" s="29">
        <f t="shared" si="4"/>
        <v>481.03</v>
      </c>
      <c r="K38" s="29">
        <f t="shared" si="4"/>
        <v>529.13300000000004</v>
      </c>
      <c r="L38" s="13" t="s">
        <v>27</v>
      </c>
      <c r="M38" s="30" t="s">
        <v>27</v>
      </c>
      <c r="N38" s="30" t="s">
        <v>27</v>
      </c>
      <c r="O38" s="30" t="s">
        <v>27</v>
      </c>
      <c r="P38" s="30" t="s">
        <v>27</v>
      </c>
      <c r="Q38" s="30" t="s">
        <v>27</v>
      </c>
      <c r="R38" s="30" t="s">
        <v>27</v>
      </c>
      <c r="S38" s="110">
        <f>(I38-G38)/G38</f>
        <v>-0.11066398390342051</v>
      </c>
    </row>
    <row r="39" spans="1:23" ht="25.5" customHeight="1" x14ac:dyDescent="0.2">
      <c r="A39" s="188"/>
      <c r="B39" s="135"/>
      <c r="C39" s="61" t="s">
        <v>39</v>
      </c>
      <c r="D39" s="145" t="s">
        <v>63</v>
      </c>
      <c r="E39" s="146"/>
      <c r="F39" s="62" t="s">
        <v>29</v>
      </c>
      <c r="G39" s="139"/>
      <c r="H39" s="140"/>
      <c r="I39" s="140"/>
      <c r="J39" s="140"/>
      <c r="K39" s="140"/>
      <c r="L39" s="60" t="s">
        <v>27</v>
      </c>
      <c r="M39" s="36" t="s">
        <v>133</v>
      </c>
      <c r="N39" s="48" t="s">
        <v>65</v>
      </c>
      <c r="O39" s="4" t="s">
        <v>42</v>
      </c>
      <c r="P39" s="4">
        <v>29</v>
      </c>
      <c r="Q39" s="4">
        <v>29</v>
      </c>
      <c r="R39" s="4">
        <v>29</v>
      </c>
      <c r="S39" s="108"/>
    </row>
    <row r="40" spans="1:23" ht="12.75" x14ac:dyDescent="0.2">
      <c r="A40" s="188"/>
      <c r="B40" s="135"/>
      <c r="C40" s="133" t="s">
        <v>39</v>
      </c>
      <c r="D40" s="67">
        <v>188714469</v>
      </c>
      <c r="E40" s="37" t="s">
        <v>23</v>
      </c>
      <c r="F40" s="27" t="s">
        <v>27</v>
      </c>
      <c r="G40" s="8">
        <v>13.6</v>
      </c>
      <c r="H40" s="8">
        <v>8</v>
      </c>
      <c r="I40" s="8">
        <v>13.6</v>
      </c>
      <c r="J40" s="8">
        <v>8.1</v>
      </c>
      <c r="K40" s="8">
        <v>8.1999999999999993</v>
      </c>
      <c r="L40" s="28" t="s">
        <v>27</v>
      </c>
      <c r="M40" s="45"/>
      <c r="N40" s="59"/>
      <c r="O40" s="47"/>
      <c r="P40" s="51"/>
      <c r="Q40" s="51"/>
      <c r="R40" s="52"/>
      <c r="S40" s="108"/>
    </row>
    <row r="41" spans="1:23" ht="12.75" x14ac:dyDescent="0.2">
      <c r="A41" s="188"/>
      <c r="B41" s="135"/>
      <c r="C41" s="133"/>
      <c r="D41" s="136" t="s">
        <v>30</v>
      </c>
      <c r="E41" s="137"/>
      <c r="F41" s="138"/>
      <c r="G41" s="29">
        <f t="shared" ref="G41:K41" si="5">SUM(G40:G40)</f>
        <v>13.6</v>
      </c>
      <c r="H41" s="29">
        <f t="shared" si="5"/>
        <v>8</v>
      </c>
      <c r="I41" s="29">
        <f t="shared" si="5"/>
        <v>13.6</v>
      </c>
      <c r="J41" s="29">
        <f t="shared" si="5"/>
        <v>8.1</v>
      </c>
      <c r="K41" s="29">
        <f t="shared" si="5"/>
        <v>8.1999999999999993</v>
      </c>
      <c r="L41" s="13" t="s">
        <v>27</v>
      </c>
      <c r="M41" s="30" t="s">
        <v>27</v>
      </c>
      <c r="N41" s="30" t="s">
        <v>27</v>
      </c>
      <c r="O41" s="30" t="s">
        <v>27</v>
      </c>
      <c r="P41" s="30" t="s">
        <v>27</v>
      </c>
      <c r="Q41" s="30" t="s">
        <v>27</v>
      </c>
      <c r="R41" s="30" t="s">
        <v>27</v>
      </c>
      <c r="S41" s="109">
        <f>(I41-G41)/G41</f>
        <v>0</v>
      </c>
    </row>
    <row r="42" spans="1:23" ht="25.5" customHeight="1" x14ac:dyDescent="0.2">
      <c r="A42" s="188"/>
      <c r="B42" s="135"/>
      <c r="C42" s="61" t="s">
        <v>40</v>
      </c>
      <c r="D42" s="145" t="s">
        <v>64</v>
      </c>
      <c r="E42" s="146"/>
      <c r="F42" s="62" t="s">
        <v>29</v>
      </c>
      <c r="G42" s="139"/>
      <c r="H42" s="140"/>
      <c r="I42" s="140"/>
      <c r="J42" s="140"/>
      <c r="K42" s="140"/>
      <c r="L42" s="60" t="s">
        <v>27</v>
      </c>
      <c r="M42" s="36" t="s">
        <v>62</v>
      </c>
      <c r="N42" s="48" t="s">
        <v>66</v>
      </c>
      <c r="O42" s="4" t="s">
        <v>20</v>
      </c>
      <c r="P42" s="4">
        <v>75</v>
      </c>
      <c r="Q42" s="4">
        <v>75</v>
      </c>
      <c r="R42" s="4">
        <v>75</v>
      </c>
      <c r="S42" s="108"/>
    </row>
    <row r="43" spans="1:23" ht="12.75" x14ac:dyDescent="0.2">
      <c r="A43" s="188"/>
      <c r="B43" s="135"/>
      <c r="C43" s="133" t="s">
        <v>40</v>
      </c>
      <c r="D43" s="67">
        <v>188714469</v>
      </c>
      <c r="E43" s="37" t="s">
        <v>23</v>
      </c>
      <c r="F43" s="27" t="s">
        <v>27</v>
      </c>
      <c r="G43" s="8">
        <v>2.7</v>
      </c>
      <c r="H43" s="8">
        <v>2.7</v>
      </c>
      <c r="I43" s="8">
        <v>2.1</v>
      </c>
      <c r="J43" s="8">
        <v>2.7</v>
      </c>
      <c r="K43" s="8">
        <v>2.7</v>
      </c>
      <c r="L43" s="28" t="s">
        <v>27</v>
      </c>
      <c r="M43" s="45"/>
      <c r="N43" s="59"/>
      <c r="O43" s="47"/>
      <c r="P43" s="51"/>
      <c r="Q43" s="51"/>
      <c r="R43" s="52"/>
      <c r="S43" s="108"/>
    </row>
    <row r="44" spans="1:23" ht="12.75" x14ac:dyDescent="0.2">
      <c r="A44" s="188"/>
      <c r="B44" s="135"/>
      <c r="C44" s="133"/>
      <c r="D44" s="136" t="s">
        <v>30</v>
      </c>
      <c r="E44" s="137"/>
      <c r="F44" s="138"/>
      <c r="G44" s="29">
        <f t="shared" ref="G44:K44" si="6">SUM(G43:G43)</f>
        <v>2.7</v>
      </c>
      <c r="H44" s="29">
        <f t="shared" si="6"/>
        <v>2.7</v>
      </c>
      <c r="I44" s="29">
        <f t="shared" si="6"/>
        <v>2.1</v>
      </c>
      <c r="J44" s="29">
        <f t="shared" si="6"/>
        <v>2.7</v>
      </c>
      <c r="K44" s="29">
        <f t="shared" si="6"/>
        <v>2.7</v>
      </c>
      <c r="L44" s="13" t="s">
        <v>27</v>
      </c>
      <c r="M44" s="30" t="s">
        <v>27</v>
      </c>
      <c r="N44" s="30" t="s">
        <v>27</v>
      </c>
      <c r="O44" s="30" t="s">
        <v>27</v>
      </c>
      <c r="P44" s="30" t="s">
        <v>27</v>
      </c>
      <c r="Q44" s="30" t="s">
        <v>27</v>
      </c>
      <c r="R44" s="30" t="s">
        <v>27</v>
      </c>
      <c r="S44" s="110">
        <f>(I44-G44)/G44</f>
        <v>-0.22222222222222224</v>
      </c>
    </row>
    <row r="45" spans="1:23" ht="12.75" customHeight="1" x14ac:dyDescent="0.2">
      <c r="A45" s="188"/>
      <c r="B45" s="135"/>
      <c r="C45" s="229" t="s">
        <v>43</v>
      </c>
      <c r="D45" s="145" t="s">
        <v>230</v>
      </c>
      <c r="E45" s="146"/>
      <c r="F45" s="203" t="s">
        <v>29</v>
      </c>
      <c r="G45" s="139"/>
      <c r="H45" s="140"/>
      <c r="I45" s="140"/>
      <c r="J45" s="140"/>
      <c r="K45" s="140"/>
      <c r="L45" s="190" t="s">
        <v>27</v>
      </c>
      <c r="M45" s="36" t="s">
        <v>67</v>
      </c>
      <c r="N45" s="48" t="s">
        <v>236</v>
      </c>
      <c r="O45" s="4" t="s">
        <v>20</v>
      </c>
      <c r="P45" s="88">
        <v>55</v>
      </c>
      <c r="Q45" s="88">
        <v>55</v>
      </c>
      <c r="R45" s="88">
        <v>55</v>
      </c>
      <c r="S45" s="108"/>
    </row>
    <row r="46" spans="1:23" ht="16.5" customHeight="1" x14ac:dyDescent="0.2">
      <c r="A46" s="188"/>
      <c r="B46" s="135"/>
      <c r="C46" s="230"/>
      <c r="D46" s="206"/>
      <c r="E46" s="207"/>
      <c r="F46" s="208"/>
      <c r="G46" s="143"/>
      <c r="H46" s="144"/>
      <c r="I46" s="144"/>
      <c r="J46" s="144"/>
      <c r="K46" s="144"/>
      <c r="L46" s="192"/>
      <c r="M46" s="36" t="s">
        <v>134</v>
      </c>
      <c r="N46" s="48" t="s">
        <v>237</v>
      </c>
      <c r="O46" s="73" t="s">
        <v>42</v>
      </c>
      <c r="P46" s="88">
        <v>100</v>
      </c>
      <c r="Q46" s="88">
        <v>100</v>
      </c>
      <c r="R46" s="88">
        <v>100</v>
      </c>
      <c r="S46" s="108"/>
    </row>
    <row r="47" spans="1:23" ht="12.75" x14ac:dyDescent="0.2">
      <c r="A47" s="188"/>
      <c r="B47" s="135"/>
      <c r="C47" s="213" t="s">
        <v>43</v>
      </c>
      <c r="D47" s="78">
        <v>188714469</v>
      </c>
      <c r="E47" s="48" t="s">
        <v>23</v>
      </c>
      <c r="F47" s="27" t="s">
        <v>27</v>
      </c>
      <c r="G47" s="8">
        <v>108.929</v>
      </c>
      <c r="H47" s="8">
        <v>172.9</v>
      </c>
      <c r="I47" s="8"/>
      <c r="J47" s="8">
        <v>190.2</v>
      </c>
      <c r="K47" s="8">
        <v>209.2</v>
      </c>
      <c r="L47" s="28" t="s">
        <v>27</v>
      </c>
      <c r="M47" s="45"/>
      <c r="N47" s="59"/>
      <c r="O47" s="47"/>
      <c r="P47" s="51"/>
      <c r="Q47" s="51"/>
      <c r="R47" s="52"/>
      <c r="S47" s="108"/>
      <c r="T47" s="131"/>
      <c r="U47" s="131"/>
      <c r="V47" s="131"/>
      <c r="W47" s="131"/>
    </row>
    <row r="48" spans="1:23" ht="12.75" x14ac:dyDescent="0.2">
      <c r="A48" s="188"/>
      <c r="B48" s="135"/>
      <c r="C48" s="213"/>
      <c r="D48" s="214" t="s">
        <v>30</v>
      </c>
      <c r="E48" s="215"/>
      <c r="F48" s="216"/>
      <c r="G48" s="29">
        <f t="shared" ref="G48:K48" si="7">SUM(G47:G47)</f>
        <v>108.929</v>
      </c>
      <c r="H48" s="29">
        <f t="shared" si="7"/>
        <v>172.9</v>
      </c>
      <c r="I48" s="29">
        <f t="shared" si="7"/>
        <v>0</v>
      </c>
      <c r="J48" s="29">
        <f t="shared" si="7"/>
        <v>190.2</v>
      </c>
      <c r="K48" s="29">
        <f t="shared" si="7"/>
        <v>209.2</v>
      </c>
      <c r="L48" s="13" t="s">
        <v>27</v>
      </c>
      <c r="M48" s="30" t="s">
        <v>27</v>
      </c>
      <c r="N48" s="30" t="s">
        <v>27</v>
      </c>
      <c r="O48" s="30" t="s">
        <v>27</v>
      </c>
      <c r="P48" s="30" t="s">
        <v>27</v>
      </c>
      <c r="Q48" s="30" t="s">
        <v>27</v>
      </c>
      <c r="R48" s="30" t="s">
        <v>27</v>
      </c>
      <c r="S48" s="110">
        <f>(I48-G48)/G48</f>
        <v>-1</v>
      </c>
    </row>
    <row r="49" spans="1:25" ht="12.75" x14ac:dyDescent="0.2">
      <c r="A49" s="188"/>
      <c r="B49" s="135"/>
      <c r="C49" s="149" t="s">
        <v>118</v>
      </c>
      <c r="D49" s="145" t="s">
        <v>69</v>
      </c>
      <c r="E49" s="146"/>
      <c r="F49" s="203" t="s">
        <v>29</v>
      </c>
      <c r="G49" s="139"/>
      <c r="H49" s="140"/>
      <c r="I49" s="140"/>
      <c r="J49" s="140"/>
      <c r="K49" s="140"/>
      <c r="L49" s="190" t="s">
        <v>27</v>
      </c>
      <c r="M49" s="36" t="s">
        <v>139</v>
      </c>
      <c r="N49" s="58" t="s">
        <v>70</v>
      </c>
      <c r="O49" s="4" t="s">
        <v>42</v>
      </c>
      <c r="P49" s="88">
        <v>62</v>
      </c>
      <c r="Q49" s="88">
        <v>62</v>
      </c>
      <c r="R49" s="88">
        <v>62</v>
      </c>
      <c r="S49" s="108"/>
    </row>
    <row r="50" spans="1:25" ht="9" customHeight="1" x14ac:dyDescent="0.2">
      <c r="A50" s="188"/>
      <c r="B50" s="135"/>
      <c r="C50" s="150"/>
      <c r="D50" s="147"/>
      <c r="E50" s="148"/>
      <c r="F50" s="204"/>
      <c r="G50" s="141"/>
      <c r="H50" s="142"/>
      <c r="I50" s="142"/>
      <c r="J50" s="142"/>
      <c r="K50" s="142"/>
      <c r="L50" s="191"/>
      <c r="M50" s="36" t="s">
        <v>140</v>
      </c>
      <c r="N50" s="58" t="s">
        <v>71</v>
      </c>
      <c r="O50" s="4" t="s">
        <v>42</v>
      </c>
      <c r="P50" s="88">
        <v>770</v>
      </c>
      <c r="Q50" s="88">
        <v>770</v>
      </c>
      <c r="R50" s="88">
        <v>770</v>
      </c>
      <c r="S50" s="108"/>
    </row>
    <row r="51" spans="1:25" ht="9" customHeight="1" x14ac:dyDescent="0.2">
      <c r="A51" s="188"/>
      <c r="B51" s="135"/>
      <c r="C51" s="150"/>
      <c r="D51" s="147"/>
      <c r="E51" s="148"/>
      <c r="F51" s="204"/>
      <c r="G51" s="141"/>
      <c r="H51" s="142"/>
      <c r="I51" s="142"/>
      <c r="J51" s="142"/>
      <c r="K51" s="142"/>
      <c r="L51" s="191"/>
      <c r="M51" s="36" t="s">
        <v>141</v>
      </c>
      <c r="N51" s="58" t="s">
        <v>72</v>
      </c>
      <c r="O51" s="4" t="s">
        <v>42</v>
      </c>
      <c r="P51" s="88">
        <v>615</v>
      </c>
      <c r="Q51" s="88">
        <v>615</v>
      </c>
      <c r="R51" s="88">
        <v>615</v>
      </c>
      <c r="S51" s="108"/>
    </row>
    <row r="52" spans="1:25" ht="9" customHeight="1" x14ac:dyDescent="0.2">
      <c r="A52" s="188"/>
      <c r="B52" s="135"/>
      <c r="C52" s="150"/>
      <c r="D52" s="147"/>
      <c r="E52" s="148"/>
      <c r="F52" s="204"/>
      <c r="G52" s="143"/>
      <c r="H52" s="144"/>
      <c r="I52" s="144"/>
      <c r="J52" s="144"/>
      <c r="K52" s="144"/>
      <c r="L52" s="191"/>
      <c r="M52" s="36" t="s">
        <v>142</v>
      </c>
      <c r="N52" s="58" t="s">
        <v>73</v>
      </c>
      <c r="O52" s="4" t="s">
        <v>42</v>
      </c>
      <c r="P52" s="88">
        <v>136</v>
      </c>
      <c r="Q52" s="88">
        <v>138</v>
      </c>
      <c r="R52" s="88">
        <v>140</v>
      </c>
      <c r="S52" s="108"/>
    </row>
    <row r="53" spans="1:25" ht="12.75" x14ac:dyDescent="0.2">
      <c r="A53" s="188"/>
      <c r="B53" s="135"/>
      <c r="C53" s="133" t="s">
        <v>118</v>
      </c>
      <c r="D53" s="54">
        <v>188714469</v>
      </c>
      <c r="E53" s="55" t="s">
        <v>22</v>
      </c>
      <c r="F53" s="27" t="s">
        <v>27</v>
      </c>
      <c r="G53" s="8">
        <v>558.20000000000005</v>
      </c>
      <c r="H53" s="8">
        <v>700</v>
      </c>
      <c r="I53" s="8">
        <v>663</v>
      </c>
      <c r="J53" s="8">
        <v>800</v>
      </c>
      <c r="K53" s="8">
        <v>800</v>
      </c>
      <c r="L53" s="28" t="s">
        <v>27</v>
      </c>
      <c r="M53" s="45"/>
      <c r="N53" s="46"/>
      <c r="O53" s="47"/>
      <c r="P53" s="51"/>
      <c r="Q53" s="51"/>
      <c r="R53" s="52"/>
      <c r="S53" s="108"/>
    </row>
    <row r="54" spans="1:25" ht="12.75" x14ac:dyDescent="0.2">
      <c r="A54" s="188"/>
      <c r="B54" s="135"/>
      <c r="C54" s="133"/>
      <c r="D54" s="136" t="s">
        <v>30</v>
      </c>
      <c r="E54" s="137"/>
      <c r="F54" s="138"/>
      <c r="G54" s="29">
        <f t="shared" ref="G54:K54" si="8">SUM(G53:G53)</f>
        <v>558.20000000000005</v>
      </c>
      <c r="H54" s="29">
        <f t="shared" si="8"/>
        <v>700</v>
      </c>
      <c r="I54" s="29">
        <f t="shared" si="8"/>
        <v>663</v>
      </c>
      <c r="J54" s="29">
        <f t="shared" si="8"/>
        <v>800</v>
      </c>
      <c r="K54" s="29">
        <f t="shared" si="8"/>
        <v>800</v>
      </c>
      <c r="L54" s="13" t="s">
        <v>27</v>
      </c>
      <c r="M54" s="30" t="s">
        <v>27</v>
      </c>
      <c r="N54" s="30" t="s">
        <v>27</v>
      </c>
      <c r="O54" s="30" t="s">
        <v>27</v>
      </c>
      <c r="P54" s="30" t="s">
        <v>27</v>
      </c>
      <c r="Q54" s="30" t="s">
        <v>27</v>
      </c>
      <c r="R54" s="30" t="s">
        <v>27</v>
      </c>
      <c r="S54" s="110">
        <f>(I54-G54)/G54</f>
        <v>0.18774632748118944</v>
      </c>
    </row>
    <row r="55" spans="1:25" x14ac:dyDescent="0.2">
      <c r="A55" s="188"/>
      <c r="B55" s="135"/>
      <c r="C55" s="61" t="s">
        <v>136</v>
      </c>
      <c r="D55" s="145" t="s">
        <v>74</v>
      </c>
      <c r="E55" s="146"/>
      <c r="F55" s="62" t="s">
        <v>29</v>
      </c>
      <c r="G55" s="139"/>
      <c r="H55" s="140"/>
      <c r="I55" s="140"/>
      <c r="J55" s="140"/>
      <c r="K55" s="140"/>
      <c r="L55" s="28" t="s">
        <v>27</v>
      </c>
      <c r="M55" s="36" t="s">
        <v>143</v>
      </c>
      <c r="N55" s="48" t="s">
        <v>75</v>
      </c>
      <c r="O55" s="4" t="s">
        <v>42</v>
      </c>
      <c r="P55" s="88">
        <v>192</v>
      </c>
      <c r="Q55" s="88">
        <v>192</v>
      </c>
      <c r="R55" s="88">
        <v>192</v>
      </c>
      <c r="S55" s="108"/>
      <c r="T55" s="131"/>
      <c r="U55" s="131"/>
      <c r="V55" s="131"/>
      <c r="W55" s="131"/>
      <c r="X55" s="131"/>
      <c r="Y55" s="131"/>
    </row>
    <row r="56" spans="1:25" ht="12.75" x14ac:dyDescent="0.2">
      <c r="A56" s="188"/>
      <c r="B56" s="135"/>
      <c r="C56" s="133" t="s">
        <v>136</v>
      </c>
      <c r="D56" s="54">
        <v>188714469</v>
      </c>
      <c r="E56" s="55" t="s">
        <v>22</v>
      </c>
      <c r="F56" s="27" t="s">
        <v>27</v>
      </c>
      <c r="G56" s="8">
        <v>89.9</v>
      </c>
      <c r="H56" s="8">
        <v>100</v>
      </c>
      <c r="I56" s="8">
        <v>108.6</v>
      </c>
      <c r="J56" s="8">
        <v>100</v>
      </c>
      <c r="K56" s="8">
        <v>100</v>
      </c>
      <c r="L56" s="28" t="s">
        <v>27</v>
      </c>
      <c r="M56" s="45"/>
      <c r="N56" s="46"/>
      <c r="O56" s="47"/>
      <c r="P56" s="51"/>
      <c r="Q56" s="51"/>
      <c r="R56" s="52"/>
      <c r="S56" s="108"/>
    </row>
    <row r="57" spans="1:25" ht="12.75" x14ac:dyDescent="0.2">
      <c r="A57" s="188"/>
      <c r="B57" s="135"/>
      <c r="C57" s="133"/>
      <c r="D57" s="60">
        <v>188714469</v>
      </c>
      <c r="E57" s="56" t="s">
        <v>23</v>
      </c>
      <c r="F57" s="27" t="s">
        <v>27</v>
      </c>
      <c r="G57" s="8">
        <v>154.9</v>
      </c>
      <c r="H57" s="8">
        <v>156.80000000000001</v>
      </c>
      <c r="I57" s="8">
        <v>157.30000000000001</v>
      </c>
      <c r="J57" s="8">
        <v>156.80000000000001</v>
      </c>
      <c r="K57" s="8">
        <v>156.80000000000001</v>
      </c>
      <c r="L57" s="28" t="s">
        <v>27</v>
      </c>
      <c r="M57" s="45"/>
      <c r="N57" s="46"/>
      <c r="O57" s="47"/>
      <c r="P57" s="51"/>
      <c r="Q57" s="51"/>
      <c r="R57" s="52"/>
      <c r="S57" s="108"/>
    </row>
    <row r="58" spans="1:25" ht="12.75" x14ac:dyDescent="0.2">
      <c r="A58" s="188"/>
      <c r="B58" s="135"/>
      <c r="C58" s="133"/>
      <c r="D58" s="136" t="s">
        <v>30</v>
      </c>
      <c r="E58" s="137"/>
      <c r="F58" s="138"/>
      <c r="G58" s="29">
        <f>SUM(G56:G57)</f>
        <v>244.8</v>
      </c>
      <c r="H58" s="29">
        <f t="shared" ref="H58:K58" si="9">SUM(H56:H57)</f>
        <v>256.8</v>
      </c>
      <c r="I58" s="29">
        <f t="shared" si="9"/>
        <v>265.89999999999998</v>
      </c>
      <c r="J58" s="29">
        <f t="shared" si="9"/>
        <v>256.8</v>
      </c>
      <c r="K58" s="29">
        <f t="shared" si="9"/>
        <v>256.8</v>
      </c>
      <c r="L58" s="13" t="s">
        <v>27</v>
      </c>
      <c r="M58" s="30" t="s">
        <v>27</v>
      </c>
      <c r="N58" s="30" t="s">
        <v>27</v>
      </c>
      <c r="O58" s="30" t="s">
        <v>27</v>
      </c>
      <c r="P58" s="30" t="s">
        <v>27</v>
      </c>
      <c r="Q58" s="30" t="s">
        <v>27</v>
      </c>
      <c r="R58" s="30" t="s">
        <v>27</v>
      </c>
      <c r="S58" s="109">
        <f>(I58-G58)/G58</f>
        <v>8.61928104575162E-2</v>
      </c>
    </row>
    <row r="59" spans="1:25" ht="25.5" customHeight="1" x14ac:dyDescent="0.2">
      <c r="A59" s="188"/>
      <c r="B59" s="135"/>
      <c r="C59" s="61" t="s">
        <v>137</v>
      </c>
      <c r="D59" s="145" t="s">
        <v>76</v>
      </c>
      <c r="E59" s="146"/>
      <c r="F59" s="62" t="s">
        <v>29</v>
      </c>
      <c r="G59" s="139"/>
      <c r="H59" s="140"/>
      <c r="I59" s="140"/>
      <c r="J59" s="140"/>
      <c r="K59" s="140"/>
      <c r="L59" s="28" t="s">
        <v>27</v>
      </c>
      <c r="M59" s="36" t="s">
        <v>144</v>
      </c>
      <c r="N59" s="48" t="s">
        <v>208</v>
      </c>
      <c r="O59" s="4" t="s">
        <v>42</v>
      </c>
      <c r="P59" s="88">
        <v>60</v>
      </c>
      <c r="Q59" s="88">
        <v>60</v>
      </c>
      <c r="R59" s="88">
        <v>60</v>
      </c>
      <c r="S59" s="108"/>
    </row>
    <row r="60" spans="1:25" ht="12.75" x14ac:dyDescent="0.2">
      <c r="A60" s="188"/>
      <c r="B60" s="135"/>
      <c r="C60" s="133" t="s">
        <v>137</v>
      </c>
      <c r="D60" s="60">
        <v>188714469</v>
      </c>
      <c r="E60" s="55" t="s">
        <v>22</v>
      </c>
      <c r="F60" s="27" t="s">
        <v>27</v>
      </c>
      <c r="G60" s="8">
        <v>45</v>
      </c>
      <c r="H60" s="8">
        <v>75.5</v>
      </c>
      <c r="I60" s="8">
        <v>70</v>
      </c>
      <c r="J60" s="8">
        <v>85</v>
      </c>
      <c r="K60" s="8">
        <v>85</v>
      </c>
      <c r="L60" s="28" t="s">
        <v>27</v>
      </c>
      <c r="M60" s="45"/>
      <c r="N60" s="46"/>
      <c r="O60" s="47"/>
      <c r="P60" s="51"/>
      <c r="Q60" s="51"/>
      <c r="R60" s="52"/>
      <c r="S60" s="108"/>
    </row>
    <row r="61" spans="1:25" ht="12.75" x14ac:dyDescent="0.2">
      <c r="A61" s="188"/>
      <c r="B61" s="135"/>
      <c r="C61" s="133"/>
      <c r="D61" s="136" t="s">
        <v>30</v>
      </c>
      <c r="E61" s="137"/>
      <c r="F61" s="138"/>
      <c r="G61" s="29">
        <f t="shared" ref="G61:K61" si="10">SUM(G60:G60)</f>
        <v>45</v>
      </c>
      <c r="H61" s="29">
        <f t="shared" si="10"/>
        <v>75.5</v>
      </c>
      <c r="I61" s="29">
        <f t="shared" si="10"/>
        <v>70</v>
      </c>
      <c r="J61" s="29">
        <f t="shared" si="10"/>
        <v>85</v>
      </c>
      <c r="K61" s="29">
        <f t="shared" si="10"/>
        <v>85</v>
      </c>
      <c r="L61" s="13" t="s">
        <v>27</v>
      </c>
      <c r="M61" s="30" t="s">
        <v>27</v>
      </c>
      <c r="N61" s="30" t="s">
        <v>27</v>
      </c>
      <c r="O61" s="30" t="s">
        <v>27</v>
      </c>
      <c r="P61" s="30" t="s">
        <v>27</v>
      </c>
      <c r="Q61" s="30" t="s">
        <v>27</v>
      </c>
      <c r="R61" s="30" t="s">
        <v>27</v>
      </c>
      <c r="S61" s="110">
        <f>(I61-G61)/G61</f>
        <v>0.55555555555555558</v>
      </c>
    </row>
    <row r="62" spans="1:25" ht="12.75" x14ac:dyDescent="0.2">
      <c r="A62" s="188"/>
      <c r="B62" s="135"/>
      <c r="C62" s="149" t="s">
        <v>138</v>
      </c>
      <c r="D62" s="145" t="s">
        <v>117</v>
      </c>
      <c r="E62" s="146"/>
      <c r="F62" s="203" t="s">
        <v>29</v>
      </c>
      <c r="G62" s="139"/>
      <c r="H62" s="140"/>
      <c r="I62" s="140"/>
      <c r="J62" s="140"/>
      <c r="K62" s="140"/>
      <c r="L62" s="190" t="s">
        <v>27</v>
      </c>
      <c r="M62" s="36" t="s">
        <v>145</v>
      </c>
      <c r="N62" s="48" t="s">
        <v>77</v>
      </c>
      <c r="O62" s="4" t="s">
        <v>42</v>
      </c>
      <c r="P62" s="88">
        <v>4000</v>
      </c>
      <c r="Q62" s="88">
        <v>4000</v>
      </c>
      <c r="R62" s="88">
        <v>4000</v>
      </c>
      <c r="S62" s="108"/>
    </row>
    <row r="63" spans="1:25" x14ac:dyDescent="0.2">
      <c r="A63" s="188"/>
      <c r="B63" s="135"/>
      <c r="C63" s="150"/>
      <c r="D63" s="147"/>
      <c r="E63" s="148"/>
      <c r="F63" s="208"/>
      <c r="G63" s="143"/>
      <c r="H63" s="144"/>
      <c r="I63" s="144"/>
      <c r="J63" s="144"/>
      <c r="K63" s="144"/>
      <c r="L63" s="191"/>
      <c r="M63" s="36" t="s">
        <v>256</v>
      </c>
      <c r="N63" s="48" t="s">
        <v>78</v>
      </c>
      <c r="O63" s="4" t="s">
        <v>42</v>
      </c>
      <c r="P63" s="88">
        <v>1400</v>
      </c>
      <c r="Q63" s="88">
        <v>1400</v>
      </c>
      <c r="R63" s="88">
        <v>1400</v>
      </c>
      <c r="S63" s="108"/>
    </row>
    <row r="64" spans="1:25" ht="12.75" x14ac:dyDescent="0.2">
      <c r="A64" s="188"/>
      <c r="B64" s="135"/>
      <c r="C64" s="89"/>
      <c r="D64" s="28">
        <v>188714469</v>
      </c>
      <c r="E64" s="48" t="s">
        <v>22</v>
      </c>
      <c r="F64" s="27" t="s">
        <v>27</v>
      </c>
      <c r="G64" s="8">
        <v>2014.5</v>
      </c>
      <c r="H64" s="8">
        <v>3401.5</v>
      </c>
      <c r="I64" s="132">
        <v>2502.3000000000002</v>
      </c>
      <c r="J64" s="90">
        <v>3402</v>
      </c>
      <c r="K64" s="90">
        <v>3402</v>
      </c>
      <c r="L64" s="190" t="s">
        <v>27</v>
      </c>
      <c r="M64" s="45"/>
      <c r="N64" s="46"/>
      <c r="O64" s="47"/>
      <c r="P64" s="51"/>
      <c r="Q64" s="51"/>
      <c r="R64" s="52"/>
      <c r="S64" s="108"/>
    </row>
    <row r="65" spans="1:19" ht="12.75" x14ac:dyDescent="0.2">
      <c r="A65" s="188"/>
      <c r="B65" s="135"/>
      <c r="C65" s="133" t="s">
        <v>138</v>
      </c>
      <c r="D65" s="95">
        <v>188714469</v>
      </c>
      <c r="E65" s="96" t="s">
        <v>23</v>
      </c>
      <c r="F65" s="27" t="s">
        <v>27</v>
      </c>
      <c r="G65" s="8">
        <v>433.7</v>
      </c>
      <c r="H65" s="8">
        <v>336.7</v>
      </c>
      <c r="I65" s="91"/>
      <c r="J65" s="8">
        <v>403.8</v>
      </c>
      <c r="K65" s="8">
        <v>444.2</v>
      </c>
      <c r="L65" s="191"/>
      <c r="M65" s="45"/>
      <c r="N65" s="46"/>
      <c r="O65" s="47"/>
      <c r="P65" s="51"/>
      <c r="Q65" s="51"/>
      <c r="R65" s="52"/>
      <c r="S65" s="108"/>
    </row>
    <row r="66" spans="1:19" ht="12.75" x14ac:dyDescent="0.2">
      <c r="A66" s="188"/>
      <c r="B66" s="174"/>
      <c r="C66" s="133"/>
      <c r="D66" s="136" t="s">
        <v>30</v>
      </c>
      <c r="E66" s="137"/>
      <c r="F66" s="138"/>
      <c r="G66" s="29">
        <f>SUM(G64:G65)</f>
        <v>2448.1999999999998</v>
      </c>
      <c r="H66" s="29">
        <f t="shared" ref="H66" si="11">SUM(H64:H65)</f>
        <v>3738.2</v>
      </c>
      <c r="I66" s="29">
        <f t="shared" ref="I66" si="12">SUM(I64:I65)</f>
        <v>2502.3000000000002</v>
      </c>
      <c r="J66" s="29">
        <f t="shared" ref="J66" si="13">SUM(J64:J65)</f>
        <v>3805.8</v>
      </c>
      <c r="K66" s="29">
        <f t="shared" ref="K66" si="14">SUM(K64:K65)</f>
        <v>3846.2</v>
      </c>
      <c r="L66" s="13" t="s">
        <v>27</v>
      </c>
      <c r="M66" s="30" t="s">
        <v>27</v>
      </c>
      <c r="N66" s="30" t="s">
        <v>27</v>
      </c>
      <c r="O66" s="30" t="s">
        <v>27</v>
      </c>
      <c r="P66" s="30" t="s">
        <v>27</v>
      </c>
      <c r="Q66" s="30" t="s">
        <v>27</v>
      </c>
      <c r="R66" s="30" t="s">
        <v>27</v>
      </c>
      <c r="S66" s="109">
        <f>(I66-G66)/G66</f>
        <v>2.2097867821256584E-2</v>
      </c>
    </row>
    <row r="67" spans="1:19" ht="12.75" x14ac:dyDescent="0.2">
      <c r="A67" s="188"/>
      <c r="B67" s="70" t="s">
        <v>0</v>
      </c>
      <c r="C67" s="212" t="s">
        <v>2</v>
      </c>
      <c r="D67" s="171"/>
      <c r="E67" s="171"/>
      <c r="F67" s="172"/>
      <c r="G67" s="31">
        <f>G13+G17+G24+G30+G38+G41+G44+G48+G54+G58+G61+G66</f>
        <v>6029.8310000000001</v>
      </c>
      <c r="H67" s="31">
        <f t="shared" ref="H67:K67" si="15">H13+H17+H24+H30+H38+H41+H44+H48+H54+H58+H61+H66</f>
        <v>7876.4359999999997</v>
      </c>
      <c r="I67" s="31">
        <f t="shared" si="15"/>
        <v>6144.3</v>
      </c>
      <c r="J67" s="31">
        <f t="shared" si="15"/>
        <v>8162.7659999999996</v>
      </c>
      <c r="K67" s="31">
        <f t="shared" si="15"/>
        <v>8355.7690000000002</v>
      </c>
      <c r="L67" s="32" t="s">
        <v>27</v>
      </c>
      <c r="M67" s="33" t="s">
        <v>27</v>
      </c>
      <c r="N67" s="33" t="s">
        <v>27</v>
      </c>
      <c r="O67" s="33" t="s">
        <v>27</v>
      </c>
      <c r="P67" s="33" t="s">
        <v>27</v>
      </c>
      <c r="Q67" s="33" t="s">
        <v>27</v>
      </c>
      <c r="R67" s="33" t="s">
        <v>27</v>
      </c>
      <c r="S67" s="108"/>
    </row>
    <row r="68" spans="1:19" ht="10.5" customHeight="1" x14ac:dyDescent="0.2">
      <c r="A68" s="188"/>
      <c r="B68" s="250" t="s">
        <v>18</v>
      </c>
      <c r="C68" s="253" t="s">
        <v>238</v>
      </c>
      <c r="D68" s="253"/>
      <c r="E68" s="254"/>
      <c r="F68" s="222" t="s">
        <v>116</v>
      </c>
      <c r="G68" s="223"/>
      <c r="H68" s="224"/>
      <c r="I68" s="224"/>
      <c r="J68" s="224"/>
      <c r="K68" s="224"/>
      <c r="L68" s="179" t="s">
        <v>148</v>
      </c>
      <c r="M68" s="34" t="s">
        <v>68</v>
      </c>
      <c r="N68" s="68" t="s">
        <v>211</v>
      </c>
      <c r="O68" s="35" t="s">
        <v>19</v>
      </c>
      <c r="P68" s="79">
        <v>100</v>
      </c>
      <c r="Q68" s="79">
        <v>100</v>
      </c>
      <c r="R68" s="79">
        <v>100</v>
      </c>
      <c r="S68" s="108"/>
    </row>
    <row r="69" spans="1:19" ht="10.5" customHeight="1" x14ac:dyDescent="0.2">
      <c r="A69" s="188"/>
      <c r="B69" s="251"/>
      <c r="C69" s="185"/>
      <c r="D69" s="185"/>
      <c r="E69" s="255"/>
      <c r="F69" s="180"/>
      <c r="G69" s="225"/>
      <c r="H69" s="226"/>
      <c r="I69" s="226"/>
      <c r="J69" s="226"/>
      <c r="K69" s="226"/>
      <c r="L69" s="180"/>
      <c r="M69" s="34" t="s">
        <v>146</v>
      </c>
      <c r="N69" s="68" t="s">
        <v>124</v>
      </c>
      <c r="O69" s="35" t="s">
        <v>19</v>
      </c>
      <c r="P69" s="79">
        <v>100</v>
      </c>
      <c r="Q69" s="79">
        <v>100</v>
      </c>
      <c r="R69" s="79">
        <v>100</v>
      </c>
      <c r="S69" s="108"/>
    </row>
    <row r="70" spans="1:19" ht="10.5" customHeight="1" x14ac:dyDescent="0.2">
      <c r="A70" s="188"/>
      <c r="B70" s="252"/>
      <c r="C70" s="240"/>
      <c r="D70" s="240"/>
      <c r="E70" s="241"/>
      <c r="F70" s="193"/>
      <c r="G70" s="227"/>
      <c r="H70" s="228"/>
      <c r="I70" s="228"/>
      <c r="J70" s="228"/>
      <c r="K70" s="228"/>
      <c r="L70" s="193"/>
      <c r="M70" s="34" t="s">
        <v>147</v>
      </c>
      <c r="N70" s="86" t="s">
        <v>212</v>
      </c>
      <c r="O70" s="35" t="s">
        <v>19</v>
      </c>
      <c r="P70" s="79">
        <v>98</v>
      </c>
      <c r="Q70" s="79">
        <v>98</v>
      </c>
      <c r="R70" s="79">
        <v>98</v>
      </c>
      <c r="S70" s="108"/>
    </row>
    <row r="71" spans="1:19" ht="10.5" customHeight="1" x14ac:dyDescent="0.2">
      <c r="A71" s="188"/>
      <c r="B71" s="134" t="s">
        <v>18</v>
      </c>
      <c r="C71" s="217" t="s">
        <v>0</v>
      </c>
      <c r="D71" s="145" t="s">
        <v>79</v>
      </c>
      <c r="E71" s="146"/>
      <c r="F71" s="203" t="s">
        <v>29</v>
      </c>
      <c r="G71" s="139"/>
      <c r="H71" s="140"/>
      <c r="I71" s="140"/>
      <c r="J71" s="140"/>
      <c r="K71" s="140"/>
      <c r="L71" s="190" t="s">
        <v>27</v>
      </c>
      <c r="M71" s="36" t="s">
        <v>253</v>
      </c>
      <c r="N71" s="48" t="s">
        <v>240</v>
      </c>
      <c r="O71" s="4" t="s">
        <v>42</v>
      </c>
      <c r="P71" s="88">
        <v>72</v>
      </c>
      <c r="Q71" s="88">
        <v>72</v>
      </c>
      <c r="R71" s="88">
        <v>72</v>
      </c>
      <c r="S71" s="108"/>
    </row>
    <row r="72" spans="1:19" ht="10.5" customHeight="1" x14ac:dyDescent="0.2">
      <c r="A72" s="188"/>
      <c r="B72" s="135"/>
      <c r="C72" s="218"/>
      <c r="D72" s="147"/>
      <c r="E72" s="148"/>
      <c r="F72" s="204"/>
      <c r="G72" s="141"/>
      <c r="H72" s="142"/>
      <c r="I72" s="142"/>
      <c r="J72" s="142"/>
      <c r="K72" s="142"/>
      <c r="L72" s="191"/>
      <c r="M72" s="36" t="s">
        <v>254</v>
      </c>
      <c r="N72" s="48" t="s">
        <v>241</v>
      </c>
      <c r="O72" s="4" t="s">
        <v>42</v>
      </c>
      <c r="P72" s="88">
        <v>11</v>
      </c>
      <c r="Q72" s="88">
        <v>11</v>
      </c>
      <c r="R72" s="88">
        <v>11</v>
      </c>
      <c r="S72" s="108"/>
    </row>
    <row r="73" spans="1:19" ht="10.5" customHeight="1" x14ac:dyDescent="0.2">
      <c r="A73" s="188"/>
      <c r="B73" s="135"/>
      <c r="C73" s="218"/>
      <c r="D73" s="147"/>
      <c r="E73" s="148"/>
      <c r="F73" s="204"/>
      <c r="G73" s="141"/>
      <c r="H73" s="142"/>
      <c r="I73" s="142"/>
      <c r="J73" s="142"/>
      <c r="K73" s="142"/>
      <c r="L73" s="191"/>
      <c r="M73" s="36" t="s">
        <v>264</v>
      </c>
      <c r="N73" s="48" t="s">
        <v>56</v>
      </c>
      <c r="O73" s="4" t="s">
        <v>42</v>
      </c>
      <c r="P73" s="88">
        <v>193</v>
      </c>
      <c r="Q73" s="88">
        <v>193</v>
      </c>
      <c r="R73" s="88">
        <v>193</v>
      </c>
      <c r="S73" s="108"/>
    </row>
    <row r="74" spans="1:19" ht="10.5" customHeight="1" x14ac:dyDescent="0.2">
      <c r="A74" s="188"/>
      <c r="B74" s="135"/>
      <c r="C74" s="218"/>
      <c r="D74" s="147"/>
      <c r="E74" s="148"/>
      <c r="F74" s="204"/>
      <c r="G74" s="141"/>
      <c r="H74" s="142"/>
      <c r="I74" s="142"/>
      <c r="J74" s="142"/>
      <c r="K74" s="142"/>
      <c r="L74" s="191"/>
      <c r="M74" s="36" t="s">
        <v>265</v>
      </c>
      <c r="N74" s="48" t="s">
        <v>58</v>
      </c>
      <c r="O74" s="4" t="s">
        <v>42</v>
      </c>
      <c r="P74" s="88">
        <v>19</v>
      </c>
      <c r="Q74" s="88">
        <v>20</v>
      </c>
      <c r="R74" s="88">
        <v>20</v>
      </c>
      <c r="S74" s="108"/>
    </row>
    <row r="75" spans="1:19" ht="10.5" customHeight="1" x14ac:dyDescent="0.2">
      <c r="A75" s="188"/>
      <c r="B75" s="135"/>
      <c r="C75" s="218"/>
      <c r="D75" s="147"/>
      <c r="E75" s="148"/>
      <c r="F75" s="204"/>
      <c r="G75" s="141"/>
      <c r="H75" s="142"/>
      <c r="I75" s="142"/>
      <c r="J75" s="142"/>
      <c r="K75" s="142"/>
      <c r="L75" s="191"/>
      <c r="M75" s="36" t="s">
        <v>266</v>
      </c>
      <c r="N75" s="48" t="s">
        <v>57</v>
      </c>
      <c r="O75" s="4" t="s">
        <v>20</v>
      </c>
      <c r="P75" s="88">
        <v>46</v>
      </c>
      <c r="Q75" s="88">
        <v>46</v>
      </c>
      <c r="R75" s="88">
        <v>46</v>
      </c>
      <c r="S75" s="108"/>
    </row>
    <row r="76" spans="1:19" ht="12.75" x14ac:dyDescent="0.2">
      <c r="A76" s="188"/>
      <c r="B76" s="135"/>
      <c r="C76" s="133" t="s">
        <v>0</v>
      </c>
      <c r="D76" s="54">
        <v>271759610</v>
      </c>
      <c r="E76" s="37" t="s">
        <v>22</v>
      </c>
      <c r="F76" s="27" t="s">
        <v>27</v>
      </c>
      <c r="G76" s="8">
        <v>1233.1600000000001</v>
      </c>
      <c r="H76" s="8">
        <v>1809.7</v>
      </c>
      <c r="I76" s="8">
        <v>1426</v>
      </c>
      <c r="J76" s="8">
        <v>1990</v>
      </c>
      <c r="K76" s="8">
        <v>2190</v>
      </c>
      <c r="L76" s="27" t="s">
        <v>27</v>
      </c>
      <c r="M76" s="45"/>
      <c r="N76" s="59"/>
      <c r="O76" s="47"/>
      <c r="P76" s="51"/>
      <c r="Q76" s="51"/>
      <c r="R76" s="52"/>
      <c r="S76" s="108"/>
    </row>
    <row r="77" spans="1:19" ht="12.75" x14ac:dyDescent="0.2">
      <c r="A77" s="188"/>
      <c r="B77" s="135"/>
      <c r="C77" s="133"/>
      <c r="D77" s="95">
        <v>271759610</v>
      </c>
      <c r="E77" s="48" t="s">
        <v>23</v>
      </c>
      <c r="F77" s="27" t="s">
        <v>27</v>
      </c>
      <c r="G77" s="8">
        <v>238.22</v>
      </c>
      <c r="H77" s="8">
        <v>158.19999999999999</v>
      </c>
      <c r="I77" s="8">
        <v>179.07499999999999</v>
      </c>
      <c r="J77" s="8">
        <v>174</v>
      </c>
      <c r="K77" s="8">
        <v>191.4</v>
      </c>
      <c r="L77" s="27" t="s">
        <v>27</v>
      </c>
      <c r="M77" s="45"/>
      <c r="N77" s="59"/>
      <c r="O77" s="47"/>
      <c r="P77" s="51"/>
      <c r="Q77" s="51"/>
      <c r="R77" s="52"/>
      <c r="S77" s="108"/>
    </row>
    <row r="78" spans="1:19" ht="12.75" x14ac:dyDescent="0.2">
      <c r="A78" s="188"/>
      <c r="B78" s="135"/>
      <c r="C78" s="133"/>
      <c r="D78" s="54">
        <v>271759610</v>
      </c>
      <c r="E78" s="37" t="s">
        <v>25</v>
      </c>
      <c r="F78" s="27" t="s">
        <v>27</v>
      </c>
      <c r="G78" s="8">
        <v>38.200000000000003</v>
      </c>
      <c r="H78" s="8">
        <v>40</v>
      </c>
      <c r="I78" s="8">
        <v>37</v>
      </c>
      <c r="J78" s="8">
        <v>40</v>
      </c>
      <c r="K78" s="8">
        <v>40</v>
      </c>
      <c r="L78" s="27" t="s">
        <v>27</v>
      </c>
      <c r="M78" s="45"/>
      <c r="N78" s="59"/>
      <c r="O78" s="47"/>
      <c r="P78" s="51"/>
      <c r="Q78" s="51"/>
      <c r="R78" s="52"/>
      <c r="S78" s="108"/>
    </row>
    <row r="79" spans="1:19" ht="12.75" x14ac:dyDescent="0.2">
      <c r="A79" s="188"/>
      <c r="B79" s="135"/>
      <c r="C79" s="133"/>
      <c r="D79" s="136" t="s">
        <v>30</v>
      </c>
      <c r="E79" s="137"/>
      <c r="F79" s="138"/>
      <c r="G79" s="29">
        <f>SUM(G76:G78)</f>
        <v>1509.5800000000002</v>
      </c>
      <c r="H79" s="29">
        <f t="shared" ref="H79:K79" si="16">SUM(H76:H78)</f>
        <v>2007.9</v>
      </c>
      <c r="I79" s="29">
        <f t="shared" si="16"/>
        <v>1642.075</v>
      </c>
      <c r="J79" s="29">
        <f t="shared" si="16"/>
        <v>2204</v>
      </c>
      <c r="K79" s="29">
        <f t="shared" si="16"/>
        <v>2421.4</v>
      </c>
      <c r="L79" s="13" t="s">
        <v>27</v>
      </c>
      <c r="M79" s="30" t="s">
        <v>27</v>
      </c>
      <c r="N79" s="30" t="s">
        <v>27</v>
      </c>
      <c r="O79" s="30" t="s">
        <v>27</v>
      </c>
      <c r="P79" s="30" t="s">
        <v>27</v>
      </c>
      <c r="Q79" s="30" t="s">
        <v>27</v>
      </c>
      <c r="R79" s="30" t="s">
        <v>27</v>
      </c>
      <c r="S79" s="109">
        <f>(I79-G79)/G79</f>
        <v>8.7769445806118174E-2</v>
      </c>
    </row>
    <row r="80" spans="1:19" ht="9" customHeight="1" x14ac:dyDescent="0.2">
      <c r="A80" s="188"/>
      <c r="B80" s="135"/>
      <c r="C80" s="149" t="s">
        <v>18</v>
      </c>
      <c r="D80" s="145" t="s">
        <v>41</v>
      </c>
      <c r="E80" s="146"/>
      <c r="F80" s="203" t="s">
        <v>29</v>
      </c>
      <c r="G80" s="139"/>
      <c r="H80" s="140"/>
      <c r="I80" s="140"/>
      <c r="J80" s="140"/>
      <c r="K80" s="140"/>
      <c r="L80" s="190" t="s">
        <v>27</v>
      </c>
      <c r="M80" s="36" t="s">
        <v>258</v>
      </c>
      <c r="N80" s="48" t="s">
        <v>242</v>
      </c>
      <c r="O80" s="4" t="s">
        <v>20</v>
      </c>
      <c r="P80" s="88">
        <v>2</v>
      </c>
      <c r="Q80" s="88">
        <v>3</v>
      </c>
      <c r="R80" s="88">
        <v>4</v>
      </c>
      <c r="S80" s="108"/>
    </row>
    <row r="81" spans="1:19" ht="9" customHeight="1" x14ac:dyDescent="0.2">
      <c r="A81" s="188"/>
      <c r="B81" s="135"/>
      <c r="C81" s="150"/>
      <c r="D81" s="147"/>
      <c r="E81" s="148"/>
      <c r="F81" s="204"/>
      <c r="G81" s="141"/>
      <c r="H81" s="142"/>
      <c r="I81" s="142"/>
      <c r="J81" s="142"/>
      <c r="K81" s="142"/>
      <c r="L81" s="191"/>
      <c r="M81" s="36" t="s">
        <v>149</v>
      </c>
      <c r="N81" s="48" t="s">
        <v>257</v>
      </c>
      <c r="O81" s="4" t="s">
        <v>20</v>
      </c>
      <c r="P81" s="88">
        <v>10</v>
      </c>
      <c r="Q81" s="88">
        <v>12</v>
      </c>
      <c r="R81" s="88">
        <v>15</v>
      </c>
      <c r="S81" s="108"/>
    </row>
    <row r="82" spans="1:19" ht="9" customHeight="1" x14ac:dyDescent="0.2">
      <c r="A82" s="188"/>
      <c r="B82" s="135"/>
      <c r="C82" s="150"/>
      <c r="D82" s="147"/>
      <c r="E82" s="148"/>
      <c r="F82" s="204"/>
      <c r="G82" s="141"/>
      <c r="H82" s="142"/>
      <c r="I82" s="142"/>
      <c r="J82" s="142"/>
      <c r="K82" s="142"/>
      <c r="L82" s="191"/>
      <c r="M82" s="36" t="s">
        <v>267</v>
      </c>
      <c r="N82" s="48" t="s">
        <v>226</v>
      </c>
      <c r="O82" s="4" t="s">
        <v>20</v>
      </c>
      <c r="P82" s="88">
        <v>12</v>
      </c>
      <c r="Q82" s="88">
        <v>15</v>
      </c>
      <c r="R82" s="88">
        <v>19</v>
      </c>
      <c r="S82" s="108"/>
    </row>
    <row r="83" spans="1:19" ht="12.75" x14ac:dyDescent="0.2">
      <c r="A83" s="188"/>
      <c r="B83" s="135"/>
      <c r="C83" s="133" t="s">
        <v>18</v>
      </c>
      <c r="D83" s="54">
        <v>190986017</v>
      </c>
      <c r="E83" s="37" t="s">
        <v>22</v>
      </c>
      <c r="F83" s="27" t="s">
        <v>27</v>
      </c>
      <c r="G83" s="8">
        <v>17</v>
      </c>
      <c r="H83" s="8">
        <v>56.2</v>
      </c>
      <c r="I83" s="8">
        <v>37.700000000000003</v>
      </c>
      <c r="J83" s="8">
        <v>61.8</v>
      </c>
      <c r="K83" s="8">
        <v>61.8</v>
      </c>
      <c r="L83" s="27" t="s">
        <v>27</v>
      </c>
      <c r="M83" s="45"/>
      <c r="N83" s="59"/>
      <c r="O83" s="47"/>
      <c r="P83" s="51"/>
      <c r="Q83" s="51"/>
      <c r="R83" s="52"/>
      <c r="S83" s="108"/>
    </row>
    <row r="84" spans="1:19" ht="12.75" x14ac:dyDescent="0.2">
      <c r="A84" s="188"/>
      <c r="B84" s="135"/>
      <c r="C84" s="133"/>
      <c r="D84" s="136" t="s">
        <v>30</v>
      </c>
      <c r="E84" s="137"/>
      <c r="F84" s="138"/>
      <c r="G84" s="29">
        <f t="shared" ref="G84:K84" si="17">SUM(G83:G83)</f>
        <v>17</v>
      </c>
      <c r="H84" s="29">
        <f t="shared" si="17"/>
        <v>56.2</v>
      </c>
      <c r="I84" s="29">
        <f t="shared" si="17"/>
        <v>37.700000000000003</v>
      </c>
      <c r="J84" s="29">
        <f t="shared" si="17"/>
        <v>61.8</v>
      </c>
      <c r="K84" s="29">
        <f t="shared" si="17"/>
        <v>61.8</v>
      </c>
      <c r="L84" s="13" t="s">
        <v>27</v>
      </c>
      <c r="M84" s="30" t="s">
        <v>27</v>
      </c>
      <c r="N84" s="30" t="s">
        <v>27</v>
      </c>
      <c r="O84" s="30" t="s">
        <v>27</v>
      </c>
      <c r="P84" s="30" t="s">
        <v>27</v>
      </c>
      <c r="Q84" s="30" t="s">
        <v>27</v>
      </c>
      <c r="R84" s="30" t="s">
        <v>27</v>
      </c>
      <c r="S84" s="110">
        <f>(I84-G84)/G84</f>
        <v>1.2176470588235295</v>
      </c>
    </row>
    <row r="85" spans="1:19" x14ac:dyDescent="0.2">
      <c r="A85" s="188"/>
      <c r="B85" s="135"/>
      <c r="C85" s="61" t="s">
        <v>36</v>
      </c>
      <c r="D85" s="145" t="s">
        <v>150</v>
      </c>
      <c r="E85" s="146"/>
      <c r="F85" s="62" t="s">
        <v>29</v>
      </c>
      <c r="G85" s="139"/>
      <c r="H85" s="140"/>
      <c r="I85" s="140"/>
      <c r="J85" s="140"/>
      <c r="K85" s="140"/>
      <c r="L85" s="27" t="s">
        <v>27</v>
      </c>
      <c r="M85" s="36" t="s">
        <v>259</v>
      </c>
      <c r="N85" s="48" t="s">
        <v>243</v>
      </c>
      <c r="O85" s="4" t="s">
        <v>42</v>
      </c>
      <c r="P85" s="88">
        <v>57</v>
      </c>
      <c r="Q85" s="88">
        <v>60</v>
      </c>
      <c r="R85" s="88">
        <v>60</v>
      </c>
      <c r="S85" s="108"/>
    </row>
    <row r="86" spans="1:19" ht="12.75" x14ac:dyDescent="0.2">
      <c r="A86" s="188"/>
      <c r="B86" s="135"/>
      <c r="C86" s="133" t="s">
        <v>36</v>
      </c>
      <c r="D86" s="54">
        <v>171697549</v>
      </c>
      <c r="E86" s="37" t="s">
        <v>22</v>
      </c>
      <c r="F86" s="27" t="s">
        <v>27</v>
      </c>
      <c r="G86" s="8">
        <v>211.5</v>
      </c>
      <c r="H86" s="8">
        <v>275.3</v>
      </c>
      <c r="I86" s="8">
        <v>250.7</v>
      </c>
      <c r="J86" s="8">
        <v>302.83</v>
      </c>
      <c r="K86" s="8">
        <v>333.11</v>
      </c>
      <c r="L86" s="27" t="s">
        <v>27</v>
      </c>
      <c r="M86" s="45"/>
      <c r="N86" s="59"/>
      <c r="O86" s="47"/>
      <c r="P86" s="51"/>
      <c r="Q86" s="51"/>
      <c r="R86" s="52"/>
      <c r="S86" s="108"/>
    </row>
    <row r="87" spans="1:19" ht="12.75" x14ac:dyDescent="0.2">
      <c r="A87" s="188"/>
      <c r="B87" s="135"/>
      <c r="C87" s="133"/>
      <c r="D87" s="95">
        <v>171697549</v>
      </c>
      <c r="E87" s="48" t="s">
        <v>23</v>
      </c>
      <c r="F87" s="27" t="s">
        <v>27</v>
      </c>
      <c r="G87" s="8">
        <v>6</v>
      </c>
      <c r="H87" s="8"/>
      <c r="I87" s="8"/>
      <c r="J87" s="8"/>
      <c r="K87" s="8"/>
      <c r="L87" s="27" t="s">
        <v>27</v>
      </c>
      <c r="M87" s="45"/>
      <c r="N87" s="59"/>
      <c r="O87" s="47"/>
      <c r="P87" s="51"/>
      <c r="Q87" s="51"/>
      <c r="R87" s="52"/>
      <c r="S87" s="108"/>
    </row>
    <row r="88" spans="1:19" ht="12.75" x14ac:dyDescent="0.2">
      <c r="A88" s="188"/>
      <c r="B88" s="135"/>
      <c r="C88" s="133"/>
      <c r="D88" s="54">
        <v>171697549</v>
      </c>
      <c r="E88" s="37" t="s">
        <v>25</v>
      </c>
      <c r="F88" s="27" t="s">
        <v>27</v>
      </c>
      <c r="G88" s="8">
        <v>17.2</v>
      </c>
      <c r="H88" s="8">
        <v>13</v>
      </c>
      <c r="I88" s="8">
        <v>13</v>
      </c>
      <c r="J88" s="8">
        <v>13</v>
      </c>
      <c r="K88" s="8">
        <v>13</v>
      </c>
      <c r="L88" s="27" t="s">
        <v>27</v>
      </c>
      <c r="M88" s="45"/>
      <c r="N88" s="59"/>
      <c r="O88" s="47"/>
      <c r="P88" s="51"/>
      <c r="Q88" s="51"/>
      <c r="R88" s="52"/>
      <c r="S88" s="108"/>
    </row>
    <row r="89" spans="1:19" ht="12.75" x14ac:dyDescent="0.2">
      <c r="A89" s="188"/>
      <c r="B89" s="135"/>
      <c r="C89" s="133"/>
      <c r="D89" s="136" t="s">
        <v>30</v>
      </c>
      <c r="E89" s="137"/>
      <c r="F89" s="138"/>
      <c r="G89" s="29">
        <f>SUM(G86:G88)</f>
        <v>234.7</v>
      </c>
      <c r="H89" s="29">
        <f t="shared" ref="H89" si="18">SUM(H86:H88)</f>
        <v>288.3</v>
      </c>
      <c r="I89" s="29">
        <f t="shared" ref="I89" si="19">SUM(I86:I88)</f>
        <v>263.7</v>
      </c>
      <c r="J89" s="29">
        <f t="shared" ref="J89" si="20">SUM(J86:J88)</f>
        <v>315.83</v>
      </c>
      <c r="K89" s="29">
        <f t="shared" ref="K89" si="21">SUM(K86:K88)</f>
        <v>346.11</v>
      </c>
      <c r="L89" s="13" t="s">
        <v>27</v>
      </c>
      <c r="M89" s="30" t="s">
        <v>27</v>
      </c>
      <c r="N89" s="30" t="s">
        <v>27</v>
      </c>
      <c r="O89" s="30" t="s">
        <v>27</v>
      </c>
      <c r="P89" s="30" t="s">
        <v>27</v>
      </c>
      <c r="Q89" s="30" t="s">
        <v>27</v>
      </c>
      <c r="R89" s="30" t="s">
        <v>27</v>
      </c>
      <c r="S89" s="110">
        <f>(I89-G89)/G89</f>
        <v>0.12356199403493823</v>
      </c>
    </row>
    <row r="90" spans="1:19" ht="12.75" x14ac:dyDescent="0.2">
      <c r="A90" s="188"/>
      <c r="B90" s="70" t="s">
        <v>18</v>
      </c>
      <c r="C90" s="171" t="s">
        <v>2</v>
      </c>
      <c r="D90" s="171"/>
      <c r="E90" s="171"/>
      <c r="F90" s="172"/>
      <c r="G90" s="31">
        <f>G89+G84+G79</f>
        <v>1761.2800000000002</v>
      </c>
      <c r="H90" s="31">
        <f t="shared" ref="H90:K90" si="22">H89+H84+H79</f>
        <v>2352.4</v>
      </c>
      <c r="I90" s="31">
        <f t="shared" si="22"/>
        <v>1943.4749999999999</v>
      </c>
      <c r="J90" s="31">
        <f t="shared" si="22"/>
        <v>2581.63</v>
      </c>
      <c r="K90" s="31">
        <f t="shared" si="22"/>
        <v>2829.31</v>
      </c>
      <c r="L90" s="32" t="s">
        <v>27</v>
      </c>
      <c r="M90" s="33" t="s">
        <v>27</v>
      </c>
      <c r="N90" s="33" t="s">
        <v>27</v>
      </c>
      <c r="O90" s="33" t="s">
        <v>27</v>
      </c>
      <c r="P90" s="33" t="s">
        <v>27</v>
      </c>
      <c r="Q90" s="33" t="s">
        <v>27</v>
      </c>
      <c r="R90" s="33" t="s">
        <v>27</v>
      </c>
      <c r="S90" s="108"/>
    </row>
    <row r="91" spans="1:19" ht="12.75" x14ac:dyDescent="0.2">
      <c r="A91" s="188"/>
      <c r="B91" s="64" t="s">
        <v>36</v>
      </c>
      <c r="C91" s="184" t="s">
        <v>81</v>
      </c>
      <c r="D91" s="184"/>
      <c r="E91" s="184"/>
      <c r="F91" s="76" t="s">
        <v>26</v>
      </c>
      <c r="G91" s="26"/>
      <c r="H91" s="26"/>
      <c r="I91" s="26"/>
      <c r="J91" s="26"/>
      <c r="K91" s="26"/>
      <c r="L91" s="77" t="s">
        <v>268</v>
      </c>
      <c r="M91" s="34" t="s">
        <v>190</v>
      </c>
      <c r="N91" s="68" t="s">
        <v>125</v>
      </c>
      <c r="O91" s="35" t="s">
        <v>19</v>
      </c>
      <c r="P91" s="79">
        <v>13</v>
      </c>
      <c r="Q91" s="79">
        <v>12.5</v>
      </c>
      <c r="R91" s="79">
        <v>12</v>
      </c>
      <c r="S91" s="108"/>
    </row>
    <row r="92" spans="1:19" ht="25.5" customHeight="1" x14ac:dyDescent="0.2">
      <c r="A92" s="188"/>
      <c r="B92" s="134" t="s">
        <v>36</v>
      </c>
      <c r="C92" s="217" t="s">
        <v>0</v>
      </c>
      <c r="D92" s="145" t="s">
        <v>82</v>
      </c>
      <c r="E92" s="146"/>
      <c r="F92" s="203" t="s">
        <v>29</v>
      </c>
      <c r="G92" s="139"/>
      <c r="H92" s="140"/>
      <c r="I92" s="140"/>
      <c r="J92" s="140"/>
      <c r="K92" s="209"/>
      <c r="L92" s="219" t="s">
        <v>27</v>
      </c>
      <c r="M92" s="36" t="s">
        <v>151</v>
      </c>
      <c r="N92" s="48" t="s">
        <v>83</v>
      </c>
      <c r="O92" s="4" t="s">
        <v>42</v>
      </c>
      <c r="P92" s="88">
        <v>68</v>
      </c>
      <c r="Q92" s="88">
        <v>70</v>
      </c>
      <c r="R92" s="88">
        <v>70</v>
      </c>
      <c r="S92" s="108"/>
    </row>
    <row r="93" spans="1:19" ht="25.5" customHeight="1" x14ac:dyDescent="0.2">
      <c r="A93" s="188"/>
      <c r="B93" s="135"/>
      <c r="C93" s="221"/>
      <c r="D93" s="206"/>
      <c r="E93" s="207"/>
      <c r="F93" s="208"/>
      <c r="G93" s="143"/>
      <c r="H93" s="144"/>
      <c r="I93" s="144"/>
      <c r="J93" s="144"/>
      <c r="K93" s="211"/>
      <c r="L93" s="220"/>
      <c r="M93" s="36" t="s">
        <v>280</v>
      </c>
      <c r="N93" s="48" t="s">
        <v>213</v>
      </c>
      <c r="O93" s="4" t="s">
        <v>42</v>
      </c>
      <c r="P93" s="88">
        <v>50</v>
      </c>
      <c r="Q93" s="88">
        <v>60</v>
      </c>
      <c r="R93" s="88">
        <v>60</v>
      </c>
      <c r="S93" s="108"/>
    </row>
    <row r="94" spans="1:19" ht="12.75" x14ac:dyDescent="0.2">
      <c r="A94" s="188"/>
      <c r="B94" s="135"/>
      <c r="C94" s="133" t="s">
        <v>0</v>
      </c>
      <c r="D94" s="54">
        <v>188714469</v>
      </c>
      <c r="E94" s="37" t="s">
        <v>23</v>
      </c>
      <c r="F94" s="27" t="s">
        <v>27</v>
      </c>
      <c r="G94" s="8">
        <v>130.1</v>
      </c>
      <c r="H94" s="8">
        <v>332.1</v>
      </c>
      <c r="I94" s="8">
        <v>105.7</v>
      </c>
      <c r="J94" s="8">
        <v>352.1</v>
      </c>
      <c r="K94" s="8">
        <v>352.1</v>
      </c>
      <c r="L94" s="27" t="s">
        <v>27</v>
      </c>
      <c r="M94" s="45"/>
      <c r="N94" s="59"/>
      <c r="O94" s="47"/>
      <c r="P94" s="51"/>
      <c r="Q94" s="51"/>
      <c r="R94" s="52"/>
      <c r="S94" s="108"/>
    </row>
    <row r="95" spans="1:19" ht="12.75" x14ac:dyDescent="0.2">
      <c r="A95" s="188"/>
      <c r="B95" s="135"/>
      <c r="C95" s="133"/>
      <c r="D95" s="136" t="s">
        <v>30</v>
      </c>
      <c r="E95" s="137"/>
      <c r="F95" s="138"/>
      <c r="G95" s="29">
        <f t="shared" ref="G95:K95" si="23">SUM(G94:G94)</f>
        <v>130.1</v>
      </c>
      <c r="H95" s="29">
        <f t="shared" si="23"/>
        <v>332.1</v>
      </c>
      <c r="I95" s="29">
        <f t="shared" si="23"/>
        <v>105.7</v>
      </c>
      <c r="J95" s="29">
        <f t="shared" si="23"/>
        <v>352.1</v>
      </c>
      <c r="K95" s="29">
        <f t="shared" si="23"/>
        <v>352.1</v>
      </c>
      <c r="L95" s="13" t="s">
        <v>27</v>
      </c>
      <c r="M95" s="30" t="s">
        <v>27</v>
      </c>
      <c r="N95" s="30" t="s">
        <v>27</v>
      </c>
      <c r="O95" s="30" t="s">
        <v>27</v>
      </c>
      <c r="P95" s="30" t="s">
        <v>27</v>
      </c>
      <c r="Q95" s="30" t="s">
        <v>27</v>
      </c>
      <c r="R95" s="30" t="s">
        <v>27</v>
      </c>
      <c r="S95" s="110">
        <f>(I95-G95)/G95</f>
        <v>-0.18754803996925437</v>
      </c>
    </row>
    <row r="96" spans="1:19" ht="12.75" x14ac:dyDescent="0.2">
      <c r="A96" s="188"/>
      <c r="B96" s="70" t="s">
        <v>36</v>
      </c>
      <c r="C96" s="171" t="s">
        <v>2</v>
      </c>
      <c r="D96" s="171"/>
      <c r="E96" s="171"/>
      <c r="F96" s="172"/>
      <c r="G96" s="29">
        <f>G95</f>
        <v>130.1</v>
      </c>
      <c r="H96" s="29">
        <f t="shared" ref="H96:K96" si="24">H95</f>
        <v>332.1</v>
      </c>
      <c r="I96" s="29">
        <f t="shared" si="24"/>
        <v>105.7</v>
      </c>
      <c r="J96" s="29">
        <f t="shared" si="24"/>
        <v>352.1</v>
      </c>
      <c r="K96" s="29">
        <f t="shared" si="24"/>
        <v>352.1</v>
      </c>
      <c r="L96" s="32" t="s">
        <v>27</v>
      </c>
      <c r="M96" s="33" t="s">
        <v>27</v>
      </c>
      <c r="N96" s="33" t="s">
        <v>27</v>
      </c>
      <c r="O96" s="33" t="s">
        <v>27</v>
      </c>
      <c r="P96" s="33" t="s">
        <v>27</v>
      </c>
      <c r="Q96" s="33" t="s">
        <v>27</v>
      </c>
      <c r="R96" s="33" t="s">
        <v>27</v>
      </c>
      <c r="S96" s="108"/>
    </row>
    <row r="97" spans="1:24" ht="24.75" customHeight="1" x14ac:dyDescent="0.2">
      <c r="A97" s="188"/>
      <c r="B97" s="64" t="s">
        <v>37</v>
      </c>
      <c r="C97" s="184" t="s">
        <v>84</v>
      </c>
      <c r="D97" s="184"/>
      <c r="E97" s="184"/>
      <c r="F97" s="76" t="s">
        <v>26</v>
      </c>
      <c r="G97" s="26"/>
      <c r="H97" s="26"/>
      <c r="I97" s="26"/>
      <c r="J97" s="26"/>
      <c r="K97" s="26"/>
      <c r="L97" s="77" t="s">
        <v>209</v>
      </c>
      <c r="M97" s="34" t="s">
        <v>80</v>
      </c>
      <c r="N97" s="68" t="s">
        <v>153</v>
      </c>
      <c r="O97" s="35" t="s">
        <v>42</v>
      </c>
      <c r="P97" s="79">
        <v>12</v>
      </c>
      <c r="Q97" s="79">
        <v>13</v>
      </c>
      <c r="R97" s="79">
        <v>14</v>
      </c>
      <c r="S97" s="108"/>
    </row>
    <row r="98" spans="1:24" ht="25.5" customHeight="1" x14ac:dyDescent="0.2">
      <c r="A98" s="188"/>
      <c r="B98" s="134" t="s">
        <v>37</v>
      </c>
      <c r="C98" s="63" t="s">
        <v>0</v>
      </c>
      <c r="D98" s="145" t="s">
        <v>260</v>
      </c>
      <c r="E98" s="146"/>
      <c r="F98" s="62" t="s">
        <v>122</v>
      </c>
      <c r="G98" s="139"/>
      <c r="H98" s="140"/>
      <c r="I98" s="140"/>
      <c r="J98" s="140"/>
      <c r="K98" s="140"/>
      <c r="L98" s="65" t="s">
        <v>209</v>
      </c>
      <c r="M98" s="36" t="s">
        <v>271</v>
      </c>
      <c r="N98" s="48" t="s">
        <v>152</v>
      </c>
      <c r="O98" s="4" t="s">
        <v>20</v>
      </c>
      <c r="P98" s="4">
        <v>2</v>
      </c>
      <c r="Q98" s="4">
        <v>2</v>
      </c>
      <c r="R98" s="4">
        <v>4</v>
      </c>
      <c r="S98" s="108"/>
    </row>
    <row r="99" spans="1:24" ht="12.75" x14ac:dyDescent="0.2">
      <c r="A99" s="188"/>
      <c r="B99" s="135"/>
      <c r="C99" s="133" t="s">
        <v>0</v>
      </c>
      <c r="D99" s="54">
        <v>188714469</v>
      </c>
      <c r="E99" s="37" t="s">
        <v>22</v>
      </c>
      <c r="F99" s="27" t="s">
        <v>27</v>
      </c>
      <c r="G99" s="8">
        <v>5</v>
      </c>
      <c r="H99" s="8">
        <v>5</v>
      </c>
      <c r="I99" s="8">
        <v>5</v>
      </c>
      <c r="J99" s="8">
        <v>5.2</v>
      </c>
      <c r="K99" s="8">
        <v>5.2</v>
      </c>
      <c r="L99" s="27" t="s">
        <v>27</v>
      </c>
      <c r="M99" s="45"/>
      <c r="N99" s="59"/>
      <c r="O99" s="47"/>
      <c r="P99" s="51"/>
      <c r="Q99" s="51"/>
      <c r="R99" s="52"/>
      <c r="S99" s="108"/>
    </row>
    <row r="100" spans="1:24" ht="12.75" x14ac:dyDescent="0.2">
      <c r="A100" s="188"/>
      <c r="B100" s="135"/>
      <c r="C100" s="133"/>
      <c r="D100" s="136" t="s">
        <v>30</v>
      </c>
      <c r="E100" s="137"/>
      <c r="F100" s="138"/>
      <c r="G100" s="29">
        <f t="shared" ref="G100:K100" si="25">SUM(G99:G99)</f>
        <v>5</v>
      </c>
      <c r="H100" s="29">
        <f t="shared" si="25"/>
        <v>5</v>
      </c>
      <c r="I100" s="29">
        <f t="shared" si="25"/>
        <v>5</v>
      </c>
      <c r="J100" s="29">
        <f t="shared" si="25"/>
        <v>5.2</v>
      </c>
      <c r="K100" s="29">
        <f t="shared" si="25"/>
        <v>5.2</v>
      </c>
      <c r="L100" s="13" t="s">
        <v>27</v>
      </c>
      <c r="M100" s="30" t="s">
        <v>27</v>
      </c>
      <c r="N100" s="30" t="s">
        <v>27</v>
      </c>
      <c r="O100" s="30" t="s">
        <v>27</v>
      </c>
      <c r="P100" s="30" t="s">
        <v>27</v>
      </c>
      <c r="Q100" s="30" t="s">
        <v>27</v>
      </c>
      <c r="R100" s="30" t="s">
        <v>27</v>
      </c>
      <c r="S100" s="109">
        <f>(I100-G100)/G100</f>
        <v>0</v>
      </c>
    </row>
    <row r="101" spans="1:24" ht="42" customHeight="1" x14ac:dyDescent="0.2">
      <c r="A101" s="188"/>
      <c r="B101" s="135"/>
      <c r="C101" s="61" t="s">
        <v>18</v>
      </c>
      <c r="D101" s="145" t="s">
        <v>261</v>
      </c>
      <c r="E101" s="146"/>
      <c r="F101" s="62" t="s">
        <v>29</v>
      </c>
      <c r="G101" s="139"/>
      <c r="H101" s="140"/>
      <c r="I101" s="140"/>
      <c r="J101" s="140"/>
      <c r="K101" s="140"/>
      <c r="L101" s="27" t="s">
        <v>27</v>
      </c>
      <c r="M101" s="36" t="s">
        <v>154</v>
      </c>
      <c r="N101" s="48" t="s">
        <v>127</v>
      </c>
      <c r="O101" s="4" t="s">
        <v>42</v>
      </c>
      <c r="P101" s="88">
        <v>40500</v>
      </c>
      <c r="Q101" s="88">
        <v>445500</v>
      </c>
      <c r="R101" s="88">
        <v>490050</v>
      </c>
      <c r="S101" s="108"/>
    </row>
    <row r="102" spans="1:24" ht="12.75" x14ac:dyDescent="0.2">
      <c r="A102" s="188"/>
      <c r="B102" s="135"/>
      <c r="C102" s="133" t="s">
        <v>18</v>
      </c>
      <c r="D102" s="54">
        <v>188714469</v>
      </c>
      <c r="E102" s="37" t="s">
        <v>22</v>
      </c>
      <c r="F102" s="27" t="s">
        <v>27</v>
      </c>
      <c r="G102" s="8">
        <v>1326</v>
      </c>
      <c r="H102" s="8">
        <v>1108</v>
      </c>
      <c r="I102" s="8">
        <v>1300</v>
      </c>
      <c r="J102" s="8">
        <v>1980</v>
      </c>
      <c r="K102" s="8">
        <v>2178</v>
      </c>
      <c r="L102" s="27" t="s">
        <v>27</v>
      </c>
      <c r="M102" s="45"/>
      <c r="N102" s="46"/>
      <c r="O102" s="47"/>
      <c r="P102" s="51"/>
      <c r="Q102" s="51"/>
      <c r="R102" s="52"/>
      <c r="S102" s="108"/>
    </row>
    <row r="103" spans="1:24" ht="12.75" x14ac:dyDescent="0.2">
      <c r="A103" s="188"/>
      <c r="B103" s="174"/>
      <c r="C103" s="133"/>
      <c r="D103" s="136" t="s">
        <v>30</v>
      </c>
      <c r="E103" s="137"/>
      <c r="F103" s="138"/>
      <c r="G103" s="29">
        <f t="shared" ref="G103:K103" si="26">SUM(G102:G102)</f>
        <v>1326</v>
      </c>
      <c r="H103" s="29">
        <f t="shared" si="26"/>
        <v>1108</v>
      </c>
      <c r="I103" s="29">
        <f t="shared" si="26"/>
        <v>1300</v>
      </c>
      <c r="J103" s="29">
        <f t="shared" si="26"/>
        <v>1980</v>
      </c>
      <c r="K103" s="29">
        <f t="shared" si="26"/>
        <v>2178</v>
      </c>
      <c r="L103" s="13" t="s">
        <v>27</v>
      </c>
      <c r="M103" s="30" t="s">
        <v>27</v>
      </c>
      <c r="N103" s="30" t="s">
        <v>27</v>
      </c>
      <c r="O103" s="30" t="s">
        <v>27</v>
      </c>
      <c r="P103" s="30" t="s">
        <v>27</v>
      </c>
      <c r="Q103" s="30" t="s">
        <v>27</v>
      </c>
      <c r="R103" s="30" t="s">
        <v>27</v>
      </c>
      <c r="S103" s="109">
        <f>(I103-G103)/G103</f>
        <v>-1.9607843137254902E-2</v>
      </c>
    </row>
    <row r="104" spans="1:24" ht="12.75" x14ac:dyDescent="0.2">
      <c r="A104" s="189"/>
      <c r="B104" s="70" t="s">
        <v>37</v>
      </c>
      <c r="C104" s="171" t="s">
        <v>2</v>
      </c>
      <c r="D104" s="171"/>
      <c r="E104" s="171"/>
      <c r="F104" s="172"/>
      <c r="G104" s="31">
        <f t="shared" ref="G104:K104" si="27">G100+G103</f>
        <v>1331</v>
      </c>
      <c r="H104" s="31">
        <f t="shared" si="27"/>
        <v>1113</v>
      </c>
      <c r="I104" s="31">
        <f t="shared" si="27"/>
        <v>1305</v>
      </c>
      <c r="J104" s="31">
        <f t="shared" si="27"/>
        <v>1985.2</v>
      </c>
      <c r="K104" s="31">
        <f t="shared" si="27"/>
        <v>2183.1999999999998</v>
      </c>
      <c r="L104" s="32" t="s">
        <v>27</v>
      </c>
      <c r="M104" s="33" t="s">
        <v>27</v>
      </c>
      <c r="N104" s="33" t="s">
        <v>27</v>
      </c>
      <c r="O104" s="33" t="s">
        <v>27</v>
      </c>
      <c r="P104" s="33" t="s">
        <v>27</v>
      </c>
      <c r="Q104" s="33" t="s">
        <v>27</v>
      </c>
      <c r="R104" s="33" t="s">
        <v>27</v>
      </c>
      <c r="S104" s="108"/>
    </row>
    <row r="105" spans="1:24" ht="12.75" x14ac:dyDescent="0.2">
      <c r="A105" s="38" t="s">
        <v>0</v>
      </c>
      <c r="B105" s="167" t="s">
        <v>11</v>
      </c>
      <c r="C105" s="168"/>
      <c r="D105" s="168"/>
      <c r="E105" s="168"/>
      <c r="F105" s="168"/>
      <c r="G105" s="39">
        <f>G67+G104+G96+G90</f>
        <v>9252.2110000000011</v>
      </c>
      <c r="H105" s="39">
        <f>H67+H104+H96+H90</f>
        <v>11673.936</v>
      </c>
      <c r="I105" s="39">
        <f>I67+I104+I96+I90</f>
        <v>9498.4750000000004</v>
      </c>
      <c r="J105" s="39">
        <f>J67+J104+J96+J90</f>
        <v>13081.696</v>
      </c>
      <c r="K105" s="39">
        <f>K67+K104+K96+K90</f>
        <v>13720.379000000001</v>
      </c>
      <c r="L105" s="40" t="s">
        <v>27</v>
      </c>
      <c r="M105" s="41" t="s">
        <v>27</v>
      </c>
      <c r="N105" s="41" t="s">
        <v>27</v>
      </c>
      <c r="O105" s="41" t="s">
        <v>27</v>
      </c>
      <c r="P105" s="41" t="s">
        <v>27</v>
      </c>
      <c r="Q105" s="41" t="s">
        <v>27</v>
      </c>
      <c r="R105" s="41" t="s">
        <v>27</v>
      </c>
      <c r="S105" s="108"/>
    </row>
    <row r="106" spans="1:24" ht="17.25" customHeight="1" x14ac:dyDescent="0.2">
      <c r="A106" s="25" t="s">
        <v>18</v>
      </c>
      <c r="B106" s="169" t="s">
        <v>155</v>
      </c>
      <c r="C106" s="169"/>
      <c r="D106" s="169"/>
      <c r="E106" s="169"/>
      <c r="F106" s="169"/>
      <c r="G106" s="169"/>
      <c r="H106" s="169"/>
      <c r="I106" s="169"/>
      <c r="J106" s="169"/>
      <c r="K106" s="169"/>
      <c r="L106" s="169"/>
      <c r="M106" s="169"/>
      <c r="N106" s="169"/>
      <c r="O106" s="169"/>
      <c r="P106" s="169"/>
      <c r="Q106" s="169"/>
      <c r="R106" s="170"/>
      <c r="S106" s="108"/>
    </row>
    <row r="107" spans="1:24" ht="25.5" customHeight="1" x14ac:dyDescent="0.2">
      <c r="A107" s="187" t="s">
        <v>18</v>
      </c>
      <c r="B107" s="182" t="s">
        <v>0</v>
      </c>
      <c r="C107" s="184" t="s">
        <v>245</v>
      </c>
      <c r="D107" s="184"/>
      <c r="E107" s="184"/>
      <c r="F107" s="186" t="s">
        <v>26</v>
      </c>
      <c r="G107" s="26"/>
      <c r="H107" s="26"/>
      <c r="I107" s="26"/>
      <c r="J107" s="26"/>
      <c r="K107" s="26"/>
      <c r="L107" s="179" t="s">
        <v>269</v>
      </c>
      <c r="M107" s="34" t="s">
        <v>85</v>
      </c>
      <c r="N107" s="34" t="s">
        <v>86</v>
      </c>
      <c r="O107" s="35" t="s">
        <v>19</v>
      </c>
      <c r="P107" s="79">
        <v>0.5</v>
      </c>
      <c r="Q107" s="79">
        <v>0.5</v>
      </c>
      <c r="R107" s="87">
        <v>0.5</v>
      </c>
      <c r="S107" s="108"/>
    </row>
    <row r="108" spans="1:24" ht="25.5" customHeight="1" x14ac:dyDescent="0.2">
      <c r="A108" s="188"/>
      <c r="B108" s="183"/>
      <c r="C108" s="185"/>
      <c r="D108" s="185"/>
      <c r="E108" s="185"/>
      <c r="F108" s="186"/>
      <c r="G108" s="50"/>
      <c r="H108" s="50"/>
      <c r="I108" s="50"/>
      <c r="J108" s="50"/>
      <c r="K108" s="50"/>
      <c r="L108" s="180"/>
      <c r="M108" s="34" t="s">
        <v>87</v>
      </c>
      <c r="N108" s="34" t="s">
        <v>216</v>
      </c>
      <c r="O108" s="35" t="s">
        <v>19</v>
      </c>
      <c r="P108" s="87">
        <v>4</v>
      </c>
      <c r="Q108" s="87">
        <v>5</v>
      </c>
      <c r="R108" s="87">
        <v>5</v>
      </c>
      <c r="S108" s="108"/>
    </row>
    <row r="109" spans="1:24" ht="18.75" customHeight="1" x14ac:dyDescent="0.2">
      <c r="A109" s="188"/>
      <c r="B109" s="134" t="s">
        <v>0</v>
      </c>
      <c r="C109" s="217" t="s">
        <v>0</v>
      </c>
      <c r="D109" s="145" t="s">
        <v>301</v>
      </c>
      <c r="E109" s="146"/>
      <c r="F109" s="203" t="s">
        <v>122</v>
      </c>
      <c r="G109" s="139"/>
      <c r="H109" s="140"/>
      <c r="I109" s="140"/>
      <c r="J109" s="140"/>
      <c r="K109" s="140"/>
      <c r="L109" s="243" t="s">
        <v>270</v>
      </c>
      <c r="M109" s="36" t="s">
        <v>157</v>
      </c>
      <c r="N109" s="48" t="s">
        <v>88</v>
      </c>
      <c r="O109" s="4" t="s">
        <v>42</v>
      </c>
      <c r="P109" s="88">
        <v>1</v>
      </c>
      <c r="Q109" s="88">
        <v>2</v>
      </c>
      <c r="R109" s="88">
        <v>2</v>
      </c>
      <c r="S109" s="108"/>
      <c r="T109" s="232"/>
      <c r="U109" s="232"/>
      <c r="V109" s="232"/>
      <c r="W109" s="232"/>
      <c r="X109" s="232"/>
    </row>
    <row r="110" spans="1:24" ht="18.75" customHeight="1" x14ac:dyDescent="0.2">
      <c r="A110" s="188"/>
      <c r="B110" s="135"/>
      <c r="C110" s="218"/>
      <c r="D110" s="147"/>
      <c r="E110" s="148"/>
      <c r="F110" s="204"/>
      <c r="G110" s="141"/>
      <c r="H110" s="142"/>
      <c r="I110" s="142"/>
      <c r="J110" s="142"/>
      <c r="K110" s="142"/>
      <c r="L110" s="244"/>
      <c r="M110" s="36" t="s">
        <v>158</v>
      </c>
      <c r="N110" s="48" t="s">
        <v>90</v>
      </c>
      <c r="O110" s="4" t="s">
        <v>42</v>
      </c>
      <c r="P110" s="88">
        <v>37</v>
      </c>
      <c r="Q110" s="88">
        <v>39</v>
      </c>
      <c r="R110" s="88">
        <v>39</v>
      </c>
      <c r="S110" s="108"/>
      <c r="T110" s="75"/>
      <c r="U110" s="75"/>
      <c r="V110" s="75"/>
      <c r="W110" s="75"/>
      <c r="X110" s="75"/>
    </row>
    <row r="111" spans="1:24" ht="27.75" customHeight="1" x14ac:dyDescent="0.2">
      <c r="A111" s="188"/>
      <c r="B111" s="135"/>
      <c r="C111" s="221"/>
      <c r="D111" s="206"/>
      <c r="E111" s="207"/>
      <c r="F111" s="208"/>
      <c r="G111" s="143"/>
      <c r="H111" s="144"/>
      <c r="I111" s="144"/>
      <c r="J111" s="144"/>
      <c r="K111" s="144"/>
      <c r="L111" s="245"/>
      <c r="M111" s="36" t="s">
        <v>217</v>
      </c>
      <c r="N111" s="36" t="s">
        <v>218</v>
      </c>
      <c r="O111" s="4" t="s">
        <v>20</v>
      </c>
      <c r="P111" s="88">
        <v>1000</v>
      </c>
      <c r="Q111" s="88">
        <v>2000</v>
      </c>
      <c r="R111" s="88">
        <v>2500</v>
      </c>
      <c r="S111" s="108"/>
      <c r="T111" s="75"/>
      <c r="U111" s="75"/>
      <c r="V111" s="75"/>
      <c r="W111" s="75"/>
      <c r="X111" s="75"/>
    </row>
    <row r="112" spans="1:24" ht="12.75" x14ac:dyDescent="0.2">
      <c r="A112" s="188"/>
      <c r="B112" s="135"/>
      <c r="C112" s="133" t="s">
        <v>0</v>
      </c>
      <c r="D112" s="54">
        <v>188714469</v>
      </c>
      <c r="E112" s="55" t="s">
        <v>22</v>
      </c>
      <c r="F112" s="27" t="s">
        <v>27</v>
      </c>
      <c r="G112" s="8">
        <v>144.5</v>
      </c>
      <c r="H112" s="8">
        <v>143.5</v>
      </c>
      <c r="I112" s="8">
        <v>205.4</v>
      </c>
      <c r="J112" s="8">
        <v>44.2</v>
      </c>
      <c r="K112" s="8">
        <v>44.2</v>
      </c>
      <c r="L112" s="28" t="s">
        <v>27</v>
      </c>
      <c r="M112" s="45"/>
      <c r="N112" s="46"/>
      <c r="O112" s="47"/>
      <c r="P112" s="51"/>
      <c r="Q112" s="51"/>
      <c r="R112" s="52"/>
      <c r="S112" s="108"/>
    </row>
    <row r="113" spans="1:24" ht="12.75" x14ac:dyDescent="0.2">
      <c r="A113" s="188"/>
      <c r="B113" s="135"/>
      <c r="C113" s="133"/>
      <c r="D113" s="136" t="s">
        <v>30</v>
      </c>
      <c r="E113" s="137"/>
      <c r="F113" s="138"/>
      <c r="G113" s="29">
        <f t="shared" ref="G113:K113" si="28">SUM(G112:G112)</f>
        <v>144.5</v>
      </c>
      <c r="H113" s="29">
        <f t="shared" si="28"/>
        <v>143.5</v>
      </c>
      <c r="I113" s="29">
        <f t="shared" si="28"/>
        <v>205.4</v>
      </c>
      <c r="J113" s="29">
        <f t="shared" si="28"/>
        <v>44.2</v>
      </c>
      <c r="K113" s="29">
        <f t="shared" si="28"/>
        <v>44.2</v>
      </c>
      <c r="L113" s="13" t="s">
        <v>27</v>
      </c>
      <c r="M113" s="30" t="s">
        <v>27</v>
      </c>
      <c r="N113" s="30" t="s">
        <v>27</v>
      </c>
      <c r="O113" s="30" t="s">
        <v>27</v>
      </c>
      <c r="P113" s="30" t="s">
        <v>27</v>
      </c>
      <c r="Q113" s="30" t="s">
        <v>27</v>
      </c>
      <c r="R113" s="30" t="s">
        <v>27</v>
      </c>
      <c r="S113" s="110">
        <f>(I113-G113)/G113</f>
        <v>0.42145328719723185</v>
      </c>
    </row>
    <row r="114" spans="1:24" ht="42" customHeight="1" x14ac:dyDescent="0.2">
      <c r="A114" s="188"/>
      <c r="B114" s="135"/>
      <c r="C114" s="61" t="s">
        <v>18</v>
      </c>
      <c r="D114" s="145" t="s">
        <v>244</v>
      </c>
      <c r="E114" s="146"/>
      <c r="F114" s="62" t="s">
        <v>29</v>
      </c>
      <c r="G114" s="139"/>
      <c r="H114" s="140"/>
      <c r="I114" s="140"/>
      <c r="J114" s="140"/>
      <c r="K114" s="140"/>
      <c r="L114" s="65" t="s">
        <v>27</v>
      </c>
      <c r="M114" s="36" t="s">
        <v>156</v>
      </c>
      <c r="N114" s="48" t="s">
        <v>89</v>
      </c>
      <c r="O114" s="4" t="s">
        <v>42</v>
      </c>
      <c r="P114" s="88">
        <v>120</v>
      </c>
      <c r="Q114" s="88">
        <v>115</v>
      </c>
      <c r="R114" s="88">
        <v>110</v>
      </c>
      <c r="S114" s="108"/>
      <c r="T114" s="232"/>
      <c r="U114" s="232"/>
      <c r="V114" s="232"/>
      <c r="W114" s="232"/>
      <c r="X114" s="232"/>
    </row>
    <row r="115" spans="1:24" ht="12.75" x14ac:dyDescent="0.2">
      <c r="A115" s="188"/>
      <c r="B115" s="135"/>
      <c r="C115" s="133" t="s">
        <v>18</v>
      </c>
      <c r="D115" s="54">
        <v>188714469</v>
      </c>
      <c r="E115" s="55" t="s">
        <v>22</v>
      </c>
      <c r="F115" s="27" t="s">
        <v>27</v>
      </c>
      <c r="G115" s="8">
        <v>15.5</v>
      </c>
      <c r="H115" s="8">
        <v>17.600000000000001</v>
      </c>
      <c r="I115" s="8">
        <v>17.600000000000001</v>
      </c>
      <c r="J115" s="8">
        <v>20.2</v>
      </c>
      <c r="K115" s="8">
        <v>22</v>
      </c>
      <c r="L115" s="28" t="s">
        <v>27</v>
      </c>
      <c r="M115" s="45"/>
      <c r="N115" s="46"/>
      <c r="O115" s="47"/>
      <c r="P115" s="51"/>
      <c r="Q115" s="51"/>
      <c r="R115" s="52"/>
      <c r="S115" s="108"/>
    </row>
    <row r="116" spans="1:24" ht="12.75" x14ac:dyDescent="0.2">
      <c r="A116" s="188"/>
      <c r="B116" s="135"/>
      <c r="C116" s="133"/>
      <c r="D116" s="136" t="s">
        <v>30</v>
      </c>
      <c r="E116" s="137"/>
      <c r="F116" s="138"/>
      <c r="G116" s="29">
        <f t="shared" ref="G116:K116" si="29">SUM(G115:G115)</f>
        <v>15.5</v>
      </c>
      <c r="H116" s="29">
        <f t="shared" si="29"/>
        <v>17.600000000000001</v>
      </c>
      <c r="I116" s="29">
        <f t="shared" si="29"/>
        <v>17.600000000000001</v>
      </c>
      <c r="J116" s="29">
        <f t="shared" si="29"/>
        <v>20.2</v>
      </c>
      <c r="K116" s="29">
        <f t="shared" si="29"/>
        <v>22</v>
      </c>
      <c r="L116" s="13" t="s">
        <v>27</v>
      </c>
      <c r="M116" s="30" t="s">
        <v>27</v>
      </c>
      <c r="N116" s="30" t="s">
        <v>27</v>
      </c>
      <c r="O116" s="30" t="s">
        <v>27</v>
      </c>
      <c r="P116" s="30" t="s">
        <v>27</v>
      </c>
      <c r="Q116" s="30" t="s">
        <v>27</v>
      </c>
      <c r="R116" s="30" t="s">
        <v>27</v>
      </c>
      <c r="S116" s="110">
        <f>(I116-G116)/G116</f>
        <v>0.13548387096774203</v>
      </c>
    </row>
    <row r="117" spans="1:24" ht="12.75" x14ac:dyDescent="0.2">
      <c r="A117" s="188"/>
      <c r="B117" s="69" t="s">
        <v>0</v>
      </c>
      <c r="C117" s="233" t="s">
        <v>2</v>
      </c>
      <c r="D117" s="233"/>
      <c r="E117" s="233"/>
      <c r="F117" s="234"/>
      <c r="G117" s="94">
        <f>G113+G116</f>
        <v>160</v>
      </c>
      <c r="H117" s="94">
        <f>H113+H116</f>
        <v>161.1</v>
      </c>
      <c r="I117" s="94">
        <f>I113+I116</f>
        <v>223</v>
      </c>
      <c r="J117" s="94">
        <f>J113+J116</f>
        <v>64.400000000000006</v>
      </c>
      <c r="K117" s="94">
        <f>K113+K116</f>
        <v>66.2</v>
      </c>
      <c r="L117" s="32" t="s">
        <v>27</v>
      </c>
      <c r="M117" s="33" t="s">
        <v>27</v>
      </c>
      <c r="N117" s="33" t="s">
        <v>27</v>
      </c>
      <c r="O117" s="33" t="s">
        <v>27</v>
      </c>
      <c r="P117" s="33" t="s">
        <v>27</v>
      </c>
      <c r="Q117" s="33" t="s">
        <v>27</v>
      </c>
      <c r="R117" s="33" t="s">
        <v>27</v>
      </c>
      <c r="S117" s="108"/>
    </row>
    <row r="118" spans="1:24" ht="56.25" customHeight="1" x14ac:dyDescent="0.2">
      <c r="A118" s="188"/>
      <c r="B118" s="64" t="s">
        <v>18</v>
      </c>
      <c r="C118" s="184" t="s">
        <v>91</v>
      </c>
      <c r="D118" s="184"/>
      <c r="E118" s="184"/>
      <c r="F118" s="76" t="s">
        <v>26</v>
      </c>
      <c r="G118" s="256"/>
      <c r="H118" s="257"/>
      <c r="I118" s="257"/>
      <c r="J118" s="257"/>
      <c r="K118" s="257"/>
      <c r="L118" s="77" t="s">
        <v>246</v>
      </c>
      <c r="M118" s="34" t="s">
        <v>161</v>
      </c>
      <c r="N118" s="34" t="s">
        <v>123</v>
      </c>
      <c r="O118" s="35" t="s">
        <v>19</v>
      </c>
      <c r="P118" s="79">
        <v>0.1</v>
      </c>
      <c r="Q118" s="79">
        <v>0.5</v>
      </c>
      <c r="R118" s="87">
        <v>0.5</v>
      </c>
      <c r="S118" s="108"/>
      <c r="T118" s="71"/>
      <c r="U118" s="71"/>
      <c r="V118" s="71"/>
      <c r="W118" s="71"/>
      <c r="X118" s="71"/>
    </row>
    <row r="119" spans="1:24" ht="10.5" customHeight="1" x14ac:dyDescent="0.2">
      <c r="A119" s="188"/>
      <c r="B119" s="134" t="s">
        <v>18</v>
      </c>
      <c r="C119" s="217" t="s">
        <v>0</v>
      </c>
      <c r="D119" s="145" t="s">
        <v>93</v>
      </c>
      <c r="E119" s="146"/>
      <c r="F119" s="203" t="s">
        <v>29</v>
      </c>
      <c r="G119" s="139"/>
      <c r="H119" s="140"/>
      <c r="I119" s="140"/>
      <c r="J119" s="140"/>
      <c r="K119" s="140"/>
      <c r="L119" s="243" t="s">
        <v>27</v>
      </c>
      <c r="M119" s="36" t="s">
        <v>160</v>
      </c>
      <c r="N119" s="85" t="s">
        <v>248</v>
      </c>
      <c r="O119" s="73" t="s">
        <v>42</v>
      </c>
      <c r="P119" s="88">
        <v>10</v>
      </c>
      <c r="Q119" s="88">
        <v>11</v>
      </c>
      <c r="R119" s="88">
        <v>12</v>
      </c>
      <c r="S119" s="108"/>
      <c r="T119" s="232"/>
      <c r="U119" s="232"/>
      <c r="V119" s="232"/>
      <c r="W119" s="232"/>
      <c r="X119" s="232"/>
    </row>
    <row r="120" spans="1:24" ht="10.5" customHeight="1" x14ac:dyDescent="0.2">
      <c r="A120" s="188"/>
      <c r="B120" s="135"/>
      <c r="C120" s="218"/>
      <c r="D120" s="147"/>
      <c r="E120" s="148"/>
      <c r="F120" s="204"/>
      <c r="G120" s="141"/>
      <c r="H120" s="142"/>
      <c r="I120" s="142"/>
      <c r="J120" s="142"/>
      <c r="K120" s="142"/>
      <c r="L120" s="244"/>
      <c r="M120" s="36" t="s">
        <v>251</v>
      </c>
      <c r="N120" s="92" t="s">
        <v>227</v>
      </c>
      <c r="O120" s="73" t="s">
        <v>20</v>
      </c>
      <c r="P120" s="104">
        <v>1200</v>
      </c>
      <c r="Q120" s="104">
        <v>1300</v>
      </c>
      <c r="R120" s="88">
        <v>1400</v>
      </c>
      <c r="S120" s="108"/>
      <c r="T120" s="75"/>
      <c r="U120" s="75"/>
      <c r="V120" s="75"/>
      <c r="W120" s="75"/>
      <c r="X120" s="75"/>
    </row>
    <row r="121" spans="1:24" ht="10.5" customHeight="1" x14ac:dyDescent="0.2">
      <c r="A121" s="188"/>
      <c r="B121" s="135"/>
      <c r="C121" s="221"/>
      <c r="D121" s="206"/>
      <c r="E121" s="207"/>
      <c r="F121" s="208"/>
      <c r="G121" s="143"/>
      <c r="H121" s="144"/>
      <c r="I121" s="144"/>
      <c r="J121" s="144"/>
      <c r="K121" s="144"/>
      <c r="L121" s="245"/>
      <c r="M121" s="36" t="s">
        <v>262</v>
      </c>
      <c r="N121" s="92" t="s">
        <v>263</v>
      </c>
      <c r="O121" s="73" t="s">
        <v>42</v>
      </c>
      <c r="P121" s="104">
        <v>100</v>
      </c>
      <c r="Q121" s="104">
        <v>110</v>
      </c>
      <c r="R121" s="105">
        <v>120</v>
      </c>
      <c r="S121" s="108"/>
      <c r="T121" s="75"/>
      <c r="U121" s="75"/>
      <c r="V121" s="75"/>
      <c r="W121" s="75"/>
      <c r="X121" s="75"/>
    </row>
    <row r="122" spans="1:24" ht="12.75" x14ac:dyDescent="0.2">
      <c r="A122" s="188"/>
      <c r="B122" s="135"/>
      <c r="C122" s="133" t="s">
        <v>0</v>
      </c>
      <c r="D122" s="54">
        <v>302415311</v>
      </c>
      <c r="E122" s="55" t="s">
        <v>22</v>
      </c>
      <c r="F122" s="27" t="s">
        <v>27</v>
      </c>
      <c r="G122" s="8">
        <v>94.2</v>
      </c>
      <c r="H122" s="8">
        <v>120.2</v>
      </c>
      <c r="I122" s="8">
        <v>118.5</v>
      </c>
      <c r="J122" s="8">
        <v>132.22</v>
      </c>
      <c r="K122" s="8">
        <v>145.44200000000001</v>
      </c>
      <c r="L122" s="28" t="s">
        <v>27</v>
      </c>
      <c r="M122" s="45"/>
      <c r="N122" s="46"/>
      <c r="O122" s="47"/>
      <c r="P122" s="51"/>
      <c r="Q122" s="51"/>
      <c r="R122" s="52"/>
      <c r="S122" s="108"/>
    </row>
    <row r="123" spans="1:24" ht="12.75" x14ac:dyDescent="0.2">
      <c r="A123" s="188"/>
      <c r="B123" s="135"/>
      <c r="C123" s="133"/>
      <c r="D123" s="54">
        <v>302415311</v>
      </c>
      <c r="E123" s="55" t="s">
        <v>25</v>
      </c>
      <c r="F123" s="27" t="s">
        <v>27</v>
      </c>
      <c r="G123" s="8">
        <v>5.2</v>
      </c>
      <c r="H123" s="8">
        <v>10</v>
      </c>
      <c r="I123" s="8">
        <v>10</v>
      </c>
      <c r="J123" s="8">
        <v>11</v>
      </c>
      <c r="K123" s="8">
        <v>12.1</v>
      </c>
      <c r="L123" s="28" t="s">
        <v>27</v>
      </c>
      <c r="M123" s="45"/>
      <c r="N123" s="46"/>
      <c r="O123" s="47"/>
      <c r="P123" s="51"/>
      <c r="Q123" s="51"/>
      <c r="R123" s="52"/>
      <c r="S123" s="108"/>
    </row>
    <row r="124" spans="1:24" ht="12.75" x14ac:dyDescent="0.2">
      <c r="A124" s="188"/>
      <c r="B124" s="135"/>
      <c r="C124" s="133"/>
      <c r="D124" s="136" t="s">
        <v>30</v>
      </c>
      <c r="E124" s="137"/>
      <c r="F124" s="138"/>
      <c r="G124" s="29">
        <f>SUM(G122:G123)</f>
        <v>99.4</v>
      </c>
      <c r="H124" s="29">
        <f t="shared" ref="H124:K124" si="30">SUM(H122:H123)</f>
        <v>130.19999999999999</v>
      </c>
      <c r="I124" s="29">
        <f t="shared" si="30"/>
        <v>128.5</v>
      </c>
      <c r="J124" s="29">
        <f t="shared" si="30"/>
        <v>143.22</v>
      </c>
      <c r="K124" s="29">
        <f t="shared" si="30"/>
        <v>157.542</v>
      </c>
      <c r="L124" s="13" t="s">
        <v>27</v>
      </c>
      <c r="M124" s="30" t="s">
        <v>27</v>
      </c>
      <c r="N124" s="30" t="s">
        <v>27</v>
      </c>
      <c r="O124" s="30" t="s">
        <v>27</v>
      </c>
      <c r="P124" s="30" t="s">
        <v>27</v>
      </c>
      <c r="Q124" s="30" t="s">
        <v>27</v>
      </c>
      <c r="R124" s="30" t="s">
        <v>27</v>
      </c>
      <c r="S124" s="110">
        <f>(I124-G124)/G124</f>
        <v>0.29275653923541239</v>
      </c>
    </row>
    <row r="125" spans="1:24" ht="15.75" customHeight="1" x14ac:dyDescent="0.2">
      <c r="A125" s="188"/>
      <c r="B125" s="135"/>
      <c r="C125" s="149" t="s">
        <v>18</v>
      </c>
      <c r="D125" s="145" t="s">
        <v>94</v>
      </c>
      <c r="E125" s="146"/>
      <c r="F125" s="203" t="s">
        <v>122</v>
      </c>
      <c r="G125" s="139"/>
      <c r="H125" s="140"/>
      <c r="I125" s="140"/>
      <c r="J125" s="140"/>
      <c r="K125" s="140"/>
      <c r="L125" s="243" t="s">
        <v>247</v>
      </c>
      <c r="M125" s="36" t="s">
        <v>159</v>
      </c>
      <c r="N125" s="48" t="s">
        <v>162</v>
      </c>
      <c r="O125" s="4" t="s">
        <v>42</v>
      </c>
      <c r="P125" s="88">
        <v>102</v>
      </c>
      <c r="Q125" s="88">
        <v>104</v>
      </c>
      <c r="R125" s="88">
        <v>105</v>
      </c>
      <c r="S125" s="108"/>
      <c r="T125" s="232"/>
      <c r="U125" s="232"/>
      <c r="V125" s="232"/>
      <c r="W125" s="232"/>
      <c r="X125" s="232"/>
    </row>
    <row r="126" spans="1:24" ht="15.75" customHeight="1" x14ac:dyDescent="0.2">
      <c r="A126" s="188"/>
      <c r="B126" s="135"/>
      <c r="C126" s="205"/>
      <c r="D126" s="206"/>
      <c r="E126" s="207"/>
      <c r="F126" s="208"/>
      <c r="G126" s="143"/>
      <c r="H126" s="144"/>
      <c r="I126" s="144"/>
      <c r="J126" s="144"/>
      <c r="K126" s="144"/>
      <c r="L126" s="245"/>
      <c r="M126" s="36" t="s">
        <v>252</v>
      </c>
      <c r="N126" s="92" t="s">
        <v>228</v>
      </c>
      <c r="O126" s="73" t="s">
        <v>20</v>
      </c>
      <c r="P126" s="93">
        <v>25</v>
      </c>
      <c r="Q126" s="93">
        <v>27</v>
      </c>
      <c r="R126" s="93">
        <v>29</v>
      </c>
      <c r="S126" s="108"/>
      <c r="T126" s="75"/>
      <c r="U126" s="75"/>
      <c r="V126" s="75"/>
      <c r="W126" s="75"/>
      <c r="X126" s="75"/>
    </row>
    <row r="127" spans="1:24" ht="12.75" x14ac:dyDescent="0.2">
      <c r="A127" s="188"/>
      <c r="B127" s="135"/>
      <c r="C127" s="133" t="s">
        <v>18</v>
      </c>
      <c r="D127" s="54">
        <v>302415311</v>
      </c>
      <c r="E127" s="55" t="s">
        <v>22</v>
      </c>
      <c r="F127" s="27" t="s">
        <v>27</v>
      </c>
      <c r="G127" s="8">
        <v>41.6</v>
      </c>
      <c r="H127" s="8">
        <v>48.3</v>
      </c>
      <c r="I127" s="8">
        <v>35.799999999999997</v>
      </c>
      <c r="J127" s="8">
        <v>53.13</v>
      </c>
      <c r="K127" s="8">
        <v>58.442999999999998</v>
      </c>
      <c r="L127" s="28" t="s">
        <v>27</v>
      </c>
      <c r="M127" s="45"/>
      <c r="N127" s="45"/>
      <c r="O127" s="45"/>
      <c r="P127" s="45"/>
      <c r="Q127" s="45"/>
      <c r="R127" s="45"/>
      <c r="S127" s="111"/>
    </row>
    <row r="128" spans="1:24" ht="12.75" x14ac:dyDescent="0.2">
      <c r="A128" s="188"/>
      <c r="B128" s="135"/>
      <c r="C128" s="133"/>
      <c r="D128" s="136" t="s">
        <v>30</v>
      </c>
      <c r="E128" s="137"/>
      <c r="F128" s="138"/>
      <c r="G128" s="29">
        <f t="shared" ref="G128:K128" si="31">SUM(G127:G127)</f>
        <v>41.6</v>
      </c>
      <c r="H128" s="29">
        <f t="shared" si="31"/>
        <v>48.3</v>
      </c>
      <c r="I128" s="29">
        <f t="shared" si="31"/>
        <v>35.799999999999997</v>
      </c>
      <c r="J128" s="29">
        <f t="shared" si="31"/>
        <v>53.13</v>
      </c>
      <c r="K128" s="29">
        <f t="shared" si="31"/>
        <v>58.442999999999998</v>
      </c>
      <c r="L128" s="13" t="s">
        <v>27</v>
      </c>
      <c r="M128" s="30" t="s">
        <v>27</v>
      </c>
      <c r="N128" s="30" t="s">
        <v>27</v>
      </c>
      <c r="O128" s="30" t="s">
        <v>27</v>
      </c>
      <c r="P128" s="30" t="s">
        <v>27</v>
      </c>
      <c r="Q128" s="30" t="s">
        <v>27</v>
      </c>
      <c r="R128" s="30" t="s">
        <v>27</v>
      </c>
      <c r="S128" s="110">
        <f>(I128-G128)/G128</f>
        <v>-0.13942307692307701</v>
      </c>
    </row>
    <row r="129" spans="1:24" ht="12.75" x14ac:dyDescent="0.2">
      <c r="A129" s="188"/>
      <c r="B129" s="70" t="s">
        <v>18</v>
      </c>
      <c r="C129" s="171" t="s">
        <v>2</v>
      </c>
      <c r="D129" s="171"/>
      <c r="E129" s="171"/>
      <c r="F129" s="172"/>
      <c r="G129" s="31">
        <f>G124+G128</f>
        <v>141</v>
      </c>
      <c r="H129" s="31">
        <f t="shared" ref="H129:K129" si="32">H124+H128</f>
        <v>178.5</v>
      </c>
      <c r="I129" s="31">
        <f t="shared" si="32"/>
        <v>164.3</v>
      </c>
      <c r="J129" s="31">
        <f t="shared" si="32"/>
        <v>196.35</v>
      </c>
      <c r="K129" s="31">
        <f t="shared" si="32"/>
        <v>215.98500000000001</v>
      </c>
      <c r="L129" s="32" t="s">
        <v>27</v>
      </c>
      <c r="M129" s="33" t="s">
        <v>27</v>
      </c>
      <c r="N129" s="33" t="s">
        <v>27</v>
      </c>
      <c r="O129" s="33" t="s">
        <v>27</v>
      </c>
      <c r="P129" s="33" t="s">
        <v>27</v>
      </c>
      <c r="Q129" s="33" t="s">
        <v>27</v>
      </c>
      <c r="R129" s="33" t="s">
        <v>27</v>
      </c>
      <c r="S129" s="108"/>
    </row>
    <row r="130" spans="1:24" ht="12.75" x14ac:dyDescent="0.2">
      <c r="A130" s="38" t="s">
        <v>18</v>
      </c>
      <c r="B130" s="167" t="s">
        <v>11</v>
      </c>
      <c r="C130" s="168"/>
      <c r="D130" s="168"/>
      <c r="E130" s="168"/>
      <c r="F130" s="168"/>
      <c r="G130" s="39">
        <f>G117+G129</f>
        <v>301</v>
      </c>
      <c r="H130" s="39">
        <f t="shared" ref="H130:K130" si="33">H117+H129</f>
        <v>339.6</v>
      </c>
      <c r="I130" s="39">
        <f t="shared" si="33"/>
        <v>387.3</v>
      </c>
      <c r="J130" s="39">
        <f t="shared" si="33"/>
        <v>260.75</v>
      </c>
      <c r="K130" s="39">
        <f t="shared" si="33"/>
        <v>282.185</v>
      </c>
      <c r="L130" s="40" t="s">
        <v>27</v>
      </c>
      <c r="M130" s="41" t="s">
        <v>27</v>
      </c>
      <c r="N130" s="41" t="s">
        <v>27</v>
      </c>
      <c r="O130" s="41" t="s">
        <v>27</v>
      </c>
      <c r="P130" s="41" t="s">
        <v>27</v>
      </c>
      <c r="Q130" s="41" t="s">
        <v>27</v>
      </c>
      <c r="R130" s="41" t="s">
        <v>27</v>
      </c>
      <c r="S130" s="108"/>
    </row>
    <row r="131" spans="1:24" ht="12.75" x14ac:dyDescent="0.2">
      <c r="A131" s="25" t="s">
        <v>36</v>
      </c>
      <c r="B131" s="169" t="s">
        <v>215</v>
      </c>
      <c r="C131" s="169"/>
      <c r="D131" s="169"/>
      <c r="E131" s="169"/>
      <c r="F131" s="169"/>
      <c r="G131" s="169"/>
      <c r="H131" s="169"/>
      <c r="I131" s="169"/>
      <c r="J131" s="169"/>
      <c r="K131" s="169"/>
      <c r="L131" s="169"/>
      <c r="M131" s="169"/>
      <c r="N131" s="169"/>
      <c r="O131" s="169"/>
      <c r="P131" s="169"/>
      <c r="Q131" s="169"/>
      <c r="R131" s="170"/>
      <c r="S131" s="108"/>
    </row>
    <row r="132" spans="1:24" ht="25.5" customHeight="1" x14ac:dyDescent="0.2">
      <c r="A132" s="187" t="s">
        <v>36</v>
      </c>
      <c r="B132" s="49" t="s">
        <v>0</v>
      </c>
      <c r="C132" s="184" t="s">
        <v>97</v>
      </c>
      <c r="D132" s="184"/>
      <c r="E132" s="184"/>
      <c r="F132" s="76" t="s">
        <v>26</v>
      </c>
      <c r="G132" s="26"/>
      <c r="H132" s="26"/>
      <c r="I132" s="26"/>
      <c r="J132" s="26"/>
      <c r="K132" s="26"/>
      <c r="L132" s="77" t="s">
        <v>163</v>
      </c>
      <c r="M132" s="34" t="s">
        <v>92</v>
      </c>
      <c r="N132" s="34" t="s">
        <v>164</v>
      </c>
      <c r="O132" s="35" t="s">
        <v>42</v>
      </c>
      <c r="P132" s="79">
        <v>21</v>
      </c>
      <c r="Q132" s="79">
        <v>15</v>
      </c>
      <c r="R132" s="79">
        <v>15</v>
      </c>
      <c r="S132" s="108"/>
    </row>
    <row r="133" spans="1:24" ht="25.5" customHeight="1" x14ac:dyDescent="0.2">
      <c r="A133" s="188"/>
      <c r="B133" s="134" t="s">
        <v>0</v>
      </c>
      <c r="C133" s="63" t="s">
        <v>0</v>
      </c>
      <c r="D133" s="145" t="s">
        <v>96</v>
      </c>
      <c r="E133" s="146"/>
      <c r="F133" s="62" t="s">
        <v>122</v>
      </c>
      <c r="G133" s="139"/>
      <c r="H133" s="140"/>
      <c r="I133" s="140"/>
      <c r="J133" s="140"/>
      <c r="K133" s="140"/>
      <c r="L133" s="65" t="s">
        <v>163</v>
      </c>
      <c r="M133" s="36" t="s">
        <v>165</v>
      </c>
      <c r="N133" s="48" t="s">
        <v>99</v>
      </c>
      <c r="O133" s="4" t="s">
        <v>20</v>
      </c>
      <c r="P133" s="88">
        <v>2</v>
      </c>
      <c r="Q133" s="88">
        <v>2</v>
      </c>
      <c r="R133" s="88">
        <v>2</v>
      </c>
      <c r="S133" s="108"/>
      <c r="T133" s="231"/>
      <c r="U133" s="231"/>
      <c r="V133" s="231"/>
      <c r="W133" s="231"/>
      <c r="X133" s="231"/>
    </row>
    <row r="134" spans="1:24" ht="12.75" x14ac:dyDescent="0.2">
      <c r="A134" s="188"/>
      <c r="B134" s="135"/>
      <c r="C134" s="133" t="s">
        <v>0</v>
      </c>
      <c r="D134" s="54">
        <v>188714469</v>
      </c>
      <c r="E134" s="55" t="s">
        <v>22</v>
      </c>
      <c r="F134" s="27" t="s">
        <v>27</v>
      </c>
      <c r="G134" s="8">
        <v>118.3</v>
      </c>
      <c r="H134" s="8">
        <v>124.8</v>
      </c>
      <c r="I134" s="8">
        <v>124.1</v>
      </c>
      <c r="J134" s="8">
        <v>124.8</v>
      </c>
      <c r="K134" s="8">
        <v>124.8</v>
      </c>
      <c r="L134" s="28" t="s">
        <v>27</v>
      </c>
      <c r="M134" s="45"/>
      <c r="N134" s="46"/>
      <c r="O134" s="47"/>
      <c r="P134" s="51"/>
      <c r="Q134" s="51"/>
      <c r="R134" s="52"/>
      <c r="S134" s="108"/>
    </row>
    <row r="135" spans="1:24" ht="12.75" x14ac:dyDescent="0.2">
      <c r="A135" s="188"/>
      <c r="B135" s="135"/>
      <c r="C135" s="133"/>
      <c r="D135" s="136" t="s">
        <v>30</v>
      </c>
      <c r="E135" s="137"/>
      <c r="F135" s="138"/>
      <c r="G135" s="29">
        <f>SUM(G134:G134)</f>
        <v>118.3</v>
      </c>
      <c r="H135" s="29">
        <f t="shared" ref="H135:K135" si="34">SUM(H134:H134)</f>
        <v>124.8</v>
      </c>
      <c r="I135" s="29">
        <f t="shared" si="34"/>
        <v>124.1</v>
      </c>
      <c r="J135" s="29">
        <f t="shared" si="34"/>
        <v>124.8</v>
      </c>
      <c r="K135" s="29">
        <f t="shared" si="34"/>
        <v>124.8</v>
      </c>
      <c r="L135" s="13" t="s">
        <v>27</v>
      </c>
      <c r="M135" s="30" t="s">
        <v>27</v>
      </c>
      <c r="N135" s="30" t="s">
        <v>27</v>
      </c>
      <c r="O135" s="30" t="s">
        <v>27</v>
      </c>
      <c r="P135" s="30" t="s">
        <v>27</v>
      </c>
      <c r="Q135" s="30" t="s">
        <v>27</v>
      </c>
      <c r="R135" s="30" t="s">
        <v>27</v>
      </c>
      <c r="S135" s="109">
        <f>(I135-G135)/G135</f>
        <v>4.9027895181741311E-2</v>
      </c>
    </row>
    <row r="136" spans="1:24" ht="12.75" x14ac:dyDescent="0.2">
      <c r="A136" s="188"/>
      <c r="B136" s="69" t="s">
        <v>0</v>
      </c>
      <c r="C136" s="171" t="s">
        <v>2</v>
      </c>
      <c r="D136" s="171"/>
      <c r="E136" s="171"/>
      <c r="F136" s="172"/>
      <c r="G136" s="31">
        <f>G135</f>
        <v>118.3</v>
      </c>
      <c r="H136" s="31">
        <f t="shared" ref="H136:K137" si="35">H135</f>
        <v>124.8</v>
      </c>
      <c r="I136" s="31">
        <f t="shared" si="35"/>
        <v>124.1</v>
      </c>
      <c r="J136" s="31">
        <f t="shared" si="35"/>
        <v>124.8</v>
      </c>
      <c r="K136" s="31">
        <f t="shared" si="35"/>
        <v>124.8</v>
      </c>
      <c r="L136" s="32" t="s">
        <v>27</v>
      </c>
      <c r="M136" s="33" t="s">
        <v>27</v>
      </c>
      <c r="N136" s="33" t="s">
        <v>27</v>
      </c>
      <c r="O136" s="33" t="s">
        <v>27</v>
      </c>
      <c r="P136" s="33" t="s">
        <v>27</v>
      </c>
      <c r="Q136" s="33" t="s">
        <v>27</v>
      </c>
      <c r="R136" s="33" t="s">
        <v>27</v>
      </c>
      <c r="S136" s="108"/>
    </row>
    <row r="137" spans="1:24" ht="12.75" x14ac:dyDescent="0.2">
      <c r="A137" s="38" t="s">
        <v>36</v>
      </c>
      <c r="B137" s="167" t="s">
        <v>11</v>
      </c>
      <c r="C137" s="168"/>
      <c r="D137" s="168"/>
      <c r="E137" s="168"/>
      <c r="F137" s="168"/>
      <c r="G137" s="39">
        <f>G136</f>
        <v>118.3</v>
      </c>
      <c r="H137" s="39">
        <f t="shared" si="35"/>
        <v>124.8</v>
      </c>
      <c r="I137" s="39">
        <f t="shared" si="35"/>
        <v>124.1</v>
      </c>
      <c r="J137" s="39">
        <f t="shared" si="35"/>
        <v>124.8</v>
      </c>
      <c r="K137" s="39">
        <f t="shared" si="35"/>
        <v>124.8</v>
      </c>
      <c r="L137" s="40" t="s">
        <v>27</v>
      </c>
      <c r="M137" s="41" t="s">
        <v>27</v>
      </c>
      <c r="N137" s="41" t="s">
        <v>27</v>
      </c>
      <c r="O137" s="41" t="s">
        <v>27</v>
      </c>
      <c r="P137" s="41" t="s">
        <v>27</v>
      </c>
      <c r="Q137" s="41" t="s">
        <v>27</v>
      </c>
      <c r="R137" s="41" t="s">
        <v>27</v>
      </c>
      <c r="S137" s="108"/>
    </row>
    <row r="138" spans="1:24" ht="12.75" x14ac:dyDescent="0.2">
      <c r="A138" s="25" t="s">
        <v>37</v>
      </c>
      <c r="B138" s="169" t="s">
        <v>100</v>
      </c>
      <c r="C138" s="169"/>
      <c r="D138" s="169"/>
      <c r="E138" s="169"/>
      <c r="F138" s="169"/>
      <c r="G138" s="169"/>
      <c r="H138" s="169"/>
      <c r="I138" s="169"/>
      <c r="J138" s="169"/>
      <c r="K138" s="169"/>
      <c r="L138" s="169"/>
      <c r="M138" s="169"/>
      <c r="N138" s="169"/>
      <c r="O138" s="169"/>
      <c r="P138" s="169"/>
      <c r="Q138" s="169"/>
      <c r="R138" s="170"/>
      <c r="S138" s="108"/>
    </row>
    <row r="139" spans="1:24" ht="25.5" customHeight="1" x14ac:dyDescent="0.2">
      <c r="A139" s="187" t="s">
        <v>37</v>
      </c>
      <c r="B139" s="182" t="s">
        <v>0</v>
      </c>
      <c r="C139" s="184" t="s">
        <v>101</v>
      </c>
      <c r="D139" s="184"/>
      <c r="E139" s="239"/>
      <c r="F139" s="179" t="s">
        <v>116</v>
      </c>
      <c r="G139" s="196"/>
      <c r="H139" s="197"/>
      <c r="I139" s="197"/>
      <c r="J139" s="197"/>
      <c r="K139" s="197"/>
      <c r="L139" s="179" t="s">
        <v>148</v>
      </c>
      <c r="M139" s="34" t="s">
        <v>95</v>
      </c>
      <c r="N139" s="68" t="s">
        <v>168</v>
      </c>
      <c r="O139" s="35" t="s">
        <v>19</v>
      </c>
      <c r="P139" s="79">
        <v>80</v>
      </c>
      <c r="Q139" s="79">
        <v>80</v>
      </c>
      <c r="R139" s="87">
        <v>80</v>
      </c>
      <c r="S139" s="246"/>
      <c r="T139" s="57"/>
      <c r="U139" s="57"/>
      <c r="V139" s="57"/>
      <c r="W139" s="57"/>
      <c r="X139" s="57"/>
    </row>
    <row r="140" spans="1:24" ht="12.75" x14ac:dyDescent="0.2">
      <c r="A140" s="188"/>
      <c r="B140" s="242"/>
      <c r="C140" s="240"/>
      <c r="D140" s="240"/>
      <c r="E140" s="241"/>
      <c r="F140" s="193"/>
      <c r="G140" s="235"/>
      <c r="H140" s="236"/>
      <c r="I140" s="236"/>
      <c r="J140" s="236"/>
      <c r="K140" s="236"/>
      <c r="L140" s="193"/>
      <c r="M140" s="34" t="s">
        <v>166</v>
      </c>
      <c r="N140" s="80" t="s">
        <v>214</v>
      </c>
      <c r="O140" s="35" t="s">
        <v>19</v>
      </c>
      <c r="P140" s="79">
        <v>100</v>
      </c>
      <c r="Q140" s="79">
        <v>100</v>
      </c>
      <c r="R140" s="87">
        <v>100</v>
      </c>
      <c r="S140" s="248"/>
      <c r="T140" s="57"/>
      <c r="U140" s="57"/>
      <c r="V140" s="57"/>
      <c r="W140" s="57"/>
      <c r="X140" s="57"/>
    </row>
    <row r="141" spans="1:24" ht="25.5" customHeight="1" x14ac:dyDescent="0.2">
      <c r="A141" s="188"/>
      <c r="B141" s="134" t="s">
        <v>0</v>
      </c>
      <c r="C141" s="63" t="s">
        <v>0</v>
      </c>
      <c r="D141" s="145" t="s">
        <v>274</v>
      </c>
      <c r="E141" s="146"/>
      <c r="F141" s="62" t="s">
        <v>29</v>
      </c>
      <c r="G141" s="139"/>
      <c r="H141" s="140"/>
      <c r="I141" s="140"/>
      <c r="J141" s="140"/>
      <c r="K141" s="140"/>
      <c r="L141" s="65" t="s">
        <v>27</v>
      </c>
      <c r="M141" s="36" t="s">
        <v>167</v>
      </c>
      <c r="N141" s="97" t="s">
        <v>103</v>
      </c>
      <c r="O141" s="4" t="s">
        <v>20</v>
      </c>
      <c r="P141" s="88">
        <v>2</v>
      </c>
      <c r="Q141" s="88">
        <v>2</v>
      </c>
      <c r="R141" s="88">
        <v>2</v>
      </c>
      <c r="S141" s="108"/>
      <c r="T141" s="57"/>
      <c r="U141" s="57"/>
      <c r="V141" s="57"/>
      <c r="W141" s="57"/>
      <c r="X141" s="57"/>
    </row>
    <row r="142" spans="1:24" ht="12.75" x14ac:dyDescent="0.2">
      <c r="A142" s="188"/>
      <c r="B142" s="135"/>
      <c r="C142" s="133" t="s">
        <v>0</v>
      </c>
      <c r="D142" s="95">
        <v>188714469</v>
      </c>
      <c r="E142" s="96" t="s">
        <v>22</v>
      </c>
      <c r="F142" s="27" t="s">
        <v>27</v>
      </c>
      <c r="G142" s="8">
        <v>55</v>
      </c>
      <c r="H142" s="8">
        <v>65</v>
      </c>
      <c r="I142" s="8">
        <v>50</v>
      </c>
      <c r="J142" s="8">
        <v>70</v>
      </c>
      <c r="K142" s="8">
        <v>75</v>
      </c>
      <c r="L142" s="28" t="s">
        <v>27</v>
      </c>
      <c r="M142" s="45"/>
      <c r="N142" s="46"/>
      <c r="O142" s="47"/>
      <c r="P142" s="51"/>
      <c r="Q142" s="51"/>
      <c r="R142" s="52"/>
      <c r="S142" s="108"/>
    </row>
    <row r="143" spans="1:24" ht="12.75" x14ac:dyDescent="0.2">
      <c r="A143" s="188"/>
      <c r="B143" s="135"/>
      <c r="C143" s="133"/>
      <c r="D143" s="136" t="s">
        <v>30</v>
      </c>
      <c r="E143" s="137"/>
      <c r="F143" s="138"/>
      <c r="G143" s="29">
        <f>SUM(G142:G142)</f>
        <v>55</v>
      </c>
      <c r="H143" s="29">
        <f t="shared" ref="H143" si="36">SUM(H142:H142)</f>
        <v>65</v>
      </c>
      <c r="I143" s="29">
        <f t="shared" ref="I143" si="37">SUM(I142:I142)</f>
        <v>50</v>
      </c>
      <c r="J143" s="29">
        <f t="shared" ref="J143" si="38">SUM(J142:J142)</f>
        <v>70</v>
      </c>
      <c r="K143" s="29">
        <f t="shared" ref="K143" si="39">SUM(K142:K142)</f>
        <v>75</v>
      </c>
      <c r="L143" s="13" t="s">
        <v>27</v>
      </c>
      <c r="M143" s="30" t="s">
        <v>27</v>
      </c>
      <c r="N143" s="30" t="s">
        <v>27</v>
      </c>
      <c r="O143" s="30" t="s">
        <v>27</v>
      </c>
      <c r="P143" s="30" t="s">
        <v>27</v>
      </c>
      <c r="Q143" s="30" t="s">
        <v>27</v>
      </c>
      <c r="R143" s="30" t="s">
        <v>27</v>
      </c>
      <c r="S143" s="109">
        <f>(I143-G143)/G143</f>
        <v>-9.0909090909090912E-2</v>
      </c>
    </row>
    <row r="144" spans="1:24" ht="12.75" x14ac:dyDescent="0.2">
      <c r="A144" s="188"/>
      <c r="B144" s="69" t="s">
        <v>0</v>
      </c>
      <c r="C144" s="171" t="s">
        <v>2</v>
      </c>
      <c r="D144" s="171"/>
      <c r="E144" s="171"/>
      <c r="F144" s="172"/>
      <c r="G144" s="31">
        <f>G143</f>
        <v>55</v>
      </c>
      <c r="H144" s="31">
        <f t="shared" ref="H144:H145" si="40">H143</f>
        <v>65</v>
      </c>
      <c r="I144" s="31">
        <f t="shared" ref="I144:I145" si="41">I143</f>
        <v>50</v>
      </c>
      <c r="J144" s="31">
        <f t="shared" ref="J144:J145" si="42">J143</f>
        <v>70</v>
      </c>
      <c r="K144" s="31">
        <f t="shared" ref="K144:K145" si="43">K143</f>
        <v>75</v>
      </c>
      <c r="L144" s="32" t="s">
        <v>27</v>
      </c>
      <c r="M144" s="33" t="s">
        <v>27</v>
      </c>
      <c r="N144" s="33" t="s">
        <v>27</v>
      </c>
      <c r="O144" s="33" t="s">
        <v>27</v>
      </c>
      <c r="P144" s="33" t="s">
        <v>27</v>
      </c>
      <c r="Q144" s="33" t="s">
        <v>27</v>
      </c>
      <c r="R144" s="33" t="s">
        <v>27</v>
      </c>
      <c r="S144" s="108"/>
    </row>
    <row r="145" spans="1:24" ht="12.75" x14ac:dyDescent="0.2">
      <c r="A145" s="38" t="s">
        <v>37</v>
      </c>
      <c r="B145" s="167" t="s">
        <v>11</v>
      </c>
      <c r="C145" s="168"/>
      <c r="D145" s="168"/>
      <c r="E145" s="168"/>
      <c r="F145" s="168"/>
      <c r="G145" s="39">
        <f>G144</f>
        <v>55</v>
      </c>
      <c r="H145" s="39">
        <f t="shared" si="40"/>
        <v>65</v>
      </c>
      <c r="I145" s="39">
        <f t="shared" si="41"/>
        <v>50</v>
      </c>
      <c r="J145" s="39">
        <f t="shared" si="42"/>
        <v>70</v>
      </c>
      <c r="K145" s="39">
        <f t="shared" si="43"/>
        <v>75</v>
      </c>
      <c r="L145" s="40" t="s">
        <v>27</v>
      </c>
      <c r="M145" s="41" t="s">
        <v>27</v>
      </c>
      <c r="N145" s="41" t="s">
        <v>27</v>
      </c>
      <c r="O145" s="41" t="s">
        <v>27</v>
      </c>
      <c r="P145" s="41" t="s">
        <v>27</v>
      </c>
      <c r="Q145" s="41" t="s">
        <v>27</v>
      </c>
      <c r="R145" s="41" t="s">
        <v>27</v>
      </c>
      <c r="S145" s="108"/>
    </row>
    <row r="146" spans="1:24" ht="12.75" x14ac:dyDescent="0.2">
      <c r="A146" s="25" t="s">
        <v>38</v>
      </c>
      <c r="B146" s="169" t="s">
        <v>104</v>
      </c>
      <c r="C146" s="169"/>
      <c r="D146" s="169"/>
      <c r="E146" s="169"/>
      <c r="F146" s="169"/>
      <c r="G146" s="169"/>
      <c r="H146" s="169"/>
      <c r="I146" s="169"/>
      <c r="J146" s="169"/>
      <c r="K146" s="169"/>
      <c r="L146" s="169"/>
      <c r="M146" s="169"/>
      <c r="N146" s="169"/>
      <c r="O146" s="169"/>
      <c r="P146" s="169"/>
      <c r="Q146" s="169"/>
      <c r="R146" s="170"/>
      <c r="S146" s="108"/>
    </row>
    <row r="147" spans="1:24" ht="25.5" customHeight="1" x14ac:dyDescent="0.2">
      <c r="A147" s="187" t="s">
        <v>38</v>
      </c>
      <c r="B147" s="49" t="s">
        <v>0</v>
      </c>
      <c r="C147" s="184" t="s">
        <v>105</v>
      </c>
      <c r="D147" s="184"/>
      <c r="E147" s="184"/>
      <c r="F147" s="76" t="s">
        <v>116</v>
      </c>
      <c r="G147" s="237"/>
      <c r="H147" s="238"/>
      <c r="I147" s="238"/>
      <c r="J147" s="238"/>
      <c r="K147" s="238"/>
      <c r="L147" s="77" t="s">
        <v>27</v>
      </c>
      <c r="M147" s="34" t="s">
        <v>98</v>
      </c>
      <c r="N147" s="34" t="s">
        <v>121</v>
      </c>
      <c r="O147" s="35" t="s">
        <v>20</v>
      </c>
      <c r="P147" s="79">
        <v>1</v>
      </c>
      <c r="Q147" s="79">
        <v>1</v>
      </c>
      <c r="R147" s="87">
        <v>1</v>
      </c>
      <c r="S147" s="108"/>
      <c r="T147" s="57"/>
      <c r="U147" s="57"/>
      <c r="V147" s="57"/>
      <c r="W147" s="57"/>
      <c r="X147" s="57"/>
    </row>
    <row r="148" spans="1:24" ht="9" customHeight="1" x14ac:dyDescent="0.2">
      <c r="A148" s="188"/>
      <c r="B148" s="134" t="s">
        <v>0</v>
      </c>
      <c r="C148" s="149" t="s">
        <v>0</v>
      </c>
      <c r="D148" s="145" t="s">
        <v>106</v>
      </c>
      <c r="E148" s="146"/>
      <c r="F148" s="203" t="s">
        <v>29</v>
      </c>
      <c r="G148" s="139"/>
      <c r="H148" s="140"/>
      <c r="I148" s="140"/>
      <c r="J148" s="140"/>
      <c r="K148" s="140"/>
      <c r="L148" s="243" t="s">
        <v>27</v>
      </c>
      <c r="M148" s="36" t="s">
        <v>169</v>
      </c>
      <c r="N148" s="97" t="s">
        <v>107</v>
      </c>
      <c r="O148" s="4" t="s">
        <v>20</v>
      </c>
      <c r="P148" s="88">
        <v>20</v>
      </c>
      <c r="Q148" s="88">
        <v>20</v>
      </c>
      <c r="R148" s="88">
        <v>20</v>
      </c>
      <c r="S148" s="246"/>
      <c r="T148" s="57"/>
      <c r="U148" s="57"/>
      <c r="V148" s="57"/>
      <c r="W148" s="57"/>
      <c r="X148" s="57"/>
    </row>
    <row r="149" spans="1:24" ht="9" customHeight="1" x14ac:dyDescent="0.2">
      <c r="A149" s="188"/>
      <c r="B149" s="135"/>
      <c r="C149" s="150"/>
      <c r="D149" s="147"/>
      <c r="E149" s="148"/>
      <c r="F149" s="204"/>
      <c r="G149" s="141"/>
      <c r="H149" s="142"/>
      <c r="I149" s="142"/>
      <c r="J149" s="142"/>
      <c r="K149" s="142"/>
      <c r="L149" s="244"/>
      <c r="M149" s="36" t="s">
        <v>231</v>
      </c>
      <c r="N149" s="100" t="s">
        <v>224</v>
      </c>
      <c r="O149" s="73" t="s">
        <v>20</v>
      </c>
      <c r="P149" s="88">
        <v>25</v>
      </c>
      <c r="Q149" s="88">
        <v>25</v>
      </c>
      <c r="R149" s="88">
        <v>25</v>
      </c>
      <c r="S149" s="247"/>
      <c r="T149" s="57"/>
      <c r="U149" s="57"/>
      <c r="V149" s="57"/>
      <c r="W149" s="57"/>
      <c r="X149" s="57"/>
    </row>
    <row r="150" spans="1:24" ht="9" customHeight="1" x14ac:dyDescent="0.2">
      <c r="A150" s="188"/>
      <c r="B150" s="135"/>
      <c r="C150" s="150"/>
      <c r="D150" s="147"/>
      <c r="E150" s="148"/>
      <c r="F150" s="204"/>
      <c r="G150" s="141"/>
      <c r="H150" s="142"/>
      <c r="I150" s="142"/>
      <c r="J150" s="142"/>
      <c r="K150" s="142"/>
      <c r="L150" s="244"/>
      <c r="M150" s="36" t="s">
        <v>232</v>
      </c>
      <c r="N150" s="48" t="s">
        <v>225</v>
      </c>
      <c r="O150" s="73" t="s">
        <v>20</v>
      </c>
      <c r="P150" s="88">
        <v>25</v>
      </c>
      <c r="Q150" s="88">
        <v>25</v>
      </c>
      <c r="R150" s="88">
        <v>25</v>
      </c>
      <c r="S150" s="247"/>
      <c r="T150" s="57"/>
      <c r="U150" s="57"/>
      <c r="V150" s="57"/>
      <c r="W150" s="57"/>
      <c r="X150" s="57"/>
    </row>
    <row r="151" spans="1:24" ht="9" customHeight="1" x14ac:dyDescent="0.2">
      <c r="A151" s="188"/>
      <c r="B151" s="135"/>
      <c r="C151" s="205"/>
      <c r="D151" s="206"/>
      <c r="E151" s="207"/>
      <c r="F151" s="208"/>
      <c r="G151" s="143"/>
      <c r="H151" s="144"/>
      <c r="I151" s="144"/>
      <c r="J151" s="144"/>
      <c r="K151" s="144"/>
      <c r="L151" s="245"/>
      <c r="M151" s="36" t="s">
        <v>249</v>
      </c>
      <c r="N151" s="92" t="s">
        <v>250</v>
      </c>
      <c r="O151" s="73" t="s">
        <v>20</v>
      </c>
      <c r="P151" s="101">
        <v>30</v>
      </c>
      <c r="Q151" s="101">
        <v>30</v>
      </c>
      <c r="R151" s="102">
        <v>30</v>
      </c>
      <c r="S151" s="248"/>
      <c r="T151" s="57"/>
      <c r="U151" s="57"/>
      <c r="V151" s="57"/>
      <c r="W151" s="57"/>
      <c r="X151" s="57"/>
    </row>
    <row r="152" spans="1:24" ht="12.75" x14ac:dyDescent="0.2">
      <c r="A152" s="188"/>
      <c r="B152" s="135"/>
      <c r="C152" s="133" t="s">
        <v>0</v>
      </c>
      <c r="D152" s="54">
        <v>188714469</v>
      </c>
      <c r="E152" s="55" t="s">
        <v>22</v>
      </c>
      <c r="F152" s="27" t="s">
        <v>27</v>
      </c>
      <c r="G152" s="8">
        <v>4</v>
      </c>
      <c r="H152" s="8">
        <v>4</v>
      </c>
      <c r="I152" s="8">
        <v>4</v>
      </c>
      <c r="J152" s="8">
        <v>4</v>
      </c>
      <c r="K152" s="8">
        <v>4</v>
      </c>
      <c r="L152" s="13" t="s">
        <v>27</v>
      </c>
      <c r="M152" s="45"/>
      <c r="N152" s="46"/>
      <c r="O152" s="47"/>
      <c r="P152" s="51"/>
      <c r="Q152" s="51"/>
      <c r="R152" s="52"/>
      <c r="S152" s="108"/>
    </row>
    <row r="153" spans="1:24" ht="12.75" x14ac:dyDescent="0.2">
      <c r="A153" s="188"/>
      <c r="B153" s="135"/>
      <c r="C153" s="133"/>
      <c r="D153" s="136" t="s">
        <v>30</v>
      </c>
      <c r="E153" s="137"/>
      <c r="F153" s="138"/>
      <c r="G153" s="29">
        <f>SUM(G152:G152)</f>
        <v>4</v>
      </c>
      <c r="H153" s="29">
        <f t="shared" ref="H153" si="44">SUM(H152:H152)</f>
        <v>4</v>
      </c>
      <c r="I153" s="29">
        <f t="shared" ref="I153" si="45">SUM(I152:I152)</f>
        <v>4</v>
      </c>
      <c r="J153" s="29">
        <f t="shared" ref="J153" si="46">SUM(J152:J152)</f>
        <v>4</v>
      </c>
      <c r="K153" s="29">
        <f t="shared" ref="K153" si="47">SUM(K152:K152)</f>
        <v>4</v>
      </c>
      <c r="L153" s="13" t="s">
        <v>27</v>
      </c>
      <c r="M153" s="30" t="s">
        <v>27</v>
      </c>
      <c r="N153" s="30" t="s">
        <v>27</v>
      </c>
      <c r="O153" s="30" t="s">
        <v>27</v>
      </c>
      <c r="P153" s="30" t="s">
        <v>27</v>
      </c>
      <c r="Q153" s="30" t="s">
        <v>27</v>
      </c>
      <c r="R153" s="30" t="s">
        <v>27</v>
      </c>
      <c r="S153" s="109">
        <f>(I153-G153)/G153</f>
        <v>0</v>
      </c>
    </row>
    <row r="154" spans="1:24" ht="12.75" x14ac:dyDescent="0.2">
      <c r="A154" s="188"/>
      <c r="B154" s="69" t="s">
        <v>0</v>
      </c>
      <c r="C154" s="171" t="s">
        <v>2</v>
      </c>
      <c r="D154" s="171"/>
      <c r="E154" s="171"/>
      <c r="F154" s="172"/>
      <c r="G154" s="31">
        <f>G153</f>
        <v>4</v>
      </c>
      <c r="H154" s="31">
        <f t="shared" ref="H154:H155" si="48">H153</f>
        <v>4</v>
      </c>
      <c r="I154" s="31">
        <f t="shared" ref="I154:I155" si="49">I153</f>
        <v>4</v>
      </c>
      <c r="J154" s="31">
        <f t="shared" ref="J154:J155" si="50">J153</f>
        <v>4</v>
      </c>
      <c r="K154" s="31">
        <f t="shared" ref="K154:K155" si="51">K153</f>
        <v>4</v>
      </c>
      <c r="L154" s="32" t="s">
        <v>27</v>
      </c>
      <c r="M154" s="33" t="s">
        <v>27</v>
      </c>
      <c r="N154" s="33" t="s">
        <v>27</v>
      </c>
      <c r="O154" s="33" t="s">
        <v>27</v>
      </c>
      <c r="P154" s="33" t="s">
        <v>27</v>
      </c>
      <c r="Q154" s="33" t="s">
        <v>27</v>
      </c>
      <c r="R154" s="33" t="s">
        <v>27</v>
      </c>
      <c r="S154" s="108"/>
    </row>
    <row r="155" spans="1:24" ht="12.75" x14ac:dyDescent="0.2">
      <c r="A155" s="38" t="s">
        <v>38</v>
      </c>
      <c r="B155" s="167" t="s">
        <v>11</v>
      </c>
      <c r="C155" s="168"/>
      <c r="D155" s="168"/>
      <c r="E155" s="168"/>
      <c r="F155" s="168"/>
      <c r="G155" s="39">
        <f>G154</f>
        <v>4</v>
      </c>
      <c r="H155" s="39">
        <f t="shared" si="48"/>
        <v>4</v>
      </c>
      <c r="I155" s="39">
        <f t="shared" si="49"/>
        <v>4</v>
      </c>
      <c r="J155" s="39">
        <f t="shared" si="50"/>
        <v>4</v>
      </c>
      <c r="K155" s="39">
        <f t="shared" si="51"/>
        <v>4</v>
      </c>
      <c r="L155" s="40" t="s">
        <v>27</v>
      </c>
      <c r="M155" s="41" t="s">
        <v>27</v>
      </c>
      <c r="N155" s="41" t="s">
        <v>27</v>
      </c>
      <c r="O155" s="41" t="s">
        <v>27</v>
      </c>
      <c r="P155" s="41" t="s">
        <v>27</v>
      </c>
      <c r="Q155" s="41" t="s">
        <v>27</v>
      </c>
      <c r="R155" s="41" t="s">
        <v>27</v>
      </c>
      <c r="S155" s="108"/>
    </row>
    <row r="156" spans="1:24" ht="12.75" x14ac:dyDescent="0.2">
      <c r="A156" s="25" t="s">
        <v>39</v>
      </c>
      <c r="B156" s="169" t="s">
        <v>108</v>
      </c>
      <c r="C156" s="169"/>
      <c r="D156" s="169"/>
      <c r="E156" s="169"/>
      <c r="F156" s="169"/>
      <c r="G156" s="169"/>
      <c r="H156" s="169"/>
      <c r="I156" s="169"/>
      <c r="J156" s="169"/>
      <c r="K156" s="169"/>
      <c r="L156" s="169"/>
      <c r="M156" s="169"/>
      <c r="N156" s="169"/>
      <c r="O156" s="169"/>
      <c r="P156" s="169"/>
      <c r="Q156" s="169"/>
      <c r="R156" s="170"/>
      <c r="S156" s="108"/>
    </row>
    <row r="157" spans="1:24" ht="25.5" customHeight="1" x14ac:dyDescent="0.2">
      <c r="A157" s="187" t="s">
        <v>39</v>
      </c>
      <c r="B157" s="49" t="s">
        <v>0</v>
      </c>
      <c r="C157" s="184" t="s">
        <v>111</v>
      </c>
      <c r="D157" s="184"/>
      <c r="E157" s="184"/>
      <c r="F157" s="76" t="s">
        <v>26</v>
      </c>
      <c r="G157" s="26"/>
      <c r="H157" s="26"/>
      <c r="I157" s="26"/>
      <c r="J157" s="26"/>
      <c r="K157" s="26"/>
      <c r="L157" s="77" t="s">
        <v>170</v>
      </c>
      <c r="M157" s="34" t="s">
        <v>102</v>
      </c>
      <c r="N157" s="34" t="s">
        <v>109</v>
      </c>
      <c r="O157" s="35" t="s">
        <v>42</v>
      </c>
      <c r="P157" s="79">
        <v>5</v>
      </c>
      <c r="Q157" s="79">
        <v>5</v>
      </c>
      <c r="R157" s="87">
        <v>5</v>
      </c>
      <c r="S157" s="108"/>
    </row>
    <row r="158" spans="1:24" ht="23.25" customHeight="1" x14ac:dyDescent="0.2">
      <c r="A158" s="188"/>
      <c r="B158" s="134" t="s">
        <v>0</v>
      </c>
      <c r="C158" s="217" t="s">
        <v>0</v>
      </c>
      <c r="D158" s="145" t="s">
        <v>110</v>
      </c>
      <c r="E158" s="146"/>
      <c r="F158" s="203" t="s">
        <v>122</v>
      </c>
      <c r="G158" s="139"/>
      <c r="H158" s="140"/>
      <c r="I158" s="140"/>
      <c r="J158" s="140"/>
      <c r="K158" s="140"/>
      <c r="L158" s="243" t="s">
        <v>170</v>
      </c>
      <c r="M158" s="36" t="s">
        <v>171</v>
      </c>
      <c r="N158" s="48" t="s">
        <v>173</v>
      </c>
      <c r="O158" s="4" t="s">
        <v>42</v>
      </c>
      <c r="P158" s="88">
        <v>5</v>
      </c>
      <c r="Q158" s="88">
        <v>5</v>
      </c>
      <c r="R158" s="88">
        <v>5</v>
      </c>
      <c r="S158" s="108"/>
      <c r="T158" s="72"/>
      <c r="U158" s="72"/>
      <c r="V158" s="72"/>
      <c r="W158" s="72"/>
      <c r="X158" s="72"/>
    </row>
    <row r="159" spans="1:24" ht="23.25" customHeight="1" x14ac:dyDescent="0.2">
      <c r="A159" s="188"/>
      <c r="B159" s="135"/>
      <c r="C159" s="218"/>
      <c r="D159" s="147"/>
      <c r="E159" s="148"/>
      <c r="F159" s="204"/>
      <c r="G159" s="141"/>
      <c r="H159" s="142"/>
      <c r="I159" s="142"/>
      <c r="J159" s="142"/>
      <c r="K159" s="142"/>
      <c r="L159" s="244"/>
      <c r="M159" s="36" t="s">
        <v>172</v>
      </c>
      <c r="N159" s="48" t="s">
        <v>112</v>
      </c>
      <c r="O159" s="4" t="s">
        <v>20</v>
      </c>
      <c r="P159" s="88">
        <v>5</v>
      </c>
      <c r="Q159" s="88">
        <v>5</v>
      </c>
      <c r="R159" s="88">
        <v>5</v>
      </c>
      <c r="S159" s="108"/>
    </row>
    <row r="160" spans="1:24" ht="12.75" x14ac:dyDescent="0.2">
      <c r="A160" s="188"/>
      <c r="B160" s="135"/>
      <c r="C160" s="133" t="s">
        <v>0</v>
      </c>
      <c r="D160" s="54">
        <v>188714469</v>
      </c>
      <c r="E160" s="55" t="s">
        <v>22</v>
      </c>
      <c r="F160" s="27" t="s">
        <v>27</v>
      </c>
      <c r="G160" s="8">
        <v>40</v>
      </c>
      <c r="H160" s="8">
        <v>41</v>
      </c>
      <c r="I160" s="8">
        <v>40</v>
      </c>
      <c r="J160" s="8">
        <v>49</v>
      </c>
      <c r="K160" s="8">
        <v>53</v>
      </c>
      <c r="L160" s="28" t="s">
        <v>27</v>
      </c>
      <c r="M160" s="45"/>
      <c r="N160" s="46"/>
      <c r="O160" s="47"/>
      <c r="P160" s="51"/>
      <c r="Q160" s="51"/>
      <c r="R160" s="52"/>
      <c r="S160" s="108"/>
    </row>
    <row r="161" spans="1:19" ht="12.75" x14ac:dyDescent="0.2">
      <c r="A161" s="188"/>
      <c r="B161" s="135"/>
      <c r="C161" s="133"/>
      <c r="D161" s="136" t="s">
        <v>30</v>
      </c>
      <c r="E161" s="137"/>
      <c r="F161" s="138"/>
      <c r="G161" s="29">
        <f>SUM(G160:G160)</f>
        <v>40</v>
      </c>
      <c r="H161" s="29">
        <f t="shared" ref="H161:K161" si="52">SUM(H160:H160)</f>
        <v>41</v>
      </c>
      <c r="I161" s="29">
        <f t="shared" si="52"/>
        <v>40</v>
      </c>
      <c r="J161" s="29">
        <f t="shared" si="52"/>
        <v>49</v>
      </c>
      <c r="K161" s="29">
        <f t="shared" si="52"/>
        <v>53</v>
      </c>
      <c r="L161" s="13" t="s">
        <v>27</v>
      </c>
      <c r="M161" s="30" t="s">
        <v>27</v>
      </c>
      <c r="N161" s="30" t="s">
        <v>27</v>
      </c>
      <c r="O161" s="30" t="s">
        <v>27</v>
      </c>
      <c r="P161" s="30" t="s">
        <v>27</v>
      </c>
      <c r="Q161" s="30" t="s">
        <v>27</v>
      </c>
      <c r="R161" s="30" t="s">
        <v>27</v>
      </c>
      <c r="S161" s="109">
        <f>(I161-G161)/G161</f>
        <v>0</v>
      </c>
    </row>
    <row r="162" spans="1:19" ht="12.75" x14ac:dyDescent="0.2">
      <c r="A162" s="188"/>
      <c r="B162" s="69" t="s">
        <v>0</v>
      </c>
      <c r="C162" s="171" t="s">
        <v>2</v>
      </c>
      <c r="D162" s="171"/>
      <c r="E162" s="171"/>
      <c r="F162" s="172"/>
      <c r="G162" s="31">
        <f>G161</f>
        <v>40</v>
      </c>
      <c r="H162" s="31">
        <f t="shared" ref="H162:K163" si="53">H161</f>
        <v>41</v>
      </c>
      <c r="I162" s="31">
        <f t="shared" si="53"/>
        <v>40</v>
      </c>
      <c r="J162" s="31">
        <f t="shared" si="53"/>
        <v>49</v>
      </c>
      <c r="K162" s="31">
        <f t="shared" si="53"/>
        <v>53</v>
      </c>
      <c r="L162" s="32" t="s">
        <v>27</v>
      </c>
      <c r="M162" s="33" t="s">
        <v>27</v>
      </c>
      <c r="N162" s="33" t="s">
        <v>27</v>
      </c>
      <c r="O162" s="33" t="s">
        <v>27</v>
      </c>
      <c r="P162" s="33" t="s">
        <v>27</v>
      </c>
      <c r="Q162" s="33" t="s">
        <v>27</v>
      </c>
      <c r="R162" s="33" t="s">
        <v>27</v>
      </c>
      <c r="S162" s="108"/>
    </row>
    <row r="163" spans="1:19" ht="12.75" x14ac:dyDescent="0.2">
      <c r="A163" s="38" t="s">
        <v>39</v>
      </c>
      <c r="B163" s="167" t="s">
        <v>11</v>
      </c>
      <c r="C163" s="168"/>
      <c r="D163" s="168"/>
      <c r="E163" s="168"/>
      <c r="F163" s="168"/>
      <c r="G163" s="39">
        <f>G162</f>
        <v>40</v>
      </c>
      <c r="H163" s="39">
        <f t="shared" si="53"/>
        <v>41</v>
      </c>
      <c r="I163" s="39">
        <f t="shared" si="53"/>
        <v>40</v>
      </c>
      <c r="J163" s="39">
        <f t="shared" si="53"/>
        <v>49</v>
      </c>
      <c r="K163" s="39">
        <f t="shared" si="53"/>
        <v>53</v>
      </c>
      <c r="L163" s="40" t="s">
        <v>27</v>
      </c>
      <c r="M163" s="41" t="s">
        <v>27</v>
      </c>
      <c r="N163" s="41" t="s">
        <v>27</v>
      </c>
      <c r="O163" s="41" t="s">
        <v>27</v>
      </c>
      <c r="P163" s="41" t="s">
        <v>27</v>
      </c>
      <c r="Q163" s="41" t="s">
        <v>27</v>
      </c>
      <c r="R163" s="41" t="s">
        <v>27</v>
      </c>
      <c r="S163" s="108"/>
    </row>
    <row r="164" spans="1:19" ht="12.75" x14ac:dyDescent="0.2">
      <c r="A164" s="165" t="s">
        <v>3</v>
      </c>
      <c r="B164" s="166"/>
      <c r="C164" s="166"/>
      <c r="D164" s="166"/>
      <c r="E164" s="166"/>
      <c r="F164" s="166"/>
      <c r="G164" s="42">
        <f>G105+G130+G137+G145+G155+G163</f>
        <v>9770.5110000000004</v>
      </c>
      <c r="H164" s="42">
        <f>H105+H130+H137+H145+H155+H163</f>
        <v>12248.335999999999</v>
      </c>
      <c r="I164" s="42">
        <f>I105+I130+I137+I145+I155+I163</f>
        <v>10103.875</v>
      </c>
      <c r="J164" s="42">
        <f>J105+J130+J137+J145+J155+J163</f>
        <v>13590.245999999999</v>
      </c>
      <c r="K164" s="42">
        <f>K105+K130+K137+K145+K155+K163</f>
        <v>14259.364</v>
      </c>
      <c r="L164" s="12" t="s">
        <v>27</v>
      </c>
      <c r="M164" s="43" t="s">
        <v>27</v>
      </c>
      <c r="N164" s="43" t="s">
        <v>27</v>
      </c>
      <c r="O164" s="43" t="s">
        <v>27</v>
      </c>
      <c r="P164" s="43" t="s">
        <v>27</v>
      </c>
      <c r="Q164" s="43" t="s">
        <v>27</v>
      </c>
      <c r="R164" s="43" t="s">
        <v>27</v>
      </c>
      <c r="S164" s="108"/>
    </row>
    <row r="165" spans="1:19" ht="12.75" x14ac:dyDescent="0.2">
      <c r="A165" s="44" t="s">
        <v>33</v>
      </c>
    </row>
    <row r="166" spans="1:19" ht="12.75" x14ac:dyDescent="0.2">
      <c r="A166" s="44" t="s">
        <v>35</v>
      </c>
    </row>
    <row r="167" spans="1:19" ht="12.75" x14ac:dyDescent="0.2">
      <c r="A167" s="44" t="s">
        <v>34</v>
      </c>
    </row>
    <row r="168" spans="1:19" ht="25.5" customHeight="1" thickBot="1" x14ac:dyDescent="0.25">
      <c r="A168" s="173" t="s">
        <v>5</v>
      </c>
      <c r="B168" s="173"/>
      <c r="C168" s="173"/>
      <c r="D168" s="173"/>
      <c r="E168" s="173"/>
      <c r="F168" s="173"/>
      <c r="G168" s="173"/>
      <c r="H168" s="173"/>
      <c r="I168" s="173"/>
      <c r="J168" s="173"/>
      <c r="K168" s="173"/>
    </row>
    <row r="169" spans="1:19" ht="25.5" customHeight="1" x14ac:dyDescent="0.2">
      <c r="A169" s="155" t="s">
        <v>6</v>
      </c>
      <c r="B169" s="156"/>
      <c r="C169" s="156"/>
      <c r="D169" s="9" t="s">
        <v>21</v>
      </c>
      <c r="E169" s="154" t="s">
        <v>22</v>
      </c>
      <c r="F169" s="154"/>
      <c r="G169" s="11">
        <f>G160+G152+G134+G127+G122+G115+G112+G102+G99+G86+G83+G76+G64+G60+G56+G53+G28+G142+G22</f>
        <v>6045.36</v>
      </c>
      <c r="H169" s="11">
        <f t="shared" ref="H169:K169" si="54">H160+H152+H134+H127+H122+H115+H112+H102+H99+H86+H83+H76+H64+H60+H56+H53+H28+H142+H22</f>
        <v>8257.2000000000007</v>
      </c>
      <c r="I169" s="11">
        <f t="shared" si="54"/>
        <v>7107.3</v>
      </c>
      <c r="J169" s="11">
        <f t="shared" si="54"/>
        <v>9394.5800000000017</v>
      </c>
      <c r="K169" s="113">
        <f t="shared" si="54"/>
        <v>9861.5950000000012</v>
      </c>
    </row>
    <row r="170" spans="1:19" ht="25.5" customHeight="1" x14ac:dyDescent="0.2">
      <c r="A170" s="157"/>
      <c r="B170" s="158"/>
      <c r="C170" s="158"/>
      <c r="D170" s="10" t="s">
        <v>28</v>
      </c>
      <c r="E170" s="153" t="s">
        <v>23</v>
      </c>
      <c r="F170" s="153"/>
      <c r="G170" s="14">
        <f>G94+G87+G77+G57+G47+G43+G40+G37+G29+G23+G21+G16+G12+G65</f>
        <v>3664.5509999999999</v>
      </c>
      <c r="H170" s="14">
        <f t="shared" ref="H170:K170" si="55">H94+H87+H77+H57+H47+H43+H40+H37+H29+H23+H21+H16+H12+H65</f>
        <v>3928.136</v>
      </c>
      <c r="I170" s="14">
        <f t="shared" si="55"/>
        <v>2936.5749999999998</v>
      </c>
      <c r="J170" s="14">
        <f t="shared" si="55"/>
        <v>4131.6660000000002</v>
      </c>
      <c r="K170" s="114">
        <f t="shared" si="55"/>
        <v>4332.6690000000008</v>
      </c>
    </row>
    <row r="171" spans="1:19" ht="25.5" customHeight="1" x14ac:dyDescent="0.2">
      <c r="A171" s="157"/>
      <c r="B171" s="158"/>
      <c r="C171" s="158"/>
      <c r="D171" s="10" t="s">
        <v>24</v>
      </c>
      <c r="E171" s="153" t="s">
        <v>25</v>
      </c>
      <c r="F171" s="153"/>
      <c r="G171" s="14">
        <f>G123+G88+G78</f>
        <v>60.6</v>
      </c>
      <c r="H171" s="14">
        <f>H123+H88+H78</f>
        <v>63</v>
      </c>
      <c r="I171" s="14">
        <f>I123+I88+I78</f>
        <v>60</v>
      </c>
      <c r="J171" s="14">
        <f>J123+J88+J78</f>
        <v>64</v>
      </c>
      <c r="K171" s="114">
        <f>K123+K88+K78</f>
        <v>65.099999999999994</v>
      </c>
    </row>
    <row r="172" spans="1:19" ht="13.5" thickBot="1" x14ac:dyDescent="0.25">
      <c r="A172" s="159" t="s">
        <v>3</v>
      </c>
      <c r="B172" s="160"/>
      <c r="C172" s="160"/>
      <c r="D172" s="160"/>
      <c r="E172" s="160"/>
      <c r="F172" s="160"/>
      <c r="G172" s="15">
        <f>SUM(G169:G171)</f>
        <v>9770.5110000000004</v>
      </c>
      <c r="H172" s="15">
        <f t="shared" ref="H172:K172" si="56">SUM(H169:H171)</f>
        <v>12248.336000000001</v>
      </c>
      <c r="I172" s="15">
        <f t="shared" si="56"/>
        <v>10103.875</v>
      </c>
      <c r="J172" s="15">
        <f t="shared" si="56"/>
        <v>13590.246000000003</v>
      </c>
      <c r="K172" s="115">
        <f t="shared" si="56"/>
        <v>14259.364000000003</v>
      </c>
    </row>
    <row r="173" spans="1:19" ht="12.75" x14ac:dyDescent="0.2">
      <c r="A173" s="161" t="s">
        <v>9</v>
      </c>
      <c r="B173" s="162"/>
      <c r="C173" s="162"/>
      <c r="D173" s="162"/>
      <c r="E173" s="162"/>
      <c r="F173" s="162"/>
      <c r="G173" s="16"/>
      <c r="H173" s="16"/>
      <c r="I173" s="16"/>
      <c r="J173" s="16"/>
      <c r="K173" s="17"/>
    </row>
    <row r="174" spans="1:19" ht="12.75" x14ac:dyDescent="0.2">
      <c r="A174" s="163" t="s">
        <v>7</v>
      </c>
      <c r="B174" s="164"/>
      <c r="C174" s="164"/>
      <c r="D174" s="164"/>
      <c r="E174" s="164"/>
      <c r="F174" s="164"/>
      <c r="G174" s="18">
        <f>G113+G128+G135+G161+G100</f>
        <v>349.4</v>
      </c>
      <c r="H174" s="18">
        <f t="shared" ref="H174:K174" si="57">H113+H128+H135+H161+H100</f>
        <v>362.6</v>
      </c>
      <c r="I174" s="18">
        <f t="shared" si="57"/>
        <v>410.29999999999995</v>
      </c>
      <c r="J174" s="18">
        <f t="shared" si="57"/>
        <v>276.33</v>
      </c>
      <c r="K174" s="116">
        <f t="shared" si="57"/>
        <v>285.64299999999997</v>
      </c>
    </row>
    <row r="175" spans="1:19" ht="13.5" thickBot="1" x14ac:dyDescent="0.25">
      <c r="A175" s="151" t="s">
        <v>8</v>
      </c>
      <c r="B175" s="152"/>
      <c r="C175" s="152"/>
      <c r="D175" s="152"/>
      <c r="E175" s="152"/>
      <c r="F175" s="152"/>
      <c r="G175" s="19">
        <f>G164-G174</f>
        <v>9421.1110000000008</v>
      </c>
      <c r="H175" s="19">
        <f t="shared" ref="H175:K175" si="58">H164-H174</f>
        <v>11885.735999999999</v>
      </c>
      <c r="I175" s="19">
        <f t="shared" si="58"/>
        <v>9693.5750000000007</v>
      </c>
      <c r="J175" s="19">
        <f t="shared" si="58"/>
        <v>13313.915999999999</v>
      </c>
      <c r="K175" s="117">
        <f t="shared" si="58"/>
        <v>13973.721</v>
      </c>
    </row>
    <row r="176" spans="1:19" ht="25.5" customHeight="1" x14ac:dyDescent="0.2">
      <c r="F176" s="20"/>
      <c r="G176" s="20"/>
      <c r="H176" s="5"/>
      <c r="I176" s="5"/>
      <c r="J176" s="5"/>
      <c r="K176" s="5"/>
    </row>
    <row r="177" spans="4:11" ht="25.5" customHeight="1" x14ac:dyDescent="0.2">
      <c r="D177" s="1" t="s">
        <v>31</v>
      </c>
      <c r="F177" s="20"/>
      <c r="G177" s="21">
        <f>G172-G164</f>
        <v>0</v>
      </c>
      <c r="H177" s="21">
        <f t="shared" ref="H177:K177" si="59">H172-H164</f>
        <v>0</v>
      </c>
      <c r="I177" s="21">
        <f t="shared" si="59"/>
        <v>0</v>
      </c>
      <c r="J177" s="21">
        <f t="shared" si="59"/>
        <v>0</v>
      </c>
      <c r="K177" s="21">
        <f t="shared" si="59"/>
        <v>0</v>
      </c>
    </row>
    <row r="178" spans="4:11" ht="25.5" customHeight="1" x14ac:dyDescent="0.2">
      <c r="G178" s="106">
        <f>G174+G175-G164</f>
        <v>0</v>
      </c>
      <c r="H178" s="106">
        <f t="shared" ref="H178:K178" si="60">H174+H175-H164</f>
        <v>0</v>
      </c>
      <c r="I178" s="106">
        <f t="shared" si="60"/>
        <v>0</v>
      </c>
      <c r="J178" s="106">
        <f t="shared" si="60"/>
        <v>0</v>
      </c>
      <c r="K178" s="106">
        <f t="shared" si="60"/>
        <v>0</v>
      </c>
    </row>
  </sheetData>
  <mergeCells count="249">
    <mergeCell ref="A157:A162"/>
    <mergeCell ref="C157:E157"/>
    <mergeCell ref="C162:F162"/>
    <mergeCell ref="A147:A154"/>
    <mergeCell ref="C147:E147"/>
    <mergeCell ref="B148:B153"/>
    <mergeCell ref="L64:L65"/>
    <mergeCell ref="D148:E151"/>
    <mergeCell ref="C148:C151"/>
    <mergeCell ref="G148:K151"/>
    <mergeCell ref="F148:F151"/>
    <mergeCell ref="D119:E121"/>
    <mergeCell ref="C119:C121"/>
    <mergeCell ref="F119:F121"/>
    <mergeCell ref="G119:K121"/>
    <mergeCell ref="L119:L121"/>
    <mergeCell ref="G118:K118"/>
    <mergeCell ref="L125:L126"/>
    <mergeCell ref="G125:K126"/>
    <mergeCell ref="F125:F126"/>
    <mergeCell ref="D125:E126"/>
    <mergeCell ref="C154:F154"/>
    <mergeCell ref="B155:F155"/>
    <mergeCell ref="B156:R156"/>
    <mergeCell ref="B163:F163"/>
    <mergeCell ref="B158:B161"/>
    <mergeCell ref="C158:C159"/>
    <mergeCell ref="D158:E159"/>
    <mergeCell ref="F158:F159"/>
    <mergeCell ref="G158:K159"/>
    <mergeCell ref="L158:L159"/>
    <mergeCell ref="C160:C161"/>
    <mergeCell ref="D161:F161"/>
    <mergeCell ref="S148:S151"/>
    <mergeCell ref="S139:S140"/>
    <mergeCell ref="A4:S4"/>
    <mergeCell ref="A139:A144"/>
    <mergeCell ref="B141:B143"/>
    <mergeCell ref="D141:E141"/>
    <mergeCell ref="G141:K141"/>
    <mergeCell ref="C142:C143"/>
    <mergeCell ref="D143:F143"/>
    <mergeCell ref="C144:F144"/>
    <mergeCell ref="C125:C126"/>
    <mergeCell ref="A107:A129"/>
    <mergeCell ref="L109:L111"/>
    <mergeCell ref="C118:E118"/>
    <mergeCell ref="B119:B128"/>
    <mergeCell ref="C122:C124"/>
    <mergeCell ref="D124:F124"/>
    <mergeCell ref="C129:F129"/>
    <mergeCell ref="B107:B108"/>
    <mergeCell ref="C107:E108"/>
    <mergeCell ref="F107:F108"/>
    <mergeCell ref="L14:L15"/>
    <mergeCell ref="B68:B70"/>
    <mergeCell ref="C68:E70"/>
    <mergeCell ref="A132:A136"/>
    <mergeCell ref="C132:E132"/>
    <mergeCell ref="B133:B135"/>
    <mergeCell ref="D133:E133"/>
    <mergeCell ref="G133:K133"/>
    <mergeCell ref="C136:F136"/>
    <mergeCell ref="C152:C153"/>
    <mergeCell ref="D153:F153"/>
    <mergeCell ref="F139:F140"/>
    <mergeCell ref="G139:K140"/>
    <mergeCell ref="C134:C135"/>
    <mergeCell ref="D135:F135"/>
    <mergeCell ref="B137:F137"/>
    <mergeCell ref="B138:R138"/>
    <mergeCell ref="L139:L140"/>
    <mergeCell ref="G147:K147"/>
    <mergeCell ref="C139:E140"/>
    <mergeCell ref="B139:B140"/>
    <mergeCell ref="B145:F145"/>
    <mergeCell ref="B146:R146"/>
    <mergeCell ref="L148:L151"/>
    <mergeCell ref="D109:E111"/>
    <mergeCell ref="C109:C111"/>
    <mergeCell ref="F109:F111"/>
    <mergeCell ref="C115:C116"/>
    <mergeCell ref="D116:F116"/>
    <mergeCell ref="D113:F113"/>
    <mergeCell ref="D114:E114"/>
    <mergeCell ref="G114:K114"/>
    <mergeCell ref="T133:X133"/>
    <mergeCell ref="T109:X109"/>
    <mergeCell ref="T114:X114"/>
    <mergeCell ref="T119:X119"/>
    <mergeCell ref="T125:X125"/>
    <mergeCell ref="C117:F117"/>
    <mergeCell ref="D30:F30"/>
    <mergeCell ref="D31:E36"/>
    <mergeCell ref="F31:F36"/>
    <mergeCell ref="G31:K36"/>
    <mergeCell ref="C25:C27"/>
    <mergeCell ref="D25:E27"/>
    <mergeCell ref="F25:F27"/>
    <mergeCell ref="G25:K27"/>
    <mergeCell ref="C127:C128"/>
    <mergeCell ref="D128:F128"/>
    <mergeCell ref="G68:K70"/>
    <mergeCell ref="F49:F52"/>
    <mergeCell ref="G49:K52"/>
    <mergeCell ref="C53:C54"/>
    <mergeCell ref="D54:F54"/>
    <mergeCell ref="C83:C84"/>
    <mergeCell ref="D84:F84"/>
    <mergeCell ref="G42:K42"/>
    <mergeCell ref="D39:E39"/>
    <mergeCell ref="C45:C46"/>
    <mergeCell ref="D45:E46"/>
    <mergeCell ref="F45:F46"/>
    <mergeCell ref="C112:C113"/>
    <mergeCell ref="G109:K111"/>
    <mergeCell ref="L31:L36"/>
    <mergeCell ref="C37:C38"/>
    <mergeCell ref="D38:F38"/>
    <mergeCell ref="L45:L46"/>
    <mergeCell ref="D44:F44"/>
    <mergeCell ref="D85:E85"/>
    <mergeCell ref="C99:C100"/>
    <mergeCell ref="D100:F100"/>
    <mergeCell ref="D42:E42"/>
    <mergeCell ref="F68:F70"/>
    <mergeCell ref="L62:L63"/>
    <mergeCell ref="C91:E91"/>
    <mergeCell ref="C80:C82"/>
    <mergeCell ref="L107:L108"/>
    <mergeCell ref="D80:E82"/>
    <mergeCell ref="F80:F82"/>
    <mergeCell ref="C67:F67"/>
    <mergeCell ref="L80:L82"/>
    <mergeCell ref="C86:C89"/>
    <mergeCell ref="F62:F63"/>
    <mergeCell ref="C47:C48"/>
    <mergeCell ref="D48:F48"/>
    <mergeCell ref="L49:L52"/>
    <mergeCell ref="C94:C95"/>
    <mergeCell ref="D95:F95"/>
    <mergeCell ref="C97:E97"/>
    <mergeCell ref="D89:F89"/>
    <mergeCell ref="D71:E75"/>
    <mergeCell ref="C71:C75"/>
    <mergeCell ref="F71:F75"/>
    <mergeCell ref="G85:K85"/>
    <mergeCell ref="G71:K75"/>
    <mergeCell ref="L92:L93"/>
    <mergeCell ref="G92:K93"/>
    <mergeCell ref="D92:E93"/>
    <mergeCell ref="F92:F93"/>
    <mergeCell ref="C92:C93"/>
    <mergeCell ref="S5:S6"/>
    <mergeCell ref="J5:J6"/>
    <mergeCell ref="K5:K6"/>
    <mergeCell ref="B5:B6"/>
    <mergeCell ref="C5:C6"/>
    <mergeCell ref="E5:E6"/>
    <mergeCell ref="G9:K10"/>
    <mergeCell ref="G11:K11"/>
    <mergeCell ref="D17:F17"/>
    <mergeCell ref="C16:C17"/>
    <mergeCell ref="D11:E11"/>
    <mergeCell ref="D14:E15"/>
    <mergeCell ref="C14:C15"/>
    <mergeCell ref="P5:R5"/>
    <mergeCell ref="F14:F15"/>
    <mergeCell ref="G14:K15"/>
    <mergeCell ref="B11:B66"/>
    <mergeCell ref="C18:C20"/>
    <mergeCell ref="D18:E20"/>
    <mergeCell ref="F18:F20"/>
    <mergeCell ref="L18:L20"/>
    <mergeCell ref="G18:K20"/>
    <mergeCell ref="C28:C30"/>
    <mergeCell ref="C65:C66"/>
    <mergeCell ref="A5:A6"/>
    <mergeCell ref="D13:F13"/>
    <mergeCell ref="D5:D6"/>
    <mergeCell ref="B8:R8"/>
    <mergeCell ref="N5:O5"/>
    <mergeCell ref="L5:L6"/>
    <mergeCell ref="M5:M6"/>
    <mergeCell ref="F5:F6"/>
    <mergeCell ref="C12:C13"/>
    <mergeCell ref="L9:L10"/>
    <mergeCell ref="I5:I6"/>
    <mergeCell ref="G5:G6"/>
    <mergeCell ref="H5:H6"/>
    <mergeCell ref="B9:B10"/>
    <mergeCell ref="C9:E10"/>
    <mergeCell ref="F9:F10"/>
    <mergeCell ref="A9:A104"/>
    <mergeCell ref="C90:F90"/>
    <mergeCell ref="L25:L27"/>
    <mergeCell ref="C62:C63"/>
    <mergeCell ref="G98:K98"/>
    <mergeCell ref="D66:F66"/>
    <mergeCell ref="L68:L70"/>
    <mergeCell ref="L71:L75"/>
    <mergeCell ref="A175:F175"/>
    <mergeCell ref="E171:F171"/>
    <mergeCell ref="E170:F170"/>
    <mergeCell ref="E169:F169"/>
    <mergeCell ref="A169:C171"/>
    <mergeCell ref="A172:F172"/>
    <mergeCell ref="A173:F173"/>
    <mergeCell ref="A174:F174"/>
    <mergeCell ref="B92:B95"/>
    <mergeCell ref="A164:F164"/>
    <mergeCell ref="B105:F105"/>
    <mergeCell ref="B131:R131"/>
    <mergeCell ref="C104:F104"/>
    <mergeCell ref="B130:F130"/>
    <mergeCell ref="A168:K168"/>
    <mergeCell ref="D98:E98"/>
    <mergeCell ref="B98:B103"/>
    <mergeCell ref="C96:F96"/>
    <mergeCell ref="D101:E101"/>
    <mergeCell ref="G101:K101"/>
    <mergeCell ref="C102:C103"/>
    <mergeCell ref="D103:F103"/>
    <mergeCell ref="B109:B116"/>
    <mergeCell ref="B106:R106"/>
    <mergeCell ref="C21:C24"/>
    <mergeCell ref="B71:B89"/>
    <mergeCell ref="C76:C79"/>
    <mergeCell ref="D79:F79"/>
    <mergeCell ref="G80:K82"/>
    <mergeCell ref="G62:K63"/>
    <mergeCell ref="G59:K59"/>
    <mergeCell ref="D24:F24"/>
    <mergeCell ref="C56:C58"/>
    <mergeCell ref="D62:E63"/>
    <mergeCell ref="G55:K55"/>
    <mergeCell ref="C49:C52"/>
    <mergeCell ref="D49:E52"/>
    <mergeCell ref="C60:C61"/>
    <mergeCell ref="D61:F61"/>
    <mergeCell ref="D59:E59"/>
    <mergeCell ref="D55:E55"/>
    <mergeCell ref="D58:F58"/>
    <mergeCell ref="C31:C36"/>
    <mergeCell ref="C43:C44"/>
    <mergeCell ref="D41:F41"/>
    <mergeCell ref="G45:K46"/>
    <mergeCell ref="G39:K39"/>
    <mergeCell ref="C40:C41"/>
  </mergeCells>
  <phoneticPr fontId="7" type="noConversion"/>
  <pageMargins left="0.25" right="0.25" top="0.75" bottom="0.75" header="0.3" footer="0.3"/>
  <pageSetup paperSize="9" scale="70" orientation="portrait" r:id="rId1"/>
  <rowBreaks count="2" manualBreakCount="2">
    <brk id="67" max="11" man="1"/>
    <brk id="13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tabSelected="1" topLeftCell="A88" zoomScaleNormal="100" workbookViewId="0">
      <selection activeCell="A96" sqref="A96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C1" s="276" t="s">
        <v>303</v>
      </c>
      <c r="D1" s="276"/>
      <c r="E1" s="276"/>
      <c r="F1" s="276"/>
      <c r="G1" s="276"/>
    </row>
    <row r="2" spans="1:14" x14ac:dyDescent="0.2">
      <c r="A2" s="83"/>
      <c r="B2" s="2"/>
      <c r="C2" s="276" t="s">
        <v>305</v>
      </c>
      <c r="D2" s="276"/>
      <c r="E2" s="276"/>
      <c r="F2" s="276"/>
      <c r="G2" s="276"/>
    </row>
    <row r="3" spans="1:14" x14ac:dyDescent="0.2">
      <c r="A3" s="83"/>
      <c r="B3" s="2"/>
      <c r="C3" s="276" t="s">
        <v>306</v>
      </c>
      <c r="D3" s="276"/>
      <c r="E3" s="276"/>
      <c r="F3" s="276"/>
      <c r="G3" s="276"/>
    </row>
    <row r="4" spans="1:14" x14ac:dyDescent="0.2">
      <c r="A4" s="83"/>
      <c r="B4" s="2"/>
      <c r="C4" s="83"/>
      <c r="D4" s="83"/>
      <c r="E4" s="83"/>
      <c r="F4" s="119"/>
      <c r="G4" s="119"/>
    </row>
    <row r="5" spans="1:14" ht="14.25" customHeight="1" x14ac:dyDescent="0.2">
      <c r="A5" s="258" t="s">
        <v>304</v>
      </c>
      <c r="B5" s="258"/>
      <c r="C5" s="258"/>
      <c r="D5" s="258"/>
      <c r="E5" s="258"/>
      <c r="F5" s="258"/>
      <c r="G5" s="258"/>
      <c r="H5" s="3"/>
      <c r="I5" s="3"/>
      <c r="J5" s="3"/>
      <c r="K5" s="3"/>
      <c r="L5" s="3"/>
      <c r="M5" s="3"/>
      <c r="N5" s="3"/>
    </row>
    <row r="6" spans="1:14" ht="33" customHeight="1" x14ac:dyDescent="0.2">
      <c r="A6" s="260" t="s">
        <v>10</v>
      </c>
      <c r="B6" s="260" t="s">
        <v>281</v>
      </c>
      <c r="C6" s="260"/>
      <c r="D6" s="260" t="s">
        <v>282</v>
      </c>
      <c r="E6" s="260"/>
      <c r="F6" s="260"/>
      <c r="G6" s="260" t="s">
        <v>283</v>
      </c>
    </row>
    <row r="7" spans="1:14" ht="30" x14ac:dyDescent="0.2">
      <c r="A7" s="260"/>
      <c r="B7" s="124" t="s">
        <v>1</v>
      </c>
      <c r="C7" s="124" t="s">
        <v>4</v>
      </c>
      <c r="D7" s="123">
        <v>2023</v>
      </c>
      <c r="E7" s="123">
        <v>2024</v>
      </c>
      <c r="F7" s="123">
        <v>2025</v>
      </c>
      <c r="G7" s="260"/>
    </row>
    <row r="8" spans="1:14" ht="15" x14ac:dyDescent="0.25">
      <c r="A8" s="127">
        <v>1</v>
      </c>
      <c r="B8" s="126">
        <v>2</v>
      </c>
      <c r="C8" s="126">
        <v>3</v>
      </c>
      <c r="D8" s="126">
        <v>4</v>
      </c>
      <c r="E8" s="126">
        <v>5</v>
      </c>
      <c r="F8" s="126">
        <v>6</v>
      </c>
      <c r="G8" s="127">
        <v>7</v>
      </c>
    </row>
    <row r="9" spans="1:14" ht="15" x14ac:dyDescent="0.2">
      <c r="A9" s="22" t="s">
        <v>174</v>
      </c>
      <c r="B9" s="261" t="str">
        <f>'004 pr. asignavimai'!C9</f>
        <v>Organizuoti ir įgyvendinti valstybės bei Savivaldybės teikiamą socialinę paramą Plungės rajono savivaldybėje</v>
      </c>
      <c r="C9" s="262"/>
      <c r="D9" s="262"/>
      <c r="E9" s="262"/>
      <c r="F9" s="262"/>
      <c r="G9" s="263" t="s">
        <v>285</v>
      </c>
    </row>
    <row r="10" spans="1:14" ht="30" x14ac:dyDescent="0.2">
      <c r="A10" s="6" t="str">
        <f>'004 pr. asignavimai'!M9</f>
        <v>R-004-01-01-01</v>
      </c>
      <c r="B10" s="7" t="str">
        <f>'004 pr. asignavimai'!N9</f>
        <v>Gyventojų, kuriems suteiktos bendrųjų ir socialinės priežiūros paslaugų, skaičiaus pokytis (lyginant su praėjusiais metais)</v>
      </c>
      <c r="C10" s="6" t="str">
        <f>'004 pr. asignavimai'!O9</f>
        <v>proc.</v>
      </c>
      <c r="D10" s="6">
        <f>'004 pr. asignavimai'!P9</f>
        <v>95</v>
      </c>
      <c r="E10" s="6">
        <f>'004 pr. asignavimai'!Q9</f>
        <v>95</v>
      </c>
      <c r="F10" s="120">
        <f>'004 pr. asignavimai'!R9</f>
        <v>95</v>
      </c>
      <c r="G10" s="263"/>
    </row>
    <row r="11" spans="1:14" ht="30" x14ac:dyDescent="0.2">
      <c r="A11" s="6" t="str">
        <f>'004 pr. asignavimai'!M10</f>
        <v>R-004-01-01-02</v>
      </c>
      <c r="B11" s="7" t="str">
        <f>'004 pr. asignavimai'!N10</f>
        <v>Visuomenės sveikatos biuro teikiamų paslaugų gavėjų skaičiaus pokytis (palyginti su praėjusiais metais)</v>
      </c>
      <c r="C11" s="6" t="str">
        <f>'004 pr. asignavimai'!O10</f>
        <v>proc.</v>
      </c>
      <c r="D11" s="6">
        <f>'004 pr. asignavimai'!P10</f>
        <v>0.1</v>
      </c>
      <c r="E11" s="6">
        <f>'004 pr. asignavimai'!Q10</f>
        <v>0.5</v>
      </c>
      <c r="F11" s="120">
        <f>'004 pr. asignavimai'!R10</f>
        <v>0.5</v>
      </c>
      <c r="G11" s="263"/>
    </row>
    <row r="12" spans="1:14" ht="15" customHeight="1" x14ac:dyDescent="0.2">
      <c r="A12" s="84" t="s">
        <v>175</v>
      </c>
      <c r="B12" s="259" t="str">
        <f>'004 pr. asignavimai'!D11</f>
        <v>Socialinėms išmokoms ir kompensacijoms skaičiuoti ir mokėti</v>
      </c>
      <c r="C12" s="259"/>
      <c r="D12" s="259"/>
      <c r="E12" s="259"/>
      <c r="F12" s="259"/>
      <c r="G12" s="264" t="s">
        <v>27</v>
      </c>
    </row>
    <row r="13" spans="1:14" ht="15" x14ac:dyDescent="0.2">
      <c r="A13" s="81" t="str">
        <f>'004 pr. asignavimai'!M11</f>
        <v>V-004-01-01-01-01 (VB)</v>
      </c>
      <c r="B13" s="82" t="str">
        <f>'004 pr. asignavimai'!N11</f>
        <v xml:space="preserve">Laidojimo pašalpų gavėjų skaičius </v>
      </c>
      <c r="C13" s="81" t="str">
        <f>'004 pr. asignavimai'!O11</f>
        <v>asm.</v>
      </c>
      <c r="D13" s="81">
        <f>'004 pr. asignavimai'!P11</f>
        <v>550</v>
      </c>
      <c r="E13" s="81">
        <f>'004 pr. asignavimai'!Q11</f>
        <v>550</v>
      </c>
      <c r="F13" s="121">
        <f>'004 pr. asignavimai'!R11</f>
        <v>550</v>
      </c>
      <c r="G13" s="265"/>
    </row>
    <row r="14" spans="1:14" ht="15" x14ac:dyDescent="0.2">
      <c r="A14" s="84" t="s">
        <v>176</v>
      </c>
      <c r="B14" s="259" t="str">
        <f>'004 pr. asignavimai'!D14</f>
        <v>Socialinei paramai mokiniams</v>
      </c>
      <c r="C14" s="259"/>
      <c r="D14" s="259"/>
      <c r="E14" s="259"/>
      <c r="F14" s="259"/>
      <c r="G14" s="264" t="s">
        <v>27</v>
      </c>
    </row>
    <row r="15" spans="1:14" ht="15" x14ac:dyDescent="0.2">
      <c r="A15" s="81" t="str">
        <f>'004 pr. asignavimai'!M14</f>
        <v>V-004-01-01-02-01 (VB)</v>
      </c>
      <c r="B15" s="82" t="str">
        <f>'004 pr. asignavimai'!N14</f>
        <v>Mokinio reikmenų gavėjų skaičius</v>
      </c>
      <c r="C15" s="81" t="str">
        <f>'004 pr. asignavimai'!O14</f>
        <v>asm.</v>
      </c>
      <c r="D15" s="81">
        <f>'004 pr. asignavimai'!P14</f>
        <v>700</v>
      </c>
      <c r="E15" s="81">
        <f>'004 pr. asignavimai'!Q14</f>
        <v>700</v>
      </c>
      <c r="F15" s="121">
        <f>'004 pr. asignavimai'!R14</f>
        <v>700</v>
      </c>
      <c r="G15" s="266"/>
    </row>
    <row r="16" spans="1:14" ht="15" x14ac:dyDescent="0.2">
      <c r="A16" s="81" t="str">
        <f>'004 pr. asignavimai'!M15</f>
        <v>V-004-01-01-02-02 (VB)</v>
      </c>
      <c r="B16" s="82" t="str">
        <f>'004 pr. asignavimai'!N15</f>
        <v xml:space="preserve">Nemokamo maitinimo gavėjų skaičius </v>
      </c>
      <c r="C16" s="81" t="str">
        <f>'004 pr. asignavimai'!O15</f>
        <v>asm.</v>
      </c>
      <c r="D16" s="81">
        <f>'004 pr. asignavimai'!P15</f>
        <v>1900</v>
      </c>
      <c r="E16" s="81">
        <f>'004 pr. asignavimai'!Q15</f>
        <v>2000</v>
      </c>
      <c r="F16" s="121">
        <f>'004 pr. asignavimai'!R15</f>
        <v>2000</v>
      </c>
      <c r="G16" s="265"/>
    </row>
    <row r="17" spans="1:7" ht="15" x14ac:dyDescent="0.2">
      <c r="A17" s="84" t="s">
        <v>177</v>
      </c>
      <c r="B17" s="259" t="str">
        <f>'004 pr. asignavimai'!D18</f>
        <v>Socialinėms paslaugoms</v>
      </c>
      <c r="C17" s="259"/>
      <c r="D17" s="259"/>
      <c r="E17" s="259"/>
      <c r="F17" s="259"/>
      <c r="G17" s="264" t="s">
        <v>27</v>
      </c>
    </row>
    <row r="18" spans="1:7" ht="15" x14ac:dyDescent="0.2">
      <c r="A18" s="81" t="str">
        <f>'004 pr. asignavimai'!M18</f>
        <v>V-004-01-01-03-01 (VB)</v>
      </c>
      <c r="B18" s="82" t="str">
        <f>'004 pr. asignavimai'!N18</f>
        <v>Suteiktų paslaugų socialinės rizikos šeimoms skaičius</v>
      </c>
      <c r="C18" s="81" t="str">
        <f>'004 pr. asignavimai'!O18</f>
        <v>vnt.</v>
      </c>
      <c r="D18" s="81">
        <f>'004 pr. asignavimai'!P18</f>
        <v>183</v>
      </c>
      <c r="E18" s="81">
        <f>'004 pr. asignavimai'!Q18</f>
        <v>183</v>
      </c>
      <c r="F18" s="121">
        <f>'004 pr. asignavimai'!R18</f>
        <v>183</v>
      </c>
      <c r="G18" s="266"/>
    </row>
    <row r="19" spans="1:7" ht="15" x14ac:dyDescent="0.2">
      <c r="A19" s="81" t="str">
        <f>'004 pr. asignavimai'!M19</f>
        <v>V-004-01-01-03-02</v>
      </c>
      <c r="B19" s="82" t="str">
        <f>'004 pr. asignavimai'!N19</f>
        <v>Suteiktų pagalbos į namus paslaugų skaičius</v>
      </c>
      <c r="C19" s="81" t="str">
        <f>'004 pr. asignavimai'!O19</f>
        <v>vnt.</v>
      </c>
      <c r="D19" s="81">
        <f>'004 pr. asignavimai'!P19</f>
        <v>30</v>
      </c>
      <c r="E19" s="81">
        <f>'004 pr. asignavimai'!Q19</f>
        <v>40</v>
      </c>
      <c r="F19" s="121">
        <f>'004 pr. asignavimai'!R19</f>
        <v>50</v>
      </c>
      <c r="G19" s="266"/>
    </row>
    <row r="20" spans="1:7" ht="15" x14ac:dyDescent="0.2">
      <c r="A20" s="81" t="str">
        <f>'004 pr. asignavimai'!M20</f>
        <v>V-004-01-01-03-03</v>
      </c>
      <c r="B20" s="82" t="str">
        <f>'004 pr. asignavimai'!N20</f>
        <v>Apsaugoto būsto paslaugų gavėjų skaičius</v>
      </c>
      <c r="C20" s="81" t="str">
        <f>'004 pr. asignavimai'!O20</f>
        <v>asm.</v>
      </c>
      <c r="D20" s="81">
        <f>'004 pr. asignavimai'!P20</f>
        <v>3</v>
      </c>
      <c r="E20" s="81">
        <f>'004 pr. asignavimai'!Q20</f>
        <v>4</v>
      </c>
      <c r="F20" s="121">
        <f>'004 pr. asignavimai'!R20</f>
        <v>5</v>
      </c>
      <c r="G20" s="265"/>
    </row>
    <row r="21" spans="1:7" ht="15" x14ac:dyDescent="0.2">
      <c r="A21" s="84" t="s">
        <v>178</v>
      </c>
      <c r="B21" s="259" t="str">
        <f>'004 pr. asignavimai'!D25</f>
        <v>Socialinės reabilitacijos paslaugų neįgaliesiems bendruomenėje teikimas</v>
      </c>
      <c r="C21" s="259"/>
      <c r="D21" s="259"/>
      <c r="E21" s="259"/>
      <c r="F21" s="259"/>
      <c r="G21" s="264" t="s">
        <v>27</v>
      </c>
    </row>
    <row r="22" spans="1:7" ht="15" x14ac:dyDescent="0.2">
      <c r="A22" s="81" t="str">
        <f>'004 pr. asignavimai'!M25</f>
        <v>V-004-01-01-04-01 (SB/VB)</v>
      </c>
      <c r="B22" s="82" t="str">
        <f>'004 pr. asignavimai'!N25</f>
        <v>NVO paslaugas gavusių asmenų skaičius</v>
      </c>
      <c r="C22" s="81" t="str">
        <f>'004 pr. asignavimai'!O25</f>
        <v>vnt.</v>
      </c>
      <c r="D22" s="81">
        <f>'004 pr. asignavimai'!P25</f>
        <v>155</v>
      </c>
      <c r="E22" s="81">
        <f>'004 pr. asignavimai'!Q25</f>
        <v>170</v>
      </c>
      <c r="F22" s="121">
        <f>'004 pr. asignavimai'!R25</f>
        <v>190</v>
      </c>
      <c r="G22" s="266"/>
    </row>
    <row r="23" spans="1:7" ht="15" x14ac:dyDescent="0.2">
      <c r="A23" s="81" t="str">
        <f>'004 pr. asignavimai'!M26</f>
        <v>V-004-01-01-04-02 (SB/VB)</v>
      </c>
      <c r="B23" s="82" t="str">
        <f>'004 pr. asignavimai'!N26</f>
        <v>Pritaikytų asmenims su negalia būstų skaičius</v>
      </c>
      <c r="C23" s="81" t="str">
        <f>'004 pr. asignavimai'!O26</f>
        <v>vnt.</v>
      </c>
      <c r="D23" s="81">
        <f>'004 pr. asignavimai'!P26</f>
        <v>8</v>
      </c>
      <c r="E23" s="81">
        <f>'004 pr. asignavimai'!Q26</f>
        <v>10</v>
      </c>
      <c r="F23" s="121">
        <f>'004 pr. asignavimai'!R26</f>
        <v>12</v>
      </c>
      <c r="G23" s="266"/>
    </row>
    <row r="24" spans="1:7" ht="15" x14ac:dyDescent="0.2">
      <c r="A24" s="81" t="str">
        <f>'004 pr. asignavimai'!M27</f>
        <v>V-004-01-01-04-03</v>
      </c>
      <c r="B24" s="82" t="str">
        <f>'004 pr. asignavimai'!N27</f>
        <v>Paremtų NVO vykdomų programų skaičius</v>
      </c>
      <c r="C24" s="81" t="str">
        <f>'004 pr. asignavimai'!O27</f>
        <v>vnt.</v>
      </c>
      <c r="D24" s="81">
        <f>'004 pr. asignavimai'!P27</f>
        <v>5</v>
      </c>
      <c r="E24" s="81">
        <f>'004 pr. asignavimai'!Q27</f>
        <v>6</v>
      </c>
      <c r="F24" s="121">
        <f>'004 pr. asignavimai'!R27</f>
        <v>6</v>
      </c>
      <c r="G24" s="265"/>
    </row>
    <row r="25" spans="1:7" ht="15" x14ac:dyDescent="0.2">
      <c r="A25" s="84" t="s">
        <v>179</v>
      </c>
      <c r="B25" s="259" t="str">
        <f>'004 pr. asignavimai'!D31</f>
        <v>Visuomenės sveikatos priežiūros funkcijoms vykdyti</v>
      </c>
      <c r="C25" s="259"/>
      <c r="D25" s="259"/>
      <c r="E25" s="259"/>
      <c r="F25" s="259"/>
      <c r="G25" s="264" t="s">
        <v>27</v>
      </c>
    </row>
    <row r="26" spans="1:7" ht="15" x14ac:dyDescent="0.2">
      <c r="A26" s="81" t="str">
        <f>'004 pr. asignavimai'!M31</f>
        <v>V-004-01-01-05-01 (VB)</v>
      </c>
      <c r="B26" s="82" t="str">
        <f>'004 pr. asignavimai'!N31</f>
        <v>Visuomenės sveikatos specialistų skaičius</v>
      </c>
      <c r="C26" s="81" t="str">
        <f>'004 pr. asignavimai'!O31</f>
        <v>asm.</v>
      </c>
      <c r="D26" s="81">
        <f>'004 pr. asignavimai'!P31</f>
        <v>20</v>
      </c>
      <c r="E26" s="81">
        <f>'004 pr. asignavimai'!Q31</f>
        <v>21</v>
      </c>
      <c r="F26" s="121">
        <f>'004 pr. asignavimai'!R31</f>
        <v>22</v>
      </c>
      <c r="G26" s="266"/>
    </row>
    <row r="27" spans="1:7" ht="15" x14ac:dyDescent="0.2">
      <c r="A27" s="81" t="str">
        <f>'004 pr. asignavimai'!M32</f>
        <v>V-004-01-01-05-02 (VB)</v>
      </c>
      <c r="B27" s="82" t="str">
        <f>'004 pr. asignavimai'!N32</f>
        <v>Suorganizuotų renginių skaičius</v>
      </c>
      <c r="C27" s="81" t="str">
        <f>'004 pr. asignavimai'!O32</f>
        <v>vnt.</v>
      </c>
      <c r="D27" s="81">
        <f>'004 pr. asignavimai'!P32</f>
        <v>15000</v>
      </c>
      <c r="E27" s="81">
        <f>'004 pr. asignavimai'!Q32</f>
        <v>15000</v>
      </c>
      <c r="F27" s="121">
        <f>'004 pr. asignavimai'!R32</f>
        <v>15000</v>
      </c>
      <c r="G27" s="266"/>
    </row>
    <row r="28" spans="1:7" ht="15" x14ac:dyDescent="0.2">
      <c r="A28" s="81" t="str">
        <f>'004 pr. asignavimai'!M33</f>
        <v>V-004-01-01-05-03 (VB)</v>
      </c>
      <c r="B28" s="82" t="str">
        <f>'004 pr. asignavimai'!N33</f>
        <v xml:space="preserve">Psichikos sveikatos stiprinimo suteiktų individualių konsultacijų trukmė </v>
      </c>
      <c r="C28" s="81" t="str">
        <f>'004 pr. asignavimai'!O33</f>
        <v>val.</v>
      </c>
      <c r="D28" s="81">
        <f>'004 pr. asignavimai'!P33</f>
        <v>200</v>
      </c>
      <c r="E28" s="81">
        <f>'004 pr. asignavimai'!Q33</f>
        <v>200</v>
      </c>
      <c r="F28" s="121">
        <f>'004 pr. asignavimai'!R33</f>
        <v>200</v>
      </c>
      <c r="G28" s="266"/>
    </row>
    <row r="29" spans="1:7" ht="30" x14ac:dyDescent="0.2">
      <c r="A29" s="81" t="str">
        <f>'004 pr. asignavimai'!M34</f>
        <v>V-004-01-01-05-04 (VB)</v>
      </c>
      <c r="B29" s="82" t="str">
        <f>'004 pr. asignavimai'!N34</f>
        <v xml:space="preserve">Psichikos sveikatos stiprinimo suteiktų grupinių konsultacijų  ar užsiėmimų trukmė </v>
      </c>
      <c r="C29" s="81" t="str">
        <f>'004 pr. asignavimai'!O34</f>
        <v>val.</v>
      </c>
      <c r="D29" s="81">
        <f>'004 pr. asignavimai'!P34</f>
        <v>250</v>
      </c>
      <c r="E29" s="81">
        <f>'004 pr. asignavimai'!Q34</f>
        <v>250</v>
      </c>
      <c r="F29" s="121">
        <f>'004 pr. asignavimai'!R34</f>
        <v>250</v>
      </c>
      <c r="G29" s="266"/>
    </row>
    <row r="30" spans="1:7" ht="15" x14ac:dyDescent="0.2">
      <c r="A30" s="81" t="str">
        <f>'004 pr. asignavimai'!M35</f>
        <v>V-004-01-01-05-05 (VB)</v>
      </c>
      <c r="B30" s="82" t="str">
        <f>'004 pr. asignavimai'!N35</f>
        <v>Sveikos gyvensenos viešinimo informacijos pateikčių skaičius</v>
      </c>
      <c r="C30" s="81" t="str">
        <f>'004 pr. asignavimai'!O35</f>
        <v>vnt.</v>
      </c>
      <c r="D30" s="81">
        <f>'004 pr. asignavimai'!P35</f>
        <v>1500</v>
      </c>
      <c r="E30" s="81">
        <f>'004 pr. asignavimai'!Q35</f>
        <v>1700</v>
      </c>
      <c r="F30" s="121">
        <f>'004 pr. asignavimai'!R35</f>
        <v>1900</v>
      </c>
      <c r="G30" s="266"/>
    </row>
    <row r="31" spans="1:7" ht="15" x14ac:dyDescent="0.2">
      <c r="A31" s="81" t="str">
        <f>'004 pr. asignavimai'!M36</f>
        <v>V-004-01-01-05-06 (VB)</v>
      </c>
      <c r="B31" s="82" t="str">
        <f>'004 pr. asignavimai'!N36</f>
        <v>VSB darbuotojų kvalifikacijos kėlimo skaičius</v>
      </c>
      <c r="C31" s="81" t="str">
        <f>'004 pr. asignavimai'!O36</f>
        <v>vnt.</v>
      </c>
      <c r="D31" s="81">
        <f>'004 pr. asignavimai'!P36</f>
        <v>23</v>
      </c>
      <c r="E31" s="81">
        <f>'004 pr. asignavimai'!Q36</f>
        <v>24</v>
      </c>
      <c r="F31" s="121">
        <f>'004 pr. asignavimai'!R36</f>
        <v>25</v>
      </c>
      <c r="G31" s="265"/>
    </row>
    <row r="32" spans="1:7" ht="15" x14ac:dyDescent="0.2">
      <c r="A32" s="84" t="s">
        <v>180</v>
      </c>
      <c r="B32" s="259" t="str">
        <f>'004 pr. asignavimai'!D39</f>
        <v>Būsto nuomos mokesčio daliai kompensuoti</v>
      </c>
      <c r="C32" s="259"/>
      <c r="D32" s="259"/>
      <c r="E32" s="259"/>
      <c r="F32" s="259"/>
      <c r="G32" s="264" t="s">
        <v>27</v>
      </c>
    </row>
    <row r="33" spans="1:7" ht="15" x14ac:dyDescent="0.2">
      <c r="A33" s="81" t="str">
        <f>'004 pr. asignavimai'!M39</f>
        <v>V-004-01-01-06-01 (VB)</v>
      </c>
      <c r="B33" s="82" t="str">
        <f>'004 pr. asignavimai'!N39</f>
        <v>Būsto nuomos mokesčio dalies paramos gavėjų skaičius</v>
      </c>
      <c r="C33" s="81" t="str">
        <f>'004 pr. asignavimai'!O39</f>
        <v>asm.</v>
      </c>
      <c r="D33" s="81">
        <f>'004 pr. asignavimai'!P39</f>
        <v>29</v>
      </c>
      <c r="E33" s="81">
        <f>'004 pr. asignavimai'!Q39</f>
        <v>29</v>
      </c>
      <c r="F33" s="121">
        <f>'004 pr. asignavimai'!R39</f>
        <v>29</v>
      </c>
      <c r="G33" s="265"/>
    </row>
    <row r="34" spans="1:7" ht="15" x14ac:dyDescent="0.2">
      <c r="A34" s="84" t="s">
        <v>181</v>
      </c>
      <c r="B34" s="259" t="str">
        <f>'004 pr. asignavimai'!D42</f>
        <v>Neveiksnių asmenų būklės peržiūrėjimui užtikrinti</v>
      </c>
      <c r="C34" s="259"/>
      <c r="D34" s="259"/>
      <c r="E34" s="259"/>
      <c r="F34" s="259"/>
      <c r="G34" s="264" t="s">
        <v>27</v>
      </c>
    </row>
    <row r="35" spans="1:7" ht="15" x14ac:dyDescent="0.2">
      <c r="A35" s="81" t="str">
        <f>'004 pr. asignavimai'!M42</f>
        <v>V-004-01-01-07-01 (VB)</v>
      </c>
      <c r="B35" s="82" t="str">
        <f>'004 pr. asignavimai'!N42</f>
        <v>Peržiūrėtų neveiksnių asmenų bylų skaičius</v>
      </c>
      <c r="C35" s="81" t="str">
        <f>'004 pr. asignavimai'!O42</f>
        <v>vnt.</v>
      </c>
      <c r="D35" s="81">
        <f>'004 pr. asignavimai'!P42</f>
        <v>75</v>
      </c>
      <c r="E35" s="81">
        <f>'004 pr. asignavimai'!Q42</f>
        <v>75</v>
      </c>
      <c r="F35" s="121">
        <f>'004 pr. asignavimai'!R42</f>
        <v>75</v>
      </c>
      <c r="G35" s="265"/>
    </row>
    <row r="36" spans="1:7" ht="15" x14ac:dyDescent="0.2">
      <c r="A36" s="84" t="s">
        <v>182</v>
      </c>
      <c r="B36" s="259" t="str">
        <f>'004 pr. asignavimai'!D45</f>
        <v>Socialinės paramos organizavimas užsieniečių integracijai</v>
      </c>
      <c r="C36" s="259"/>
      <c r="D36" s="259"/>
      <c r="E36" s="259"/>
      <c r="F36" s="259"/>
      <c r="G36" s="264" t="s">
        <v>27</v>
      </c>
    </row>
    <row r="37" spans="1:7" ht="15" x14ac:dyDescent="0.2">
      <c r="A37" s="81" t="str">
        <f>'004 pr. asignavimai'!M45</f>
        <v>V-004-01-01-08-01 (VB)</v>
      </c>
      <c r="B37" s="82" t="str">
        <f>'004 pr. asignavimai'!N45</f>
        <v>Būsto nuomotojų skaičius</v>
      </c>
      <c r="C37" s="81" t="str">
        <f>'004 pr. asignavimai'!O45</f>
        <v>vnt.</v>
      </c>
      <c r="D37" s="81">
        <f>'004 pr. asignavimai'!P45</f>
        <v>55</v>
      </c>
      <c r="E37" s="81">
        <f>'004 pr. asignavimai'!Q45</f>
        <v>55</v>
      </c>
      <c r="F37" s="121">
        <f>'004 pr. asignavimai'!R45</f>
        <v>55</v>
      </c>
      <c r="G37" s="266"/>
    </row>
    <row r="38" spans="1:7" ht="15" x14ac:dyDescent="0.2">
      <c r="A38" s="81" t="str">
        <f>'004 pr. asignavimai'!M46</f>
        <v>V-004-01-01-08-02 (VB)</v>
      </c>
      <c r="B38" s="82" t="str">
        <f>'004 pr. asignavimai'!N46</f>
        <v xml:space="preserve">Pagalbą gavusių asmenų skaičius </v>
      </c>
      <c r="C38" s="81" t="str">
        <f>'004 pr. asignavimai'!O46</f>
        <v>asm.</v>
      </c>
      <c r="D38" s="81">
        <f>'004 pr. asignavimai'!P46</f>
        <v>100</v>
      </c>
      <c r="E38" s="81">
        <f>'004 pr. asignavimai'!Q46</f>
        <v>100</v>
      </c>
      <c r="F38" s="121">
        <f>'004 pr. asignavimai'!R46</f>
        <v>100</v>
      </c>
      <c r="G38" s="265"/>
    </row>
    <row r="39" spans="1:7" ht="15" x14ac:dyDescent="0.2">
      <c r="A39" s="84" t="s">
        <v>183</v>
      </c>
      <c r="B39" s="259" t="str">
        <f>'004 pr. asignavimai'!D49</f>
        <v>Savivaldybės teikiamos paramos organizavimas</v>
      </c>
      <c r="C39" s="259"/>
      <c r="D39" s="259"/>
      <c r="E39" s="259"/>
      <c r="F39" s="259"/>
      <c r="G39" s="264" t="s">
        <v>27</v>
      </c>
    </row>
    <row r="40" spans="1:7" ht="15" x14ac:dyDescent="0.2">
      <c r="A40" s="81" t="str">
        <f>'004 pr. asignavimai'!M49</f>
        <v>V-004-01-01-09-01</v>
      </c>
      <c r="B40" s="82" t="str">
        <f>'004 pr. asignavimai'!N49</f>
        <v>Pagalbos pinigais gavėjų skaičius</v>
      </c>
      <c r="C40" s="81" t="str">
        <f>'004 pr. asignavimai'!O49</f>
        <v>asm.</v>
      </c>
      <c r="D40" s="81">
        <f>'004 pr. asignavimai'!P49</f>
        <v>62</v>
      </c>
      <c r="E40" s="81">
        <f>'004 pr. asignavimai'!Q49</f>
        <v>62</v>
      </c>
      <c r="F40" s="121">
        <f>'004 pr. asignavimai'!R49</f>
        <v>62</v>
      </c>
      <c r="G40" s="266"/>
    </row>
    <row r="41" spans="1:7" ht="15" x14ac:dyDescent="0.2">
      <c r="A41" s="81" t="str">
        <f>'004 pr. asignavimai'!M50</f>
        <v>V-004-01-01-09-02</v>
      </c>
      <c r="B41" s="82" t="str">
        <f>'004 pr. asignavimai'!N50</f>
        <v xml:space="preserve">Vienkartinių pašalpų gavėjų skaičius </v>
      </c>
      <c r="C41" s="81" t="str">
        <f>'004 pr. asignavimai'!O50</f>
        <v>asm.</v>
      </c>
      <c r="D41" s="81">
        <f>'004 pr. asignavimai'!P50</f>
        <v>770</v>
      </c>
      <c r="E41" s="81">
        <f>'004 pr. asignavimai'!Q50</f>
        <v>770</v>
      </c>
      <c r="F41" s="121">
        <f>'004 pr. asignavimai'!R50</f>
        <v>770</v>
      </c>
      <c r="G41" s="266"/>
    </row>
    <row r="42" spans="1:7" ht="15" x14ac:dyDescent="0.2">
      <c r="A42" s="81" t="str">
        <f>'004 pr. asignavimai'!M51</f>
        <v>V-004-01-01-09-03</v>
      </c>
      <c r="B42" s="82" t="str">
        <f>'004 pr. asignavimai'!N51</f>
        <v>Vietinės rinkliavos išlaidų kompensacijų gavėjų skaičius</v>
      </c>
      <c r="C42" s="81" t="str">
        <f>'004 pr. asignavimai'!O51</f>
        <v>asm.</v>
      </c>
      <c r="D42" s="81">
        <f>'004 pr. asignavimai'!P51</f>
        <v>615</v>
      </c>
      <c r="E42" s="81">
        <f>'004 pr. asignavimai'!Q51</f>
        <v>615</v>
      </c>
      <c r="F42" s="121">
        <f>'004 pr. asignavimai'!R51</f>
        <v>615</v>
      </c>
      <c r="G42" s="266"/>
    </row>
    <row r="43" spans="1:7" ht="15" x14ac:dyDescent="0.2">
      <c r="A43" s="81" t="str">
        <f>'004 pr. asignavimai'!M52</f>
        <v>V-004-01-01-09-04</v>
      </c>
      <c r="B43" s="82" t="str">
        <f>'004 pr. asignavimai'!N52</f>
        <v>Socialinės globos paslaugų gavėjų skaičius</v>
      </c>
      <c r="C43" s="81" t="str">
        <f>'004 pr. asignavimai'!O52</f>
        <v>asm.</v>
      </c>
      <c r="D43" s="81">
        <f>'004 pr. asignavimai'!P52</f>
        <v>136</v>
      </c>
      <c r="E43" s="81">
        <f>'004 pr. asignavimai'!Q52</f>
        <v>138</v>
      </c>
      <c r="F43" s="121">
        <f>'004 pr. asignavimai'!R52</f>
        <v>140</v>
      </c>
      <c r="G43" s="265"/>
    </row>
    <row r="44" spans="1:7" ht="15" x14ac:dyDescent="0.2">
      <c r="A44" s="84" t="s">
        <v>184</v>
      </c>
      <c r="B44" s="259" t="str">
        <f>'004 pr. asignavimai'!D55</f>
        <v>Vaikų dienos centrų programų rėmimas</v>
      </c>
      <c r="C44" s="259"/>
      <c r="D44" s="259"/>
      <c r="E44" s="259"/>
      <c r="F44" s="259"/>
      <c r="G44" s="264" t="s">
        <v>27</v>
      </c>
    </row>
    <row r="45" spans="1:7" ht="15" x14ac:dyDescent="0.2">
      <c r="A45" s="81" t="str">
        <f>'004 pr. asignavimai'!M55</f>
        <v>V-001-01-01-10-01 (SB/VB)</v>
      </c>
      <c r="B45" s="82" t="str">
        <f>'004 pr. asignavimai'!N55</f>
        <v>Vaikų dienos centrus lankančių vaikų skaičius</v>
      </c>
      <c r="C45" s="81" t="str">
        <f>'004 pr. asignavimai'!O55</f>
        <v>asm.</v>
      </c>
      <c r="D45" s="81">
        <f>'004 pr. asignavimai'!P55</f>
        <v>192</v>
      </c>
      <c r="E45" s="81">
        <f>'004 pr. asignavimai'!Q55</f>
        <v>192</v>
      </c>
      <c r="F45" s="121">
        <f>'004 pr. asignavimai'!R55</f>
        <v>192</v>
      </c>
      <c r="G45" s="265"/>
    </row>
    <row r="46" spans="1:7" ht="15" x14ac:dyDescent="0.2">
      <c r="A46" s="84" t="s">
        <v>185</v>
      </c>
      <c r="B46" s="259" t="str">
        <f>'004 pr. asignavimai'!D59</f>
        <v>VšĮ Plungės bendruomenės centro programos įgyvendinimas</v>
      </c>
      <c r="C46" s="259"/>
      <c r="D46" s="259"/>
      <c r="E46" s="259"/>
      <c r="F46" s="259"/>
      <c r="G46" s="264" t="s">
        <v>27</v>
      </c>
    </row>
    <row r="47" spans="1:7" ht="15" x14ac:dyDescent="0.2">
      <c r="A47" s="81" t="str">
        <f>'004 pr. asignavimai'!M59</f>
        <v>V-004-01-01-11-01</v>
      </c>
      <c r="B47" s="82" t="str">
        <f>'004 pr. asignavimai'!N59</f>
        <v>Plungės bendruomenės centro paslaugų gavėjų skaičius</v>
      </c>
      <c r="C47" s="81" t="str">
        <f>'004 pr. asignavimai'!O59</f>
        <v>asm.</v>
      </c>
      <c r="D47" s="81">
        <f>'004 pr. asignavimai'!P59</f>
        <v>60</v>
      </c>
      <c r="E47" s="81">
        <f>'004 pr. asignavimai'!Q59</f>
        <v>60</v>
      </c>
      <c r="F47" s="121">
        <f>'004 pr. asignavimai'!R59</f>
        <v>60</v>
      </c>
      <c r="G47" s="265"/>
    </row>
    <row r="48" spans="1:7" ht="15" x14ac:dyDescent="0.2">
      <c r="A48" s="84" t="s">
        <v>186</v>
      </c>
      <c r="B48" s="259" t="str">
        <f>'004 pr. asignavimai'!D62</f>
        <v>Socialinėms pašalpoms  ir kompensacijoms skaičiuoti ir mokėti</v>
      </c>
      <c r="C48" s="259"/>
      <c r="D48" s="259"/>
      <c r="E48" s="259"/>
      <c r="F48" s="259"/>
      <c r="G48" s="264" t="s">
        <v>27</v>
      </c>
    </row>
    <row r="49" spans="1:7" ht="15" x14ac:dyDescent="0.2">
      <c r="A49" s="81" t="str">
        <f>'004 pr. asignavimai'!M62</f>
        <v>V-004-01-01-12-01</v>
      </c>
      <c r="B49" s="82" t="str">
        <f>'004 pr. asignavimai'!N62</f>
        <v>Kompensacijų gavėjų skaičius</v>
      </c>
      <c r="C49" s="81" t="str">
        <f>'004 pr. asignavimai'!O62</f>
        <v>asm.</v>
      </c>
      <c r="D49" s="81">
        <f>'004 pr. asignavimai'!P62</f>
        <v>4000</v>
      </c>
      <c r="E49" s="81">
        <f>'004 pr. asignavimai'!Q62</f>
        <v>4000</v>
      </c>
      <c r="F49" s="121">
        <f>'004 pr. asignavimai'!R62</f>
        <v>4000</v>
      </c>
      <c r="G49" s="266"/>
    </row>
    <row r="50" spans="1:7" ht="15" x14ac:dyDescent="0.2">
      <c r="A50" s="81" t="str">
        <f>'004 pr. asignavimai'!M63</f>
        <v>V-004-01-01-12-02 (SB/ VB)</v>
      </c>
      <c r="B50" s="82" t="str">
        <f>'004 pr. asignavimai'!N63</f>
        <v>Socialinių pašalpų gavėjų skaičius</v>
      </c>
      <c r="C50" s="81" t="str">
        <f>'004 pr. asignavimai'!O63</f>
        <v>asm.</v>
      </c>
      <c r="D50" s="81">
        <f>'004 pr. asignavimai'!P63</f>
        <v>1400</v>
      </c>
      <c r="E50" s="81">
        <f>'004 pr. asignavimai'!Q63</f>
        <v>1400</v>
      </c>
      <c r="F50" s="121">
        <f>'004 pr. asignavimai'!R63</f>
        <v>1400</v>
      </c>
      <c r="G50" s="265"/>
    </row>
    <row r="51" spans="1:7" ht="15" x14ac:dyDescent="0.2">
      <c r="A51" s="22" t="s">
        <v>275</v>
      </c>
      <c r="B51" s="261" t="str">
        <f>'004 pr. asignavimai'!C68</f>
        <v>Plėtoti socialinės globos ir kitas socialines paslaugas rajono teritorijoje</v>
      </c>
      <c r="C51" s="262"/>
      <c r="D51" s="262"/>
      <c r="E51" s="262"/>
      <c r="F51" s="262"/>
      <c r="G51" s="269" t="s">
        <v>284</v>
      </c>
    </row>
    <row r="52" spans="1:7" ht="30" x14ac:dyDescent="0.2">
      <c r="A52" s="6" t="str">
        <f>'004 pr. asignavimai'!M68</f>
        <v>R-004-01-02-01</v>
      </c>
      <c r="B52" s="7" t="str">
        <f>'004 pr. asignavimai'!N68</f>
        <v>Gyventojų, kuriems patenkintas socialinės paslaugų poreikis Plungės krizių centre, dalis</v>
      </c>
      <c r="C52" s="6" t="str">
        <f>'004 pr. asignavimai'!O68</f>
        <v>proc.</v>
      </c>
      <c r="D52" s="6">
        <f>'004 pr. asignavimai'!P68</f>
        <v>100</v>
      </c>
      <c r="E52" s="6">
        <f>'004 pr. asignavimai'!Q68</f>
        <v>100</v>
      </c>
      <c r="F52" s="120">
        <f>'004 pr. asignavimai'!R68</f>
        <v>100</v>
      </c>
      <c r="G52" s="273"/>
    </row>
    <row r="53" spans="1:7" ht="15" x14ac:dyDescent="0.2">
      <c r="A53" s="6" t="str">
        <f>'004 pr. asignavimai'!M69</f>
        <v>R-004-01-02-02</v>
      </c>
      <c r="B53" s="7" t="str">
        <f>'004 pr. asignavimai'!N69</f>
        <v>Vaikų, kurie gauna dienos socialinės globos paslaugas, dalis nuo poreikio</v>
      </c>
      <c r="C53" s="6" t="str">
        <f>'004 pr. asignavimai'!O69</f>
        <v>proc.</v>
      </c>
      <c r="D53" s="6">
        <f>'004 pr. asignavimai'!P69</f>
        <v>100</v>
      </c>
      <c r="E53" s="6">
        <f>'004 pr. asignavimai'!Q69</f>
        <v>100</v>
      </c>
      <c r="F53" s="120">
        <f>'004 pr. asignavimai'!R69</f>
        <v>100</v>
      </c>
      <c r="G53" s="273"/>
    </row>
    <row r="54" spans="1:7" ht="30" x14ac:dyDescent="0.2">
      <c r="A54" s="6" t="str">
        <f>'004 pr. asignavimai'!M70</f>
        <v>R-004-01-02-03</v>
      </c>
      <c r="B54" s="7" t="str">
        <f>'004 pr. asignavimai'!N70</f>
        <v>Gyventojų, kuriems patenkintas socialinės paslaugų poreikis Plungės socialinių paslaugų centre, dalis</v>
      </c>
      <c r="C54" s="6" t="str">
        <f>'004 pr. asignavimai'!O70</f>
        <v>proc.</v>
      </c>
      <c r="D54" s="6">
        <f>'004 pr. asignavimai'!P70</f>
        <v>98</v>
      </c>
      <c r="E54" s="6">
        <f>'004 pr. asignavimai'!Q70</f>
        <v>98</v>
      </c>
      <c r="F54" s="120">
        <f>'004 pr. asignavimai'!R70</f>
        <v>98</v>
      </c>
      <c r="G54" s="274"/>
    </row>
    <row r="55" spans="1:7" ht="15" x14ac:dyDescent="0.2">
      <c r="A55" s="84" t="s">
        <v>187</v>
      </c>
      <c r="B55" s="259" t="str">
        <f>'004 pr. asignavimai'!D71</f>
        <v>Plungės Socialinių paslaugų centro veikla</v>
      </c>
      <c r="C55" s="259"/>
      <c r="D55" s="259"/>
      <c r="E55" s="259"/>
      <c r="F55" s="259"/>
      <c r="G55" s="264" t="s">
        <v>27</v>
      </c>
    </row>
    <row r="56" spans="1:7" ht="15" x14ac:dyDescent="0.2">
      <c r="A56" s="81" t="str">
        <f>'004 pr. asignavimai'!M71</f>
        <v xml:space="preserve">V-004-01-02-01-01 </v>
      </c>
      <c r="B56" s="82" t="str">
        <f>'004 pr. asignavimai'!N71</f>
        <v>Globojamų vaikų skaičius</v>
      </c>
      <c r="C56" s="81" t="str">
        <f>'004 pr. asignavimai'!O71</f>
        <v>asm.</v>
      </c>
      <c r="D56" s="81">
        <f>'004 pr. asignavimai'!P71</f>
        <v>72</v>
      </c>
      <c r="E56" s="81">
        <f>'004 pr. asignavimai'!Q71</f>
        <v>72</v>
      </c>
      <c r="F56" s="121">
        <f>'004 pr. asignavimai'!R71</f>
        <v>72</v>
      </c>
      <c r="G56" s="266"/>
    </row>
    <row r="57" spans="1:7" ht="15" x14ac:dyDescent="0.2">
      <c r="A57" s="81" t="str">
        <f>'004 pr. asignavimai'!M72</f>
        <v>V-004-01-02-01-02</v>
      </c>
      <c r="B57" s="82" t="str">
        <f>'004 pr. asignavimai'!N72</f>
        <v xml:space="preserve">Tiesiogiai su vaikais dirbančių specialistų skaičius </v>
      </c>
      <c r="C57" s="81" t="str">
        <f>'004 pr. asignavimai'!O72</f>
        <v>asm.</v>
      </c>
      <c r="D57" s="81">
        <f>'004 pr. asignavimai'!P72</f>
        <v>11</v>
      </c>
      <c r="E57" s="81">
        <f>'004 pr. asignavimai'!Q72</f>
        <v>11</v>
      </c>
      <c r="F57" s="121">
        <f>'004 pr. asignavimai'!R72</f>
        <v>11</v>
      </c>
      <c r="G57" s="266"/>
    </row>
    <row r="58" spans="1:7" ht="15" x14ac:dyDescent="0.2">
      <c r="A58" s="81" t="str">
        <f>'004 pr. asignavimai'!M73</f>
        <v>V-004-01-02-01-03</v>
      </c>
      <c r="B58" s="82" t="str">
        <f>'004 pr. asignavimai'!N73</f>
        <v xml:space="preserve">Sunkios negalios asmenų, gaunančių globos paslaugas, skaičius </v>
      </c>
      <c r="C58" s="81" t="str">
        <f>'004 pr. asignavimai'!O73</f>
        <v>asm.</v>
      </c>
      <c r="D58" s="81">
        <f>'004 pr. asignavimai'!P73</f>
        <v>193</v>
      </c>
      <c r="E58" s="81">
        <f>'004 pr. asignavimai'!Q73</f>
        <v>193</v>
      </c>
      <c r="F58" s="121">
        <f>'004 pr. asignavimai'!R73</f>
        <v>193</v>
      </c>
      <c r="G58" s="266"/>
    </row>
    <row r="59" spans="1:7" ht="15" x14ac:dyDescent="0.2">
      <c r="A59" s="81" t="str">
        <f>'004 pr. asignavimai'!M74</f>
        <v>V-004-01-02-01-04</v>
      </c>
      <c r="B59" s="82" t="str">
        <f>'004 pr. asignavimai'!N74</f>
        <v>Dienos užimtumo centre dalyvavusių lankytojų skaičius</v>
      </c>
      <c r="C59" s="81" t="str">
        <f>'004 pr. asignavimai'!O74</f>
        <v>asm.</v>
      </c>
      <c r="D59" s="81">
        <f>'004 pr. asignavimai'!P74</f>
        <v>19</v>
      </c>
      <c r="E59" s="81">
        <f>'004 pr. asignavimai'!Q74</f>
        <v>20</v>
      </c>
      <c r="F59" s="121">
        <f>'004 pr. asignavimai'!R74</f>
        <v>20</v>
      </c>
      <c r="G59" s="266"/>
    </row>
    <row r="60" spans="1:7" ht="15" x14ac:dyDescent="0.2">
      <c r="A60" s="81" t="str">
        <f>'004 pr. asignavimai'!M75</f>
        <v>V-004-01-02-01-05 (VB)</v>
      </c>
      <c r="B60" s="82" t="str">
        <f>'004 pr. asignavimai'!N75</f>
        <v>Šeimų, gaunančių socialines paslaugas, skaičius</v>
      </c>
      <c r="C60" s="81" t="str">
        <f>'004 pr. asignavimai'!O75</f>
        <v>vnt.</v>
      </c>
      <c r="D60" s="81">
        <f>'004 pr. asignavimai'!P75</f>
        <v>46</v>
      </c>
      <c r="E60" s="81">
        <f>'004 pr. asignavimai'!Q75</f>
        <v>46</v>
      </c>
      <c r="F60" s="121">
        <f>'004 pr. asignavimai'!R75</f>
        <v>46</v>
      </c>
      <c r="G60" s="265"/>
    </row>
    <row r="61" spans="1:7" ht="15" x14ac:dyDescent="0.2">
      <c r="A61" s="84" t="s">
        <v>188</v>
      </c>
      <c r="B61" s="259" t="str">
        <f>'004 pr. asignavimai'!D80</f>
        <v>Plungės specialiojo ugdymo centro veikla</v>
      </c>
      <c r="C61" s="259"/>
      <c r="D61" s="259"/>
      <c r="E61" s="259"/>
      <c r="F61" s="259"/>
      <c r="G61" s="264" t="s">
        <v>27</v>
      </c>
    </row>
    <row r="62" spans="1:7" ht="15" x14ac:dyDescent="0.2">
      <c r="A62" s="81" t="str">
        <f>'004 pr. asignavimai'!M80</f>
        <v xml:space="preserve">V-004-01-02-02-01 </v>
      </c>
      <c r="B62" s="82" t="str">
        <f>'004 pr. asignavimai'!N80</f>
        <v>Vaikų su negalia, gaunančių dienos socialinės globos paslaugas, skaičius</v>
      </c>
      <c r="C62" s="81" t="str">
        <f>'004 pr. asignavimai'!O80</f>
        <v>vnt.</v>
      </c>
      <c r="D62" s="81">
        <f>'004 pr. asignavimai'!P80</f>
        <v>2</v>
      </c>
      <c r="E62" s="81">
        <f>'004 pr. asignavimai'!Q80</f>
        <v>3</v>
      </c>
      <c r="F62" s="121">
        <f>'004 pr. asignavimai'!R80</f>
        <v>4</v>
      </c>
      <c r="G62" s="266"/>
    </row>
    <row r="63" spans="1:7" ht="30" x14ac:dyDescent="0.2">
      <c r="A63" s="81" t="str">
        <f>'004 pr. asignavimai'!M81</f>
        <v>V-004-01-02-02-02</v>
      </c>
      <c r="B63" s="82" t="str">
        <f>'004 pr. asignavimai'!N81</f>
        <v>Vaikų su sunkia negalia, gaunančių dienos socialinės globos paslaugas, skaičius</v>
      </c>
      <c r="C63" s="81" t="str">
        <f>'004 pr. asignavimai'!O81</f>
        <v>vnt.</v>
      </c>
      <c r="D63" s="81">
        <f>'004 pr. asignavimai'!P81</f>
        <v>10</v>
      </c>
      <c r="E63" s="81">
        <f>'004 pr. asignavimai'!Q81</f>
        <v>12</v>
      </c>
      <c r="F63" s="121">
        <f>'004 pr. asignavimai'!R81</f>
        <v>15</v>
      </c>
      <c r="G63" s="266"/>
    </row>
    <row r="64" spans="1:7" ht="16.5" customHeight="1" x14ac:dyDescent="0.2">
      <c r="A64" s="81" t="str">
        <f>'004 pr. asignavimai'!M82</f>
        <v>V-004-01-02-02-03</v>
      </c>
      <c r="B64" s="82" t="str">
        <f>'004 pr. asignavimai'!N82</f>
        <v>Šeimų, auginančių vaikus su negalia ir gaunančių paslaugas, skaičius</v>
      </c>
      <c r="C64" s="81" t="str">
        <f>'004 pr. asignavimai'!O82</f>
        <v>vnt.</v>
      </c>
      <c r="D64" s="81">
        <f>'004 pr. asignavimai'!P82</f>
        <v>12</v>
      </c>
      <c r="E64" s="81">
        <f>'004 pr. asignavimai'!Q82</f>
        <v>15</v>
      </c>
      <c r="F64" s="121">
        <f>'004 pr. asignavimai'!R82</f>
        <v>19</v>
      </c>
      <c r="G64" s="265"/>
    </row>
    <row r="65" spans="1:7" ht="15" x14ac:dyDescent="0.2">
      <c r="A65" s="84" t="s">
        <v>189</v>
      </c>
      <c r="B65" s="259" t="str">
        <f>'004 pr. asignavimai'!D85</f>
        <v xml:space="preserve">Plungės krizių centro veikla </v>
      </c>
      <c r="C65" s="259"/>
      <c r="D65" s="259"/>
      <c r="E65" s="259"/>
      <c r="F65" s="259"/>
      <c r="G65" s="264" t="s">
        <v>27</v>
      </c>
    </row>
    <row r="66" spans="1:7" ht="30" x14ac:dyDescent="0.2">
      <c r="A66" s="81" t="str">
        <f>'004 pr. asignavimai'!M85</f>
        <v>V-004-01-02-03-01</v>
      </c>
      <c r="B66" s="82" t="str">
        <f>'004 pr. asignavimai'!N85</f>
        <v xml:space="preserve">Socialinės priežiūros paslaugų (laikino apnakvindinimo ir apgyvendinimo) gavėjų skaičius </v>
      </c>
      <c r="C66" s="81" t="str">
        <f>'004 pr. asignavimai'!O85</f>
        <v>asm.</v>
      </c>
      <c r="D66" s="81">
        <f>'004 pr. asignavimai'!P85</f>
        <v>57</v>
      </c>
      <c r="E66" s="81">
        <f>'004 pr. asignavimai'!Q85</f>
        <v>60</v>
      </c>
      <c r="F66" s="121">
        <f>'004 pr. asignavimai'!R85</f>
        <v>60</v>
      </c>
      <c r="G66" s="265"/>
    </row>
    <row r="67" spans="1:7" ht="15" x14ac:dyDescent="0.2">
      <c r="A67" s="22" t="s">
        <v>192</v>
      </c>
      <c r="B67" s="261" t="str">
        <f>'004 pr. asignavimai'!C91</f>
        <v>Prisidėti prie užimtumo didinimo rajone</v>
      </c>
      <c r="C67" s="262"/>
      <c r="D67" s="262"/>
      <c r="E67" s="262"/>
      <c r="F67" s="262"/>
      <c r="G67" s="269" t="s">
        <v>286</v>
      </c>
    </row>
    <row r="68" spans="1:7" ht="15" x14ac:dyDescent="0.2">
      <c r="A68" s="6" t="str">
        <f>'004 pr. asignavimai'!M91</f>
        <v>R-004-01-03-01</v>
      </c>
      <c r="B68" s="7" t="str">
        <f>'004 pr. asignavimai'!N91</f>
        <v>Nedarbo lygis rajone</v>
      </c>
      <c r="C68" s="6" t="str">
        <f>'004 pr. asignavimai'!O91</f>
        <v>proc.</v>
      </c>
      <c r="D68" s="6">
        <f>'004 pr. asignavimai'!P91</f>
        <v>13</v>
      </c>
      <c r="E68" s="6">
        <f>'004 pr. asignavimai'!Q91</f>
        <v>12.5</v>
      </c>
      <c r="F68" s="120">
        <f>'004 pr. asignavimai'!R91</f>
        <v>12</v>
      </c>
      <c r="G68" s="270"/>
    </row>
    <row r="69" spans="1:7" ht="15" x14ac:dyDescent="0.2">
      <c r="A69" s="84" t="s">
        <v>191</v>
      </c>
      <c r="B69" s="259" t="str">
        <f>'004 pr. asignavimai'!D92</f>
        <v>Savivaldybės patvirtintai užimtumo didinimo programai įgyvendinti</v>
      </c>
      <c r="C69" s="259"/>
      <c r="D69" s="259"/>
      <c r="E69" s="259"/>
      <c r="F69" s="259"/>
      <c r="G69" s="264" t="s">
        <v>27</v>
      </c>
    </row>
    <row r="70" spans="1:7" ht="15" x14ac:dyDescent="0.2">
      <c r="A70" s="81" t="str">
        <f>'004 pr. asignavimai'!M92</f>
        <v>V-004-01-03-01-01 (VB)</v>
      </c>
      <c r="B70" s="82" t="str">
        <f>'004 pr. asignavimai'!N92</f>
        <v>Įdarbintų asmenų skaičius</v>
      </c>
      <c r="C70" s="81" t="str">
        <f>'004 pr. asignavimai'!O92</f>
        <v>asm.</v>
      </c>
      <c r="D70" s="81">
        <f>'004 pr. asignavimai'!P92</f>
        <v>68</v>
      </c>
      <c r="E70" s="81">
        <f>'004 pr. asignavimai'!Q92</f>
        <v>70</v>
      </c>
      <c r="F70" s="121">
        <f>'004 pr. asignavimai'!R92</f>
        <v>70</v>
      </c>
      <c r="G70" s="266"/>
    </row>
    <row r="71" spans="1:7" ht="15" x14ac:dyDescent="0.2">
      <c r="A71" s="81" t="str">
        <f>'004 pr. asignavimai'!M93</f>
        <v>V-004-01-03-01-02 (VB)</v>
      </c>
      <c r="B71" s="82" t="str">
        <f>'004 pr. asignavimai'!N93</f>
        <v>Paslaugas gavusių ilgalaikių bedarbių skaičius</v>
      </c>
      <c r="C71" s="81" t="str">
        <f>'004 pr. asignavimai'!O93</f>
        <v>asm.</v>
      </c>
      <c r="D71" s="81">
        <f>'004 pr. asignavimai'!P93</f>
        <v>50</v>
      </c>
      <c r="E71" s="81">
        <f>'004 pr. asignavimai'!Q93</f>
        <v>60</v>
      </c>
      <c r="F71" s="121">
        <f>'004 pr. asignavimai'!R93</f>
        <v>60</v>
      </c>
      <c r="G71" s="265"/>
    </row>
    <row r="72" spans="1:7" ht="15" x14ac:dyDescent="0.2">
      <c r="A72" s="22" t="s">
        <v>193</v>
      </c>
      <c r="B72" s="261" t="str">
        <f>'004 pr. asignavimai'!C97</f>
        <v>Gerinti pavėžėjimo paslaugų kokybę ir prieinamumą</v>
      </c>
      <c r="C72" s="262"/>
      <c r="D72" s="262"/>
      <c r="E72" s="262"/>
      <c r="F72" s="262"/>
      <c r="G72" s="269" t="s">
        <v>287</v>
      </c>
    </row>
    <row r="73" spans="1:7" ht="30" x14ac:dyDescent="0.2">
      <c r="A73" s="6" t="str">
        <f>'004 pr. asignavimai'!M97</f>
        <v>R-004-01-04-01</v>
      </c>
      <c r="B73" s="6" t="str">
        <f>'004 pr. asignavimai'!N97</f>
        <v>Vidutiniškai vienam gyventojui tenkančių kelionių miesto ir priemiesčio maršrutais skaičius</v>
      </c>
      <c r="C73" s="6" t="str">
        <f>'004 pr. asignavimai'!O97</f>
        <v>asm.</v>
      </c>
      <c r="D73" s="6">
        <f>'004 pr. asignavimai'!P97</f>
        <v>12</v>
      </c>
      <c r="E73" s="6">
        <f>'004 pr. asignavimai'!Q97</f>
        <v>13</v>
      </c>
      <c r="F73" s="120">
        <f>'004 pr. asignavimai'!R97</f>
        <v>14</v>
      </c>
      <c r="G73" s="274"/>
    </row>
    <row r="74" spans="1:7" ht="15" x14ac:dyDescent="0.2">
      <c r="A74" s="84" t="s">
        <v>272</v>
      </c>
      <c r="B74" s="259" t="str">
        <f>'004 pr. asignavimai'!D98</f>
        <v>UAB „Plungės autobusų parkas“ veiklos gerinimas</v>
      </c>
      <c r="C74" s="259"/>
      <c r="D74" s="259"/>
      <c r="E74" s="259"/>
      <c r="F74" s="259"/>
      <c r="G74" s="271" t="s">
        <v>287</v>
      </c>
    </row>
    <row r="75" spans="1:7" ht="15" x14ac:dyDescent="0.2">
      <c r="A75" s="81" t="str">
        <f>'004 pr. asignavimai'!M98</f>
        <v>P-004-01-04-01-01</v>
      </c>
      <c r="B75" s="82" t="str">
        <f>'004 pr. asignavimai'!N98</f>
        <v>Įsigytų priemonių skaičius</v>
      </c>
      <c r="C75" s="81" t="str">
        <f>'004 pr. asignavimai'!O98</f>
        <v>vnt.</v>
      </c>
      <c r="D75" s="81">
        <f>'004 pr. asignavimai'!P98</f>
        <v>2</v>
      </c>
      <c r="E75" s="81">
        <f>'004 pr. asignavimai'!Q98</f>
        <v>2</v>
      </c>
      <c r="F75" s="121">
        <f>'004 pr. asignavimai'!R98</f>
        <v>4</v>
      </c>
      <c r="G75" s="265"/>
    </row>
    <row r="76" spans="1:7" ht="15" x14ac:dyDescent="0.2">
      <c r="A76" s="84" t="s">
        <v>194</v>
      </c>
      <c r="B76" s="259" t="str">
        <f>'004 pr. asignavimai'!D101</f>
        <v>Keleivių ir moksleivių pavėžėjimo užtikrinimas</v>
      </c>
      <c r="C76" s="259"/>
      <c r="D76" s="259"/>
      <c r="E76" s="259"/>
      <c r="F76" s="259"/>
      <c r="G76" s="264" t="s">
        <v>27</v>
      </c>
    </row>
    <row r="77" spans="1:7" ht="15" x14ac:dyDescent="0.2">
      <c r="A77" s="81" t="str">
        <f>'004 pr. asignavimai'!M101</f>
        <v>V-004-01-04-02-01</v>
      </c>
      <c r="B77" s="82" t="str">
        <f>'004 pr. asignavimai'!N101</f>
        <v>Viešuoju transportu pervežtų keleivių skaičius</v>
      </c>
      <c r="C77" s="81" t="str">
        <f>'004 pr. asignavimai'!O101</f>
        <v>asm.</v>
      </c>
      <c r="D77" s="81">
        <f>'004 pr. asignavimai'!P101</f>
        <v>40500</v>
      </c>
      <c r="E77" s="81">
        <f>'004 pr. asignavimai'!Q101</f>
        <v>445500</v>
      </c>
      <c r="F77" s="121">
        <f>'004 pr. asignavimai'!R101</f>
        <v>490050</v>
      </c>
      <c r="G77" s="265"/>
    </row>
    <row r="78" spans="1:7" ht="15" x14ac:dyDescent="0.2">
      <c r="A78" s="22" t="s">
        <v>195</v>
      </c>
      <c r="B78" s="267" t="str">
        <f>'004 pr. asignavimai'!C107</f>
        <v>Padidinti kokybiškų ir kvalifikuotų asmens sveikatos priežiūros paslaugų prieinamumą Plungės rajono savivaldybės gyventojams</v>
      </c>
      <c r="C78" s="268"/>
      <c r="D78" s="268"/>
      <c r="E78" s="268"/>
      <c r="F78" s="268"/>
      <c r="G78" s="269" t="s">
        <v>288</v>
      </c>
    </row>
    <row r="79" spans="1:7" ht="30" x14ac:dyDescent="0.2">
      <c r="A79" s="99" t="str">
        <f>'004 pr. asignavimai'!M107</f>
        <v>R-004-02-01-01</v>
      </c>
      <c r="B79" s="118" t="str">
        <f>'004 pr. asignavimai'!N107</f>
        <v>Teikiamų ambulatorinių paslaugų skaičiaus pokytis (skaičiuojama už tuos metus, kai gydytojai pradeda dirbti ir lyginama su praėjusiais metais)</v>
      </c>
      <c r="C79" s="99" t="str">
        <f>'004 pr. asignavimai'!O107</f>
        <v>proc.</v>
      </c>
      <c r="D79" s="99">
        <f>'004 pr. asignavimai'!P107</f>
        <v>0.5</v>
      </c>
      <c r="E79" s="99">
        <f>'004 pr. asignavimai'!Q107</f>
        <v>0.5</v>
      </c>
      <c r="F79" s="122">
        <f>'004 pr. asignavimai'!R107</f>
        <v>0.5</v>
      </c>
      <c r="G79" s="278"/>
    </row>
    <row r="80" spans="1:7" ht="15" x14ac:dyDescent="0.2">
      <c r="A80" s="99" t="str">
        <f>'004 pr. asignavimai'!M108</f>
        <v>R-004-02-01-02</v>
      </c>
      <c r="B80" s="118" t="str">
        <f>'004 pr. asignavimai'!N108</f>
        <v>Pritrauktų sveikatos priežiūros specialistų skaičius per metus</v>
      </c>
      <c r="C80" s="99" t="str">
        <f>'004 pr. asignavimai'!O108</f>
        <v>proc.</v>
      </c>
      <c r="D80" s="99">
        <f>'004 pr. asignavimai'!P108</f>
        <v>4</v>
      </c>
      <c r="E80" s="99">
        <f>'004 pr. asignavimai'!Q108</f>
        <v>5</v>
      </c>
      <c r="F80" s="122">
        <f>'004 pr. asignavimai'!R108</f>
        <v>5</v>
      </c>
      <c r="G80" s="270"/>
    </row>
    <row r="81" spans="1:7" ht="15" x14ac:dyDescent="0.2">
      <c r="A81" s="84" t="s">
        <v>205</v>
      </c>
      <c r="B81" s="259" t="str">
        <f>'004 pr. asignavimai'!D109</f>
        <v>VšĮ Plungės rajono savivaldybės ligoninės programos įgyvendinimas (gydytojų pritraukimui, medicininės įrangos įsigijimui)</v>
      </c>
      <c r="C81" s="259"/>
      <c r="D81" s="259"/>
      <c r="E81" s="259"/>
      <c r="F81" s="259"/>
      <c r="G81" s="271" t="s">
        <v>288</v>
      </c>
    </row>
    <row r="82" spans="1:7" ht="15" x14ac:dyDescent="0.2">
      <c r="A82" s="81" t="str">
        <f>'004 pr. asignavimai'!M109</f>
        <v>P-004-02-01-01-01</v>
      </c>
      <c r="B82" s="82" t="str">
        <f>'004 pr. asignavimai'!N109</f>
        <v>Gydytojų rezidentų skaičius</v>
      </c>
      <c r="C82" s="81" t="str">
        <f>'004 pr. asignavimai'!O109</f>
        <v>asm.</v>
      </c>
      <c r="D82" s="81">
        <f>'004 pr. asignavimai'!P109</f>
        <v>1</v>
      </c>
      <c r="E82" s="81">
        <f>'004 pr. asignavimai'!Q109</f>
        <v>2</v>
      </c>
      <c r="F82" s="121">
        <f>'004 pr. asignavimai'!R109</f>
        <v>2</v>
      </c>
      <c r="G82" s="277"/>
    </row>
    <row r="83" spans="1:7" ht="15" x14ac:dyDescent="0.2">
      <c r="A83" s="81" t="str">
        <f>'004 pr. asignavimai'!M110</f>
        <v>P-004-02-01-01-02</v>
      </c>
      <c r="B83" s="82" t="str">
        <f>'004 pr. asignavimai'!N110</f>
        <v>Iš kitų miestų atvykstančių gydytojų skaičius</v>
      </c>
      <c r="C83" s="81" t="str">
        <f>'004 pr. asignavimai'!O110</f>
        <v>asm.</v>
      </c>
      <c r="D83" s="81">
        <f>'004 pr. asignavimai'!P110</f>
        <v>37</v>
      </c>
      <c r="E83" s="81">
        <f>'004 pr. asignavimai'!Q110</f>
        <v>39</v>
      </c>
      <c r="F83" s="121">
        <f>'004 pr. asignavimai'!R110</f>
        <v>39</v>
      </c>
      <c r="G83" s="277"/>
    </row>
    <row r="84" spans="1:7" ht="15" x14ac:dyDescent="0.2">
      <c r="A84" s="81" t="str">
        <f>'004 pr. asignavimai'!M111</f>
        <v>P-004-02-01-01-03</v>
      </c>
      <c r="B84" s="82" t="str">
        <f>'004 pr. asignavimai'!N111</f>
        <v>Prevencinė  krūties vėžio programos paslaugų skaičius</v>
      </c>
      <c r="C84" s="81" t="str">
        <f>'004 pr. asignavimai'!O111</f>
        <v>vnt.</v>
      </c>
      <c r="D84" s="81">
        <f>'004 pr. asignavimai'!P111</f>
        <v>1000</v>
      </c>
      <c r="E84" s="81">
        <f>'004 pr. asignavimai'!Q111</f>
        <v>2000</v>
      </c>
      <c r="F84" s="121">
        <f>'004 pr. asignavimai'!R111</f>
        <v>2500</v>
      </c>
      <c r="G84" s="272"/>
    </row>
    <row r="85" spans="1:7" ht="15" x14ac:dyDescent="0.2">
      <c r="A85" s="84" t="s">
        <v>196</v>
      </c>
      <c r="B85" s="259" t="str">
        <f>'004 pr. asignavimai'!D114</f>
        <v>Saugios nakvynės paslaugos organizavimas VšĮ Plungės rajono savivaldybės ligoninėje</v>
      </c>
      <c r="C85" s="259"/>
      <c r="D85" s="259"/>
      <c r="E85" s="259"/>
      <c r="F85" s="259"/>
      <c r="G85" s="264" t="s">
        <v>27</v>
      </c>
    </row>
    <row r="86" spans="1:7" ht="15" x14ac:dyDescent="0.2">
      <c r="A86" s="81" t="str">
        <f>'004 pr. asignavimai'!M114</f>
        <v>V-004-02-01-02-01</v>
      </c>
      <c r="B86" s="82" t="str">
        <f>'004 pr. asignavimai'!N114</f>
        <v>Asmenų, kuriems suteiktos saugios nakvynės paslaugos, skaičius</v>
      </c>
      <c r="C86" s="81" t="str">
        <f>'004 pr. asignavimai'!O114</f>
        <v>asm.</v>
      </c>
      <c r="D86" s="81">
        <f>'004 pr. asignavimai'!P114</f>
        <v>120</v>
      </c>
      <c r="E86" s="81">
        <f>'004 pr. asignavimai'!Q114</f>
        <v>115</v>
      </c>
      <c r="F86" s="121">
        <f>'004 pr. asignavimai'!R114</f>
        <v>110</v>
      </c>
      <c r="G86" s="265"/>
    </row>
    <row r="87" spans="1:7" ht="70.5" customHeight="1" x14ac:dyDescent="0.2">
      <c r="A87" s="22" t="s">
        <v>198</v>
      </c>
      <c r="B87" s="261" t="str">
        <f>'004 pr. asignavimai'!C118</f>
        <v>Siekti, kad BĮ Plungės rajono savivaldybės visuomenės sveikatos biuras taptų modernia šiuolaikine įstaiga, kurioje dirbs kvalifikuoti, išsilavinę specialistai</v>
      </c>
      <c r="C87" s="262"/>
      <c r="D87" s="262"/>
      <c r="E87" s="262"/>
      <c r="F87" s="262"/>
      <c r="G87" s="269" t="s">
        <v>289</v>
      </c>
    </row>
    <row r="88" spans="1:7" ht="50.25" customHeight="1" x14ac:dyDescent="0.2">
      <c r="A88" s="6" t="str">
        <f>'004 pr. asignavimai'!M118</f>
        <v>R-004-02-02-01</v>
      </c>
      <c r="B88" s="6" t="str">
        <f>'004 pr. asignavimai'!N118</f>
        <v>Pravestų teorinių ir praktinių užsiėmimų skaičiaus pokytis (palyginti su praėjusiais metais)</v>
      </c>
      <c r="C88" s="6" t="str">
        <f>'004 pr. asignavimai'!O118</f>
        <v>proc.</v>
      </c>
      <c r="D88" s="6">
        <f>'004 pr. asignavimai'!P118</f>
        <v>0.1</v>
      </c>
      <c r="E88" s="6">
        <f>'004 pr. asignavimai'!Q118</f>
        <v>0.5</v>
      </c>
      <c r="F88" s="120">
        <f>'004 pr. asignavimai'!R118</f>
        <v>0.5</v>
      </c>
      <c r="G88" s="270"/>
    </row>
    <row r="89" spans="1:7" ht="15" x14ac:dyDescent="0.2">
      <c r="A89" s="84" t="s">
        <v>197</v>
      </c>
      <c r="B89" s="259" t="str">
        <f>'004 pr. asignavimai'!D119</f>
        <v>Plungės rajono savivaldybės visuomenės sveikatos biuro veikla</v>
      </c>
      <c r="C89" s="259"/>
      <c r="D89" s="259"/>
      <c r="E89" s="259"/>
      <c r="F89" s="259"/>
      <c r="G89" s="264" t="s">
        <v>27</v>
      </c>
    </row>
    <row r="90" spans="1:7" ht="30" x14ac:dyDescent="0.2">
      <c r="A90" s="81" t="str">
        <f>'004 pr. asignavimai'!M119</f>
        <v>V-004-02-02-01-01</v>
      </c>
      <c r="B90" s="82" t="str">
        <f>'004 pr. asignavimai'!N119</f>
        <v>VSB darbuotojų ir ikimokyklinio ugdymo įstaigų visuomenės sveikatos specialistų skaičius</v>
      </c>
      <c r="C90" s="81" t="str">
        <f>'004 pr. asignavimai'!O119</f>
        <v>asm.</v>
      </c>
      <c r="D90" s="81">
        <f>'004 pr. asignavimai'!P119</f>
        <v>10</v>
      </c>
      <c r="E90" s="81">
        <f>'004 pr. asignavimai'!Q119</f>
        <v>11</v>
      </c>
      <c r="F90" s="121">
        <f>'004 pr. asignavimai'!R119</f>
        <v>12</v>
      </c>
      <c r="G90" s="266"/>
    </row>
    <row r="91" spans="1:7" ht="16.5" customHeight="1" x14ac:dyDescent="0.2">
      <c r="A91" s="81" t="str">
        <f>'004 pr. asignavimai'!M120</f>
        <v>V-004-02-02-01-02</v>
      </c>
      <c r="B91" s="82" t="str">
        <f>'004 pr. asignavimai'!N120</f>
        <v>Privalomųjų mokymų skaičius</v>
      </c>
      <c r="C91" s="81" t="str">
        <f>'004 pr. asignavimai'!O120</f>
        <v>vnt.</v>
      </c>
      <c r="D91" s="81">
        <f>'004 pr. asignavimai'!P120</f>
        <v>1200</v>
      </c>
      <c r="E91" s="81">
        <f>'004 pr. asignavimai'!Q120</f>
        <v>1300</v>
      </c>
      <c r="F91" s="121">
        <f>'004 pr. asignavimai'!R120</f>
        <v>1400</v>
      </c>
      <c r="G91" s="266"/>
    </row>
    <row r="92" spans="1:7" ht="16.5" customHeight="1" x14ac:dyDescent="0.2">
      <c r="A92" s="81" t="str">
        <f>'004 pr. asignavimai'!M121</f>
        <v>V-004-02-02-01-03</v>
      </c>
      <c r="B92" s="82" t="str">
        <f>'004 pr. asignavimai'!N121</f>
        <v>Suteiktų JPSPP gavėjų skaičius</v>
      </c>
      <c r="C92" s="81" t="str">
        <f>'004 pr. asignavimai'!O121</f>
        <v>asm.</v>
      </c>
      <c r="D92" s="81">
        <f>'004 pr. asignavimai'!P121</f>
        <v>100</v>
      </c>
      <c r="E92" s="81">
        <f>'004 pr. asignavimai'!Q121</f>
        <v>110</v>
      </c>
      <c r="F92" s="121">
        <f>'004 pr. asignavimai'!R121</f>
        <v>120</v>
      </c>
      <c r="G92" s="265"/>
    </row>
    <row r="93" spans="1:7" ht="33" customHeight="1" x14ac:dyDescent="0.2">
      <c r="A93" s="84" t="s">
        <v>307</v>
      </c>
      <c r="B93" s="259" t="s">
        <v>94</v>
      </c>
      <c r="C93" s="259"/>
      <c r="D93" s="259"/>
      <c r="E93" s="259"/>
      <c r="F93" s="259"/>
      <c r="G93" s="271" t="s">
        <v>290</v>
      </c>
    </row>
    <row r="94" spans="1:7" ht="30.75" customHeight="1" x14ac:dyDescent="0.2">
      <c r="A94" s="81" t="str">
        <f>'004 pr. asignavimai'!M125</f>
        <v>P-004-02-02-02-01</v>
      </c>
      <c r="B94" s="82" t="str">
        <f>'004 pr. asignavimai'!N125</f>
        <v>Priklausomybių mažinimo programos dalyvių skaičius</v>
      </c>
      <c r="C94" s="81" t="str">
        <f>'004 pr. asignavimai'!O125</f>
        <v>asm.</v>
      </c>
      <c r="D94" s="81">
        <f>'004 pr. asignavimai'!P125</f>
        <v>102</v>
      </c>
      <c r="E94" s="81">
        <f>'004 pr. asignavimai'!Q125</f>
        <v>104</v>
      </c>
      <c r="F94" s="121">
        <f>'004 pr. asignavimai'!R125</f>
        <v>105</v>
      </c>
      <c r="G94" s="277"/>
    </row>
    <row r="95" spans="1:7" ht="30.75" customHeight="1" x14ac:dyDescent="0.2">
      <c r="A95" s="81" t="str">
        <f>'004 pr. asignavimai'!M126</f>
        <v>P-004-02-02-02-02</v>
      </c>
      <c r="B95" s="82" t="str">
        <f>'004 pr. asignavimai'!N126</f>
        <v>Priklausomybių mažinimo programos renginių skaičius</v>
      </c>
      <c r="C95" s="81" t="str">
        <f>'004 pr. asignavimai'!O126</f>
        <v>vnt.</v>
      </c>
      <c r="D95" s="81">
        <f>'004 pr. asignavimai'!P126</f>
        <v>25</v>
      </c>
      <c r="E95" s="81">
        <f>'004 pr. asignavimai'!Q126</f>
        <v>27</v>
      </c>
      <c r="F95" s="121">
        <f>'004 pr. asignavimai'!R126</f>
        <v>29</v>
      </c>
      <c r="G95" s="272"/>
    </row>
    <row r="96" spans="1:7" ht="33" customHeight="1" x14ac:dyDescent="0.2">
      <c r="A96" s="22" t="s">
        <v>199</v>
      </c>
      <c r="B96" s="261" t="str">
        <f>'004 pr. asignavimai'!C132</f>
        <v>Užtikrinti Plungės rajono savivaldybės ir socialinio būsto fondo plėtrą</v>
      </c>
      <c r="C96" s="262"/>
      <c r="D96" s="262"/>
      <c r="E96" s="262"/>
      <c r="F96" s="262"/>
      <c r="G96" s="269" t="s">
        <v>291</v>
      </c>
    </row>
    <row r="97" spans="1:7" ht="21.75" customHeight="1" x14ac:dyDescent="0.2">
      <c r="A97" s="6" t="str">
        <f>'004 pr. asignavimai'!M132</f>
        <v>R-004-03-01-01</v>
      </c>
      <c r="B97" s="7" t="str">
        <f>'004 pr. asignavimai'!N132</f>
        <v>Asmenų (šeimų), gavusių socialinį būstą, skaičius</v>
      </c>
      <c r="C97" s="6" t="str">
        <f>'004 pr. asignavimai'!O132</f>
        <v>asm.</v>
      </c>
      <c r="D97" s="6">
        <f>'004 pr. asignavimai'!P132</f>
        <v>21</v>
      </c>
      <c r="E97" s="6">
        <f>'004 pr. asignavimai'!Q132</f>
        <v>15</v>
      </c>
      <c r="F97" s="120">
        <f>'004 pr. asignavimai'!R132</f>
        <v>15</v>
      </c>
      <c r="G97" s="270"/>
    </row>
    <row r="98" spans="1:7" ht="33" customHeight="1" x14ac:dyDescent="0.2">
      <c r="A98" s="84" t="s">
        <v>204</v>
      </c>
      <c r="B98" s="259" t="str">
        <f>'004 pr. asignavimai'!D133</f>
        <v>Savivaldybės ir socialinio būsto fondo plėtra</v>
      </c>
      <c r="C98" s="259"/>
      <c r="D98" s="259"/>
      <c r="E98" s="259"/>
      <c r="F98" s="259"/>
      <c r="G98" s="271" t="s">
        <v>291</v>
      </c>
    </row>
    <row r="99" spans="1:7" ht="25.5" customHeight="1" x14ac:dyDescent="0.2">
      <c r="A99" s="81" t="str">
        <f>'004 pr. asignavimai'!M133</f>
        <v>P-004-03-01-01-01</v>
      </c>
      <c r="B99" s="82" t="str">
        <f>'004 pr. asignavimai'!N133</f>
        <v xml:space="preserve">Padidintas socialinio būsto fondas </v>
      </c>
      <c r="C99" s="81" t="str">
        <f>'004 pr. asignavimai'!O133</f>
        <v>vnt.</v>
      </c>
      <c r="D99" s="81">
        <f>'004 pr. asignavimai'!P133</f>
        <v>2</v>
      </c>
      <c r="E99" s="81">
        <f>'004 pr. asignavimai'!Q133</f>
        <v>2</v>
      </c>
      <c r="F99" s="121">
        <f>'004 pr. asignavimai'!R133</f>
        <v>2</v>
      </c>
      <c r="G99" s="272"/>
    </row>
    <row r="100" spans="1:7" ht="15" x14ac:dyDescent="0.2">
      <c r="A100" s="22" t="s">
        <v>201</v>
      </c>
      <c r="B100" s="261" t="str">
        <f>'004 pr. asignavimai'!C139</f>
        <v>Užtikrinti pirties ir viešojo tualeto nepertraukiamą veiklą</v>
      </c>
      <c r="C100" s="262"/>
      <c r="D100" s="262"/>
      <c r="E100" s="262"/>
      <c r="F100" s="262"/>
      <c r="G100" s="269" t="s">
        <v>284</v>
      </c>
    </row>
    <row r="101" spans="1:7" ht="30" x14ac:dyDescent="0.2">
      <c r="A101" s="6" t="str">
        <f>'004 pr. asignavimai'!M139</f>
        <v>R-004-04-01-01</v>
      </c>
      <c r="B101" s="7" t="str">
        <f>'004 pr. asignavimai'!N139</f>
        <v>Lankytojų, kuriems kompensuotos pirties paslaugos, dalis (nuo visų lankytojų skaičius)</v>
      </c>
      <c r="C101" s="6" t="str">
        <f>'004 pr. asignavimai'!O139</f>
        <v>proc.</v>
      </c>
      <c r="D101" s="6">
        <f>'004 pr. asignavimai'!P139</f>
        <v>80</v>
      </c>
      <c r="E101" s="6">
        <f>'004 pr. asignavimai'!Q139</f>
        <v>80</v>
      </c>
      <c r="F101" s="120">
        <f>'004 pr. asignavimai'!R139</f>
        <v>80</v>
      </c>
      <c r="G101" s="273"/>
    </row>
    <row r="102" spans="1:7" ht="15" x14ac:dyDescent="0.2">
      <c r="A102" s="6" t="str">
        <f>'004 pr. asignavimai'!M140</f>
        <v>R-004-04-01-02</v>
      </c>
      <c r="B102" s="7" t="str">
        <f>'004 pr. asignavimai'!N140</f>
        <v>Viešojo tualeto paslaugų kompensavimas</v>
      </c>
      <c r="C102" s="6" t="str">
        <f>'004 pr. asignavimai'!O140</f>
        <v>proc.</v>
      </c>
      <c r="D102" s="6">
        <f>'004 pr. asignavimai'!P140</f>
        <v>100</v>
      </c>
      <c r="E102" s="6">
        <f>'004 pr. asignavimai'!Q140</f>
        <v>100</v>
      </c>
      <c r="F102" s="120">
        <f>'004 pr. asignavimai'!R140</f>
        <v>100</v>
      </c>
      <c r="G102" s="274"/>
    </row>
    <row r="103" spans="1:7" ht="15" x14ac:dyDescent="0.2">
      <c r="A103" s="84" t="s">
        <v>200</v>
      </c>
      <c r="B103" s="259" t="str">
        <f>'004 pr. asignavimai'!D141</f>
        <v>Savivaldybės įmonės Plungės būstas programos įgyvendinimas</v>
      </c>
      <c r="C103" s="259"/>
      <c r="D103" s="259"/>
      <c r="E103" s="259"/>
      <c r="F103" s="259"/>
      <c r="G103" s="264" t="s">
        <v>27</v>
      </c>
    </row>
    <row r="104" spans="1:7" ht="15" x14ac:dyDescent="0.2">
      <c r="A104" s="81" t="str">
        <f>'004 pr. asignavimai'!M141</f>
        <v>V-004-04-01-01-01</v>
      </c>
      <c r="B104" s="82" t="str">
        <f>'004 pr. asignavimai'!N141</f>
        <v>Atliktų pirties ir viešojo tualetų remontų skaičius</v>
      </c>
      <c r="C104" s="81" t="str">
        <f>'004 pr. asignavimai'!O141</f>
        <v>vnt.</v>
      </c>
      <c r="D104" s="81">
        <f>'004 pr. asignavimai'!P141</f>
        <v>2</v>
      </c>
      <c r="E104" s="81">
        <f>'004 pr. asignavimai'!Q141</f>
        <v>2</v>
      </c>
      <c r="F104" s="121">
        <f>'004 pr. asignavimai'!R141</f>
        <v>2</v>
      </c>
      <c r="G104" s="265"/>
    </row>
    <row r="105" spans="1:7" ht="15" x14ac:dyDescent="0.2">
      <c r="A105" s="22" t="s">
        <v>202</v>
      </c>
      <c r="B105" s="261" t="str">
        <f>'004 pr. asignavimai'!C147</f>
        <v>Vykdyti nusikalstamų veikų bei teisės pažeidimų prevenciją ir tyrimus</v>
      </c>
      <c r="C105" s="262"/>
      <c r="D105" s="262"/>
      <c r="E105" s="262"/>
      <c r="F105" s="262"/>
      <c r="G105" s="275" t="s">
        <v>27</v>
      </c>
    </row>
    <row r="106" spans="1:7" ht="30" x14ac:dyDescent="0.2">
      <c r="A106" s="6" t="str">
        <f>'004 pr. asignavimai'!M147</f>
        <v>R-004-05-01-01</v>
      </c>
      <c r="B106" s="7" t="str">
        <f>'004 pr. asignavimai'!N147</f>
        <v>Įgyvendintų neformaliojo švietimo  programų, susijusių su visuomenės saugumu, skaičius</v>
      </c>
      <c r="C106" s="6" t="str">
        <f>'004 pr. asignavimai'!O147</f>
        <v>vnt.</v>
      </c>
      <c r="D106" s="6">
        <f>'004 pr. asignavimai'!P147</f>
        <v>1</v>
      </c>
      <c r="E106" s="6">
        <f>'004 pr. asignavimai'!Q147</f>
        <v>1</v>
      </c>
      <c r="F106" s="120">
        <f>'004 pr. asignavimai'!R147</f>
        <v>1</v>
      </c>
      <c r="G106" s="274"/>
    </row>
    <row r="107" spans="1:7" ht="15" x14ac:dyDescent="0.2">
      <c r="A107" s="84" t="s">
        <v>203</v>
      </c>
      <c r="B107" s="259" t="str">
        <f>'004 pr. asignavimai'!D148</f>
        <v>Plungės rajono policijos komisariato programos įgyvendinimas</v>
      </c>
      <c r="C107" s="259"/>
      <c r="D107" s="259"/>
      <c r="E107" s="259"/>
      <c r="F107" s="259"/>
      <c r="G107" s="264" t="s">
        <v>27</v>
      </c>
    </row>
    <row r="108" spans="1:7" ht="30" x14ac:dyDescent="0.2">
      <c r="A108" s="81" t="str">
        <f>'004 pr. asignavimai'!M148</f>
        <v>V-004-05-01-01-01</v>
      </c>
      <c r="B108" s="82" t="str">
        <f>'004 pr. asignavimai'!N148</f>
        <v>Atliktų viešosios tvarkos bei visuomenės saugumo užtikrinimo (reidų, renginių) skaičius</v>
      </c>
      <c r="C108" s="81" t="str">
        <f>'004 pr. asignavimai'!O148</f>
        <v>vnt.</v>
      </c>
      <c r="D108" s="81">
        <f>'004 pr. asignavimai'!P148</f>
        <v>20</v>
      </c>
      <c r="E108" s="81">
        <f>'004 pr. asignavimai'!Q148</f>
        <v>20</v>
      </c>
      <c r="F108" s="121">
        <f>'004 pr. asignavimai'!R148</f>
        <v>20</v>
      </c>
      <c r="G108" s="266"/>
    </row>
    <row r="109" spans="1:7" ht="15" x14ac:dyDescent="0.2">
      <c r="A109" s="81" t="str">
        <f>'004 pr. asignavimai'!M149</f>
        <v>V-004-05-01-01-02</v>
      </c>
      <c r="B109" s="82" t="str">
        <f>'004 pr. asignavimai'!N149</f>
        <v>Surengtų priemonių eismo saugumo užtikrinimui skaičius</v>
      </c>
      <c r="C109" s="81" t="str">
        <f>'004 pr. asignavimai'!O149</f>
        <v>vnt.</v>
      </c>
      <c r="D109" s="81">
        <f>'004 pr. asignavimai'!P149</f>
        <v>25</v>
      </c>
      <c r="E109" s="81">
        <f>'004 pr. asignavimai'!Q149</f>
        <v>25</v>
      </c>
      <c r="F109" s="121">
        <f>'004 pr. asignavimai'!R149</f>
        <v>25</v>
      </c>
      <c r="G109" s="266"/>
    </row>
    <row r="110" spans="1:7" ht="30" x14ac:dyDescent="0.2">
      <c r="A110" s="81" t="str">
        <f>'004 pr. asignavimai'!M150</f>
        <v>V-004-05-01-01-03</v>
      </c>
      <c r="B110" s="82" t="str">
        <f>'004 pr. asignavimai'!N150</f>
        <v>Surengtų priemonių pagal situacijų prevencijos planą, skirtų visuomenės saugumui ir viešajai tvarkai užtikrinti skaičius</v>
      </c>
      <c r="C110" s="81" t="str">
        <f>'004 pr. asignavimai'!O150</f>
        <v>vnt.</v>
      </c>
      <c r="D110" s="81">
        <f>'004 pr. asignavimai'!P150</f>
        <v>25</v>
      </c>
      <c r="E110" s="81">
        <f>'004 pr. asignavimai'!Q150</f>
        <v>25</v>
      </c>
      <c r="F110" s="121">
        <f>'004 pr. asignavimai'!R150</f>
        <v>25</v>
      </c>
      <c r="G110" s="266"/>
    </row>
    <row r="111" spans="1:7" ht="30" x14ac:dyDescent="0.2">
      <c r="A111" s="81" t="str">
        <f>'004 pr. asignavimai'!M151</f>
        <v>V-004-05-01-01-04</v>
      </c>
      <c r="B111" s="82" t="str">
        <f>'004 pr. asignavimai'!N151</f>
        <v>Bendrosios prevencijos priemonių, skirtų visuomenės saugumui didinti, skaičius</v>
      </c>
      <c r="C111" s="81" t="str">
        <f>'004 pr. asignavimai'!O151</f>
        <v>vnt.</v>
      </c>
      <c r="D111" s="81">
        <f>'004 pr. asignavimai'!P151</f>
        <v>30</v>
      </c>
      <c r="E111" s="81">
        <f>'004 pr. asignavimai'!Q151</f>
        <v>30</v>
      </c>
      <c r="F111" s="121">
        <f>'004 pr. asignavimai'!R151</f>
        <v>30</v>
      </c>
      <c r="G111" s="265"/>
    </row>
    <row r="112" spans="1:7" ht="31.5" customHeight="1" x14ac:dyDescent="0.2">
      <c r="A112" s="22" t="s">
        <v>206</v>
      </c>
      <c r="B112" s="261" t="str">
        <f>'004 pr. asignavimai'!C157</f>
        <v>Teikti finansavimą Savivaldybės įstaigoms, pritraukusioms reikalingus specialistus</v>
      </c>
      <c r="C112" s="262"/>
      <c r="D112" s="262"/>
      <c r="E112" s="262"/>
      <c r="F112" s="262"/>
      <c r="G112" s="269" t="s">
        <v>292</v>
      </c>
    </row>
    <row r="113" spans="1:7" ht="31.5" customHeight="1" x14ac:dyDescent="0.2">
      <c r="A113" s="6" t="str">
        <f>'004 pr. asignavimai'!M157</f>
        <v>R-004-06-01-01</v>
      </c>
      <c r="B113" s="7" t="str">
        <f>'004 pr. asignavimai'!N157</f>
        <v>Pritrauktų specialistų skaičius</v>
      </c>
      <c r="C113" s="6" t="str">
        <f>'004 pr. asignavimai'!O157</f>
        <v>asm.</v>
      </c>
      <c r="D113" s="6">
        <f>'004 pr. asignavimai'!P157</f>
        <v>5</v>
      </c>
      <c r="E113" s="6">
        <f>'004 pr. asignavimai'!Q157</f>
        <v>5</v>
      </c>
      <c r="F113" s="120">
        <f>'004 pr. asignavimai'!R157</f>
        <v>5</v>
      </c>
      <c r="G113" s="274"/>
    </row>
    <row r="114" spans="1:7" ht="29.25" customHeight="1" x14ac:dyDescent="0.2">
      <c r="A114" s="84" t="s">
        <v>207</v>
      </c>
      <c r="B114" s="259" t="str">
        <f>'004 pr. asignavimai'!D158</f>
        <v>Savivaldybės įstaigoms reikalingų specialybių darbuotojų pritraukimo finansinis skatinimas</v>
      </c>
      <c r="C114" s="259"/>
      <c r="D114" s="259"/>
      <c r="E114" s="259"/>
      <c r="F114" s="259"/>
      <c r="G114" s="271" t="s">
        <v>292</v>
      </c>
    </row>
    <row r="115" spans="1:7" ht="19.5" customHeight="1" x14ac:dyDescent="0.2">
      <c r="A115" s="81" t="str">
        <f>'004 pr. asignavimai'!M158</f>
        <v>P-004-06-01-01-01</v>
      </c>
      <c r="B115" s="82" t="str">
        <f>'004 pr. asignavimai'!N158</f>
        <v>Specialistų, gavusių kompensacijas, skaičius</v>
      </c>
      <c r="C115" s="81" t="str">
        <f>'004 pr. asignavimai'!O158</f>
        <v>asm.</v>
      </c>
      <c r="D115" s="81">
        <f>'004 pr. asignavimai'!P158</f>
        <v>5</v>
      </c>
      <c r="E115" s="81">
        <f>'004 pr. asignavimai'!Q158</f>
        <v>5</v>
      </c>
      <c r="F115" s="121">
        <f>'004 pr. asignavimai'!R158</f>
        <v>5</v>
      </c>
      <c r="G115" s="266"/>
    </row>
    <row r="116" spans="1:7" ht="19.5" customHeight="1" x14ac:dyDescent="0.2">
      <c r="A116" s="81" t="str">
        <f>'004 pr. asignavimai'!M159</f>
        <v>P-004-06-01-01-02</v>
      </c>
      <c r="B116" s="82" t="str">
        <f>'004 pr. asignavimai'!N159</f>
        <v>Suteiktų savivaldybės būstų skaičius</v>
      </c>
      <c r="C116" s="81" t="str">
        <f>'004 pr. asignavimai'!O159</f>
        <v>vnt.</v>
      </c>
      <c r="D116" s="81">
        <f>'004 pr. asignavimai'!P159</f>
        <v>5</v>
      </c>
      <c r="E116" s="81">
        <f>'004 pr. asignavimai'!Q159</f>
        <v>5</v>
      </c>
      <c r="F116" s="121">
        <f>'004 pr. asignavimai'!R159</f>
        <v>5</v>
      </c>
      <c r="G116" s="265"/>
    </row>
  </sheetData>
  <mergeCells count="80">
    <mergeCell ref="C1:G1"/>
    <mergeCell ref="C2:G2"/>
    <mergeCell ref="C3:G3"/>
    <mergeCell ref="G107:G111"/>
    <mergeCell ref="G112:G113"/>
    <mergeCell ref="G81:G84"/>
    <mergeCell ref="G85:G86"/>
    <mergeCell ref="G87:G88"/>
    <mergeCell ref="G93:G95"/>
    <mergeCell ref="G89:G92"/>
    <mergeCell ref="G69:G71"/>
    <mergeCell ref="G72:G73"/>
    <mergeCell ref="G74:G75"/>
    <mergeCell ref="G76:G77"/>
    <mergeCell ref="G78:G80"/>
    <mergeCell ref="G51:G54"/>
    <mergeCell ref="G114:G116"/>
    <mergeCell ref="G96:G97"/>
    <mergeCell ref="G98:G99"/>
    <mergeCell ref="G100:G102"/>
    <mergeCell ref="G103:G104"/>
    <mergeCell ref="G105:G106"/>
    <mergeCell ref="G65:G66"/>
    <mergeCell ref="G67:G68"/>
    <mergeCell ref="G36:G38"/>
    <mergeCell ref="G39:G43"/>
    <mergeCell ref="G44:G45"/>
    <mergeCell ref="G46:G47"/>
    <mergeCell ref="G48:G50"/>
    <mergeCell ref="G25:G31"/>
    <mergeCell ref="G34:G35"/>
    <mergeCell ref="G32:G33"/>
    <mergeCell ref="G55:G60"/>
    <mergeCell ref="G61:G64"/>
    <mergeCell ref="B98:F98"/>
    <mergeCell ref="B100:F100"/>
    <mergeCell ref="B93:F93"/>
    <mergeCell ref="B96:F96"/>
    <mergeCell ref="B85:F85"/>
    <mergeCell ref="B87:F87"/>
    <mergeCell ref="B89:F89"/>
    <mergeCell ref="B114:F114"/>
    <mergeCell ref="B112:F112"/>
    <mergeCell ref="B103:F103"/>
    <mergeCell ref="B107:F107"/>
    <mergeCell ref="B105:F105"/>
    <mergeCell ref="B81:F81"/>
    <mergeCell ref="B69:F69"/>
    <mergeCell ref="B72:F72"/>
    <mergeCell ref="B74:F74"/>
    <mergeCell ref="B76:F76"/>
    <mergeCell ref="B78:F78"/>
    <mergeCell ref="B65:F65"/>
    <mergeCell ref="B67:F67"/>
    <mergeCell ref="B51:F51"/>
    <mergeCell ref="B55:F55"/>
    <mergeCell ref="B61:F61"/>
    <mergeCell ref="B39:F39"/>
    <mergeCell ref="B44:F44"/>
    <mergeCell ref="B46:F46"/>
    <mergeCell ref="B48:F48"/>
    <mergeCell ref="B25:F25"/>
    <mergeCell ref="B32:F32"/>
    <mergeCell ref="B34:F34"/>
    <mergeCell ref="B36:F36"/>
    <mergeCell ref="A5:G5"/>
    <mergeCell ref="B21:F21"/>
    <mergeCell ref="B6:C6"/>
    <mergeCell ref="A6:A7"/>
    <mergeCell ref="B9:F9"/>
    <mergeCell ref="B12:F12"/>
    <mergeCell ref="B14:F14"/>
    <mergeCell ref="B17:F17"/>
    <mergeCell ref="D6:F6"/>
    <mergeCell ref="G6:G7"/>
    <mergeCell ref="G9:G11"/>
    <mergeCell ref="G12:G13"/>
    <mergeCell ref="G14:G16"/>
    <mergeCell ref="G17:G20"/>
    <mergeCell ref="G21:G24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35" max="6" man="1"/>
    <brk id="66" max="16383" man="1"/>
    <brk id="9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2023-01-13T09:39:36Z</dcterms:modified>
</cp:coreProperties>
</file>