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29010" windowHeight="11700" firstSheet="12" activeTab="15"/>
  </bookViews>
  <sheets>
    <sheet name="1_lentele_2 progr_4 priem" sheetId="24" r:id="rId1"/>
    <sheet name="2 lentele_skolintos lesos" sheetId="7" r:id="rId2"/>
    <sheet name="3 lentelė_ skolintos lėšos" sheetId="26" r:id="rId3"/>
    <sheet name="4 lentelė_ skolintos lėšos" sheetId="29" r:id="rId4"/>
    <sheet name="5 lentele_prisidejimas_SB " sheetId="17" r:id="rId5"/>
    <sheet name="6 lentelė prisidejimas_SB" sheetId="30" r:id="rId6"/>
    <sheet name="7 lentele_Spiecius " sheetId="22" r:id="rId7"/>
    <sheet name="8 lentele_architekt" sheetId="13" r:id="rId8"/>
    <sheet name="9_lentele_kult_pav " sheetId="14" r:id="rId9"/>
    <sheet name="10 lentele_Baseinas" sheetId="23" r:id="rId10"/>
    <sheet name="11 lentelė_008 programa" sheetId="41" r:id="rId11"/>
    <sheet name="12 lentelė ES(VB)" sheetId="36" r:id="rId12"/>
    <sheet name="13 lentelė ES " sheetId="38" r:id="rId13"/>
    <sheet name="14 lentelė ES(VB)" sheetId="37" r:id="rId14"/>
    <sheet name="15 lentelė ES" sheetId="39" r:id="rId15"/>
    <sheet name="16 lentelė ES 01 progr" sheetId="40" r:id="rId16"/>
    <sheet name="17 lentelė_VIPA" sheetId="42" r:id="rId17"/>
    <sheet name="18 lentelė_melioracija" sheetId="43" r:id="rId18"/>
    <sheet name="19 lentelė_valst. funkcijos" sheetId="44" r:id="rId19"/>
    <sheet name="20 lentelė_pajamų palyginimas" sheetId="45" r:id="rId20"/>
  </sheets>
  <externalReferences>
    <externalReference r:id="rId21"/>
  </externalReferences>
  <calcPr calcId="144525"/>
</workbook>
</file>

<file path=xl/calcChain.xml><?xml version="1.0" encoding="utf-8"?>
<calcChain xmlns="http://schemas.openxmlformats.org/spreadsheetml/2006/main">
  <c r="K37" i="45" l="1"/>
  <c r="J37" i="45"/>
  <c r="I37" i="45"/>
  <c r="G37" i="45"/>
  <c r="F37" i="45"/>
  <c r="E37" i="45"/>
  <c r="C37" i="45"/>
  <c r="H37" i="45" s="1"/>
  <c r="H36" i="45"/>
  <c r="G36" i="45"/>
  <c r="E36" i="45"/>
  <c r="C36" i="45"/>
  <c r="I36" i="45" s="1"/>
  <c r="I35" i="45"/>
  <c r="H35" i="45"/>
  <c r="H34" i="45"/>
  <c r="I33" i="45"/>
  <c r="H33" i="45"/>
  <c r="I32" i="45"/>
  <c r="H32" i="45"/>
  <c r="I31" i="45"/>
  <c r="H31" i="45"/>
  <c r="I30" i="45"/>
  <c r="H30" i="45"/>
  <c r="I29" i="45"/>
  <c r="H29" i="45"/>
  <c r="I28" i="45"/>
  <c r="H28" i="45"/>
  <c r="G27" i="45"/>
  <c r="H27" i="45" s="1"/>
  <c r="F27" i="45"/>
  <c r="E27" i="45"/>
  <c r="C27" i="45"/>
  <c r="K26" i="45"/>
  <c r="J26" i="45"/>
  <c r="I26" i="45"/>
  <c r="H26" i="45"/>
  <c r="K25" i="45"/>
  <c r="J25" i="45"/>
  <c r="I25" i="45"/>
  <c r="H25" i="45"/>
  <c r="D25" i="45"/>
  <c r="K24" i="45"/>
  <c r="J24" i="45"/>
  <c r="I24" i="45"/>
  <c r="H24" i="45"/>
  <c r="D24" i="45"/>
  <c r="K23" i="45"/>
  <c r="J23" i="45"/>
  <c r="I23" i="45"/>
  <c r="H23" i="45"/>
  <c r="D23" i="45"/>
  <c r="K22" i="45"/>
  <c r="J22" i="45"/>
  <c r="I22" i="45"/>
  <c r="H22" i="45"/>
  <c r="D22" i="45"/>
  <c r="K21" i="45"/>
  <c r="J21" i="45"/>
  <c r="I21" i="45"/>
  <c r="H21" i="45"/>
  <c r="D21" i="45"/>
  <c r="K20" i="45"/>
  <c r="J20" i="45"/>
  <c r="I20" i="45"/>
  <c r="H20" i="45"/>
  <c r="D20" i="45"/>
  <c r="K19" i="45"/>
  <c r="J19" i="45"/>
  <c r="I19" i="45"/>
  <c r="H19" i="45"/>
  <c r="D19" i="45"/>
  <c r="K18" i="45"/>
  <c r="J18" i="45"/>
  <c r="I18" i="45"/>
  <c r="H18" i="45"/>
  <c r="D18" i="45"/>
  <c r="K17" i="45"/>
  <c r="J17" i="45"/>
  <c r="I17" i="45"/>
  <c r="H17" i="45"/>
  <c r="D17" i="45"/>
  <c r="K16" i="45"/>
  <c r="J16" i="45"/>
  <c r="I16" i="45"/>
  <c r="H16" i="45"/>
  <c r="D16" i="45"/>
  <c r="J15" i="45"/>
  <c r="H15" i="45"/>
  <c r="D15" i="45"/>
  <c r="K14" i="45"/>
  <c r="J14" i="45"/>
  <c r="I14" i="45"/>
  <c r="H14" i="45"/>
  <c r="D14" i="45"/>
  <c r="K13" i="45"/>
  <c r="J13" i="45"/>
  <c r="I13" i="45"/>
  <c r="H13" i="45"/>
  <c r="D13" i="45"/>
  <c r="K12" i="45"/>
  <c r="J12" i="45"/>
  <c r="I12" i="45"/>
  <c r="H12" i="45"/>
  <c r="D12" i="45"/>
  <c r="K11" i="45"/>
  <c r="J11" i="45"/>
  <c r="I11" i="45"/>
  <c r="H11" i="45"/>
  <c r="D11" i="45"/>
  <c r="K10" i="45"/>
  <c r="J10" i="45"/>
  <c r="I10" i="45"/>
  <c r="H10" i="45"/>
  <c r="D10" i="45"/>
  <c r="K9" i="45"/>
  <c r="J9" i="45"/>
  <c r="I9" i="45"/>
  <c r="H9" i="45"/>
  <c r="D9" i="45"/>
  <c r="K8" i="45"/>
  <c r="J8" i="45"/>
  <c r="I8" i="45"/>
  <c r="H8" i="45"/>
  <c r="D8" i="45"/>
  <c r="D27" i="45" s="1"/>
  <c r="K7" i="45"/>
  <c r="J7" i="45"/>
  <c r="I7" i="45"/>
  <c r="H7" i="45"/>
  <c r="D7" i="45"/>
  <c r="C11" i="44"/>
  <c r="X10" i="44"/>
  <c r="W10" i="44"/>
  <c r="V10" i="44"/>
  <c r="U10" i="44"/>
  <c r="T10" i="44"/>
  <c r="S10" i="44"/>
  <c r="R10" i="44"/>
  <c r="Q10" i="44"/>
  <c r="P10" i="44"/>
  <c r="O10" i="44"/>
  <c r="N10" i="44"/>
  <c r="M10" i="44"/>
  <c r="L10" i="44"/>
  <c r="K10" i="44"/>
  <c r="J10" i="44"/>
  <c r="I10" i="44"/>
  <c r="H10" i="44"/>
  <c r="G10" i="44"/>
  <c r="F10" i="44"/>
  <c r="E10" i="44"/>
  <c r="D10" i="44"/>
  <c r="C10" i="44" s="1"/>
  <c r="C9" i="44"/>
  <c r="C8" i="44"/>
  <c r="C7" i="44"/>
  <c r="C6" i="44"/>
  <c r="I27" i="45" l="1"/>
  <c r="D37" i="45"/>
  <c r="J27" i="45"/>
  <c r="K27" i="45"/>
  <c r="C13" i="43" l="1"/>
  <c r="D13" i="43"/>
  <c r="E14" i="42" l="1"/>
  <c r="D14" i="42"/>
  <c r="C14" i="42"/>
  <c r="E13" i="42"/>
  <c r="E15" i="42" s="1"/>
  <c r="D13" i="42"/>
  <c r="E10" i="42"/>
  <c r="D10" i="42"/>
  <c r="C9" i="42"/>
  <c r="C8" i="42"/>
  <c r="C7" i="42"/>
  <c r="C13" i="42" s="1"/>
  <c r="C15" i="42" l="1"/>
  <c r="D15" i="42"/>
  <c r="C10" i="42"/>
  <c r="D16" i="30" l="1"/>
  <c r="C16" i="30"/>
  <c r="D15" i="30"/>
  <c r="C15" i="30"/>
  <c r="D14" i="30"/>
  <c r="C14" i="30"/>
  <c r="D13" i="30"/>
  <c r="D17" i="30" s="1"/>
  <c r="C13" i="30"/>
  <c r="D11" i="30"/>
  <c r="C11" i="30"/>
  <c r="C17" i="30" l="1"/>
  <c r="C19" i="30" s="1"/>
  <c r="G11" i="36"/>
  <c r="F11" i="36"/>
  <c r="E11" i="36"/>
  <c r="D11" i="36"/>
  <c r="E12" i="29"/>
  <c r="D12" i="29"/>
  <c r="C21" i="41" l="1"/>
  <c r="C24" i="41"/>
  <c r="C19" i="41"/>
  <c r="C16" i="41"/>
  <c r="C6" i="41"/>
  <c r="C27" i="41" l="1"/>
  <c r="C7" i="40" l="1"/>
  <c r="G10" i="40"/>
  <c r="G11" i="40" s="1"/>
  <c r="F10" i="40"/>
  <c r="F11" i="40" s="1"/>
  <c r="E10" i="40"/>
  <c r="E11" i="40" s="1"/>
  <c r="D10" i="40"/>
  <c r="D11" i="40" s="1"/>
  <c r="G8" i="40"/>
  <c r="F8" i="40"/>
  <c r="E8" i="40"/>
  <c r="D8" i="40"/>
  <c r="C8" i="40"/>
  <c r="D6" i="23"/>
  <c r="E16" i="7"/>
  <c r="D16" i="7"/>
  <c r="C10" i="40" l="1"/>
  <c r="C11" i="40" s="1"/>
  <c r="D13" i="17"/>
  <c r="C13" i="17"/>
  <c r="E22" i="38" l="1"/>
  <c r="F22" i="38"/>
  <c r="G22" i="38"/>
  <c r="D21" i="38"/>
  <c r="E21" i="38"/>
  <c r="F21" i="38"/>
  <c r="G21" i="38"/>
  <c r="D23" i="38"/>
  <c r="E23" i="38"/>
  <c r="F23" i="38"/>
  <c r="I23" i="38" s="1"/>
  <c r="G23" i="38"/>
  <c r="J23" i="38" s="1"/>
  <c r="G10" i="39" l="1"/>
  <c r="F10" i="39"/>
  <c r="E10" i="39"/>
  <c r="D10" i="39"/>
  <c r="D11" i="39" s="1"/>
  <c r="F11" i="39"/>
  <c r="E11" i="39"/>
  <c r="G8" i="39"/>
  <c r="F8" i="39"/>
  <c r="E8" i="39"/>
  <c r="D8" i="39"/>
  <c r="C7" i="39"/>
  <c r="C8" i="39"/>
  <c r="C18" i="38"/>
  <c r="C17" i="38"/>
  <c r="C16" i="38"/>
  <c r="C15" i="38"/>
  <c r="C14" i="38"/>
  <c r="C13" i="38"/>
  <c r="C23" i="38" s="1"/>
  <c r="C12" i="38"/>
  <c r="C11" i="38"/>
  <c r="C10" i="38"/>
  <c r="C9" i="38"/>
  <c r="C8" i="38"/>
  <c r="C7" i="38"/>
  <c r="C19" i="38" l="1"/>
  <c r="G11" i="39"/>
  <c r="C10" i="39"/>
  <c r="C11" i="39" s="1"/>
  <c r="D22" i="38" l="1"/>
  <c r="G24" i="38"/>
  <c r="F24" i="38"/>
  <c r="E24" i="38"/>
  <c r="G19" i="38"/>
  <c r="F19" i="38"/>
  <c r="E19" i="38"/>
  <c r="C9" i="37"/>
  <c r="D9" i="37"/>
  <c r="E9" i="37"/>
  <c r="F9" i="37"/>
  <c r="G9" i="37"/>
  <c r="G10" i="37" s="1"/>
  <c r="G7" i="37"/>
  <c r="F7" i="37"/>
  <c r="E7" i="37"/>
  <c r="D7" i="37"/>
  <c r="G12" i="36"/>
  <c r="G13" i="36" s="1"/>
  <c r="F12" i="36"/>
  <c r="E12" i="36"/>
  <c r="D12" i="36"/>
  <c r="D13" i="36"/>
  <c r="G9" i="36"/>
  <c r="F9" i="36"/>
  <c r="E9" i="36"/>
  <c r="D9" i="36"/>
  <c r="C8" i="36"/>
  <c r="C11" i="36" s="1"/>
  <c r="C7" i="36"/>
  <c r="E10" i="37" l="1"/>
  <c r="I22" i="38"/>
  <c r="J22" i="38"/>
  <c r="F13" i="36"/>
  <c r="I21" i="38"/>
  <c r="E13" i="36"/>
  <c r="E14" i="40" s="1"/>
  <c r="J21" i="38"/>
  <c r="C22" i="38"/>
  <c r="D24" i="38"/>
  <c r="D14" i="40" s="1"/>
  <c r="C21" i="38"/>
  <c r="F10" i="37"/>
  <c r="C7" i="37"/>
  <c r="D10" i="37"/>
  <c r="C10" i="37"/>
  <c r="C9" i="36"/>
  <c r="C12" i="36"/>
  <c r="C13" i="36" s="1"/>
  <c r="J24" i="38" l="1"/>
  <c r="D19" i="38"/>
  <c r="I24" i="38"/>
  <c r="C24" i="38"/>
  <c r="D14" i="26"/>
  <c r="D17" i="7"/>
  <c r="D13" i="29" l="1"/>
  <c r="E13" i="29"/>
  <c r="E8" i="29"/>
  <c r="D8" i="29"/>
  <c r="E17" i="7" l="1"/>
  <c r="D15" i="26"/>
  <c r="D16" i="26" s="1"/>
  <c r="D10" i="26"/>
  <c r="E14" i="26"/>
  <c r="E16" i="26" s="1"/>
  <c r="E10" i="26"/>
  <c r="C13" i="24"/>
  <c r="C11" i="24"/>
  <c r="D13" i="7" l="1"/>
  <c r="E13" i="7"/>
  <c r="E18" i="7" l="1"/>
  <c r="D18" i="7"/>
  <c r="D16" i="29" s="1"/>
  <c r="C11" i="17"/>
  <c r="C9" i="13" l="1"/>
  <c r="C11" i="13"/>
  <c r="C6" i="24"/>
  <c r="C16" i="24" s="1"/>
  <c r="C15" i="13" l="1"/>
  <c r="C11" i="23"/>
  <c r="D15" i="23" l="1"/>
  <c r="D14" i="23" l="1"/>
  <c r="D13" i="23"/>
  <c r="D12" i="23"/>
  <c r="D11" i="23" s="1"/>
  <c r="D18" i="23" s="1"/>
  <c r="C6" i="23"/>
  <c r="C18" i="23" s="1"/>
  <c r="D14" i="17" l="1"/>
  <c r="C14" i="17"/>
  <c r="D24" i="22" l="1"/>
  <c r="C20" i="22"/>
  <c r="D18" i="22"/>
  <c r="C18" i="22"/>
  <c r="D15" i="22"/>
  <c r="C15" i="22"/>
  <c r="D10" i="22"/>
  <c r="C10" i="22"/>
  <c r="D6" i="22"/>
  <c r="C6" i="22"/>
  <c r="D28" i="22" l="1"/>
  <c r="C28" i="22"/>
  <c r="D11" i="17" l="1"/>
  <c r="C15" i="17" l="1"/>
  <c r="D15" i="17"/>
  <c r="D17" i="14"/>
  <c r="D15" i="13"/>
  <c r="C17" i="14" l="1"/>
</calcChain>
</file>

<file path=xl/sharedStrings.xml><?xml version="1.0" encoding="utf-8"?>
<sst xmlns="http://schemas.openxmlformats.org/spreadsheetml/2006/main" count="542" uniqueCount="336">
  <si>
    <t>Iš viso</t>
  </si>
  <si>
    <t xml:space="preserve">Daugiabučių namų atnaujinimo (modernizavimas) programa </t>
  </si>
  <si>
    <t>Priemonių gerinančių ambulatorinių sveikatos priežiūros paslaugų prieinamumo tuberkulioze sergantiems asmenims, įgyvendinims Plungės rajone</t>
  </si>
  <si>
    <t>Iš viso:</t>
  </si>
  <si>
    <t>1.</t>
  </si>
  <si>
    <t>2.</t>
  </si>
  <si>
    <t>4.</t>
  </si>
  <si>
    <t>5.</t>
  </si>
  <si>
    <t>6.</t>
  </si>
  <si>
    <t>7.</t>
  </si>
  <si>
    <t>8.</t>
  </si>
  <si>
    <t>Projekto pavadinimas</t>
  </si>
  <si>
    <t>Eil.Nr.</t>
  </si>
  <si>
    <t>Bendruomeninių vaikų globos namų tinklo plėtra Plungės rajono savivaldybėje</t>
  </si>
  <si>
    <t>Finansavimo priemonė
Projekto numeris
Tarybos sprendimas</t>
  </si>
  <si>
    <t>Užterštos teritorijos Plungės m., Birutės g., greta Gandingos HE tvenkinio, ir  užterštos naftos produktais teritorijos Plungės r. sav., Šateikių sen., Narvaišių k., sutvarkymas</t>
  </si>
  <si>
    <t>Plungės M. Oginskio dvaro sodybos pastato-žirgyno, esančio Parko g.5, Plungė, pritaikymas visuomenės kultūros  ir rekreacijos reikmėms (II etapas)</t>
  </si>
  <si>
    <t>Valstybės investicijų programa 2020-02-13 Nr.T1-29</t>
  </si>
  <si>
    <t>tūkst.Eur</t>
  </si>
  <si>
    <t>Asignavimų valdytojai</t>
  </si>
  <si>
    <t>Savivaldybės administracija</t>
  </si>
  <si>
    <t xml:space="preserve">Žemaičių dailės muziejus </t>
  </si>
  <si>
    <t>Visuomeninės paskirties pastato, esančio Telšių g.3, Alsėdžiuose, atnaujinimas ir pritaikymas kaimo bendruomenės poreikiams, socialinei ir kultūrinei veiklai, II etapas</t>
  </si>
  <si>
    <t>3 lentelė</t>
  </si>
  <si>
    <t>1.1.</t>
  </si>
  <si>
    <t>1.2.</t>
  </si>
  <si>
    <t>2.1.</t>
  </si>
  <si>
    <t>2.2.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</si>
  <si>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</si>
  <si>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</si>
  <si>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</si>
  <si>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</si>
  <si>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</si>
  <si>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Veiklos</t>
  </si>
  <si>
    <t xml:space="preserve">Iš viso </t>
  </si>
  <si>
    <t>1 lentelė</t>
  </si>
  <si>
    <t>Plungė rajono bendruomenių rėmimas</t>
  </si>
  <si>
    <t xml:space="preserve">Universalaus sporto ir sveikatingumo komplekso Plungėje, Mendeno g. 1 C , statyba  </t>
  </si>
  <si>
    <t xml:space="preserve">Valstybės investicijų programa, 2018-02-15 Nr. T1-27, 2018-11-29 Nr. T1-257; </t>
  </si>
  <si>
    <t>iš jų darbo užmokesčiui</t>
  </si>
  <si>
    <t>2 lentelė</t>
  </si>
  <si>
    <t>Kulių kultūros centras</t>
  </si>
  <si>
    <t>Kulių gimnazija</t>
  </si>
  <si>
    <t>Atvira bendruomenės kūrybos erdė Kuliuose</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</si>
  <si>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</si>
  <si>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</si>
  <si>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</si>
  <si>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</si>
  <si>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Plungės m. centrinės dalies vertingųjų savybių aprašo parengimas</t>
  </si>
  <si>
    <t>Telšių regiono savivaldybes jungiančių turizmo trąsų informacinės infrastruktūros plėtra, II etapas</t>
  </si>
  <si>
    <t>Ringupio melioracijos sistemų naudotojų asociacijos ir valstybinių melioracijos sistemų bei jų statinių rekonstrukcija</t>
  </si>
  <si>
    <t>Paviršinių nuotekų sistemų tvarkymas Plungės mieste</t>
  </si>
  <si>
    <t>Plungės M. Oginskio dvaro sodybos pastato–žirgyno pritaikymas visuomenės kultūros ir rekreacijos reikmėms (I etapas)  (asignavimų valdytojas- Žemaičių dailės muziejus )</t>
  </si>
  <si>
    <t>Atvira bendruomenės kūrybos erdvė Kuliuose (asignavimų valdytojas - Kulių kultūros centras)</t>
  </si>
  <si>
    <t>Atvira bendruomenės kūrybos erdė Kuliuose (asignavimų valdytojas - Kulių gimnazija)</t>
  </si>
  <si>
    <t>3.</t>
  </si>
  <si>
    <t>Prisidėjimas prie Plungės rajono bendruomenių įgyvendinamų projektų pagal  Plungės rajono savivaldybės vietos veiklos grupės 2014-2020 metų vietos plėtros strategiją projektui „Atvira bendruomenės kūrybos erdvė Kuliuose“ 75,0 tūkst. eur., prisidėti prie kaimo bendruomenių projektų pagal priemonę  „Gyvenimo kokybės gerinimas ir kaimų atnaujinimas kaimo vietovėse“ teikiant paraiškas  vietos veiklos grupei  20,0 tūkst. eurų.</t>
  </si>
  <si>
    <t>Poreikis mėnesiui, Eur</t>
  </si>
  <si>
    <t>Poreikis metams, Eur</t>
  </si>
  <si>
    <t>Patalpų išlaikymas</t>
  </si>
  <si>
    <t>1.1</t>
  </si>
  <si>
    <t>Nuoma</t>
  </si>
  <si>
    <t>1.2</t>
  </si>
  <si>
    <t>Šildymas</t>
  </si>
  <si>
    <t>1.3</t>
  </si>
  <si>
    <t>Elektra</t>
  </si>
  <si>
    <t>Paslaugos</t>
  </si>
  <si>
    <t>2.1</t>
  </si>
  <si>
    <t>Apsauga</t>
  </si>
  <si>
    <t>2.2</t>
  </si>
  <si>
    <t>Internetas</t>
  </si>
  <si>
    <t>2.3</t>
  </si>
  <si>
    <t>Valymas</t>
  </si>
  <si>
    <t>2.4</t>
  </si>
  <si>
    <t>Draudimas</t>
  </si>
  <si>
    <t>Įrangos nuoma</t>
  </si>
  <si>
    <t>3.1</t>
  </si>
  <si>
    <t>Spausdintuvas</t>
  </si>
  <si>
    <t>3.2</t>
  </si>
  <si>
    <t>Kavos aparatas+vandens aparatas</t>
  </si>
  <si>
    <t>Įrangos įsigijimas</t>
  </si>
  <si>
    <t>4.1</t>
  </si>
  <si>
    <t>Spiečiaus paslaugos</t>
  </si>
  <si>
    <t>5.1</t>
  </si>
  <si>
    <t xml:space="preserve">Informaciniai renginiai </t>
  </si>
  <si>
    <t>5.2</t>
  </si>
  <si>
    <t>Verslo įgudžių renginiai</t>
  </si>
  <si>
    <t>5.3</t>
  </si>
  <si>
    <t>Akseleravimo programa 1 vnt.</t>
  </si>
  <si>
    <t>Reklamos paslaugos</t>
  </si>
  <si>
    <t xml:space="preserve">Prekės </t>
  </si>
  <si>
    <t>Reprezentacinės išlaidos (lipdukai, tušinukai, vėliavėlės ir t.t.)</t>
  </si>
  <si>
    <t>Paslaugos, prekės</t>
  </si>
  <si>
    <t>Išlaidų pavadinimas</t>
  </si>
  <si>
    <t>Ekspertizės paslaugos – 7 vnt.</t>
  </si>
  <si>
    <t>Žemės sklypų paėmimo visuomenės poreikiams projekto parengimas</t>
  </si>
  <si>
    <t>Projektų parengimas (Vaikų darželis, kolumbariumas, futbolo maniežas, Senamiesčio mokyklos stadionas, Plungės miesto riboženklių konkursas ir kita dokumentacija)</t>
  </si>
  <si>
    <t>Teritorijų planavimas (Bendrieji planai, detalieji planai ir kita dokumentacija)</t>
  </si>
  <si>
    <t>Plungės miesto istorinio centro pastatų fasadų tvarkymo finansavimo programa</t>
  </si>
  <si>
    <t>Plungės rajono istorinių gyvenviečių pastatų išorės tvarkybos darbų finansavimo programa</t>
  </si>
  <si>
    <t>5 lentelė</t>
  </si>
  <si>
    <t>Universalaus sporto ir sveikatingumo komplekso Plungėje, Mendeno g. 1 C , statyba  (II etapas)</t>
  </si>
  <si>
    <t xml:space="preserve"> Sprendimas 2022 - 02-10 Nr.T1-17</t>
  </si>
  <si>
    <t>Plungės rajono savivaldybės gatvių apšvietimo kokybės gerinimas II etapas</t>
  </si>
  <si>
    <t>Sporto ir rekreacijos centras</t>
  </si>
  <si>
    <t>Komunalinės išlaidos</t>
  </si>
  <si>
    <t>Vanduo (pagal kitų baseinų patirtį)</t>
  </si>
  <si>
    <t>Šildymas (pagal vietos ūkio skyriaus skaičiavimus)</t>
  </si>
  <si>
    <t>Elektra (pagal vietos ūkio skyriaus skaičiavimus)</t>
  </si>
  <si>
    <t xml:space="preserve">Chemija (chloras, Ph minus, Flokuliantas) baseino vandeniui ir aptarnavimas 4 k. per mėnesį </t>
  </si>
  <si>
    <t>Kitos išlaidos</t>
  </si>
  <si>
    <t>N‘soft, baseino programinės įrangos priežiūra</t>
  </si>
  <si>
    <t xml:space="preserve">Chemija valytojoms, servetėlės, tualetinis popierius ir t.t. </t>
  </si>
  <si>
    <t>Internetas, ryšys</t>
  </si>
  <si>
    <t>2.3.</t>
  </si>
  <si>
    <t>2.4.</t>
  </si>
  <si>
    <t>1.5.</t>
  </si>
  <si>
    <t>2.5.</t>
  </si>
  <si>
    <t>Šiukšlių išvežimas (TRATC)</t>
  </si>
  <si>
    <t xml:space="preserve">Raštinės, popierius, čekiai ir t.t. </t>
  </si>
  <si>
    <t>7 lentelė</t>
  </si>
  <si>
    <t xml:space="preserve">Universalaus sporto ir sveikatingumo komplekso išlaikymui  (pateikė SRC ir vietos ūkio sk.)  </t>
  </si>
  <si>
    <t>Išlaidos mėnesiui, Eur</t>
  </si>
  <si>
    <t>Išlaidos metams, Eur</t>
  </si>
  <si>
    <t>Darbo užmokestis ir Sodra</t>
  </si>
  <si>
    <t>planuoja surinkti 255 tūkst. eurų</t>
  </si>
  <si>
    <t>Eur</t>
  </si>
  <si>
    <t>Projektinės veiklos organizavimas (TP)</t>
  </si>
  <si>
    <t>1</t>
  </si>
  <si>
    <t>Bendruomenių organizacijų veiklos rėmimas (TP)</t>
  </si>
  <si>
    <t xml:space="preserve">2023-2025 metų strateginio veiklos plano priemonės "Projektinės veiklos organizavimas (TP)", "Bendruomenių organizacijų veiklos rėmimas (TP)", "Bendruomeninės veiklos savivaldybėje stiprinimas (PP) " ir "Plungės dekanato aptarnaujamų parapijų rėmimas (TP)" 2023 metų biudžeto projekte    </t>
  </si>
  <si>
    <t>Plungės dekanato aptarnaujamų parapijų rėmimas (TP)</t>
  </si>
  <si>
    <t>Bendruomeninės veiklos savivaldybėje stiprinimas (PP)</t>
  </si>
  <si>
    <t xml:space="preserve">2023-2025 metų strateginio veiklos plano priemonė "Tęstinių investicijų ir kitų projektų vykdymas (pereinamojo laikotarpio)(TI)" 2023 metų biudžeto projekte     </t>
  </si>
  <si>
    <t xml:space="preserve">2023-2025 metų strateginio veiklos plano priemonė "Kultūros vertybių apsaugos organizavimas (TP)" 2023 metų biudžeto projekte          </t>
  </si>
  <si>
    <t xml:space="preserve">2023-2025 metų strateginio veiklos plano priemonė "Architektūros ir teritorijų planavimo proceso organizavimas(TP)"  ir  "Savivaldybės infrastruktūros objektų pagerinimo ir plėtros projektinės dokumentacijos rengimas (PP)" 2023 metų biudžeto projekte          </t>
  </si>
  <si>
    <t>Architektūros ir teritorijų planavimo proceso organizavimas(TP)</t>
  </si>
  <si>
    <t>Savivaldybės infrastruktūros objektų pagerinimo ir plėtros projektinės dokumentacijos rengimas (PP)</t>
  </si>
  <si>
    <t>Sporto paskirties pastatų - irklavimo bazės,Plungės m.,V.Mačernio g.42A, -  rekonstarvimas  ( Plungės sporto reakreacijos centras)</t>
  </si>
  <si>
    <t xml:space="preserve">Valstybinių melioracijos statinių rekonstravimas Plungės rajone </t>
  </si>
  <si>
    <t xml:space="preserve">Fizinio aktyvumo plėtra geresnei gyventojų sveikatai ir gyvenimo kokybei  (Plungės sporto ir rekreacijos centras )  </t>
  </si>
  <si>
    <t>3.1.</t>
  </si>
  <si>
    <t>Finansavimo priemonė, 
Projekto numeris
Tarybos sprendimas</t>
  </si>
  <si>
    <t>8 lentelė</t>
  </si>
  <si>
    <t xml:space="preserve">2023-2025 metų strateginio veiklos plano priemonė "Investicijų ir kitų projektų vykdymas (naujo finansavimo periodo )(PP)" 2023 metų biudžeto projekte     </t>
  </si>
  <si>
    <t xml:space="preserve">2023-2025 metų strateginio veiklos plano priemonė "Investicijų ir kitų projektų skirtų 2014-2020 m. nacionalinei pažangos programai/ ES fondų investicijų programai, vykdymas (TE)" 2023 metų biudžeto projekte     </t>
  </si>
  <si>
    <t>Sporto rekreacijos centras</t>
  </si>
  <si>
    <t>Sprendimas 2021 m. gruodžio 27 d.  Nr.T1-311</t>
  </si>
  <si>
    <t>2019 m. spalio 31 Nr.T1-270</t>
  </si>
  <si>
    <t>2020 m. gegužės 28 d. Nr.T1-104</t>
  </si>
  <si>
    <t>2018 m. liepos 26 d. Nr.T1-149</t>
  </si>
  <si>
    <t>2020 m. balandžio 23  d. Nr.T1-80</t>
  </si>
  <si>
    <t>2022 m. balandžio 28 d. Nr.T1-104</t>
  </si>
  <si>
    <t>9 lentelė</t>
  </si>
  <si>
    <t>10 lentelė</t>
  </si>
  <si>
    <t xml:space="preserve">2023-2025 metų strateginio veiklos plano priemonės "Investicijų ir kitų projektų, skirtų 2014-2020 m. nacionalinei pažangos programai/ ES fondų investicijų programai, vykdymas (TE)" 2023 metų biudžeto projekte            </t>
  </si>
  <si>
    <t xml:space="preserve">2023-2025 metų strateginio veiklos plano priemonės "Investicijų ir kitų projektų vykdymas (naujo finansavimo  periodo  (PP)"  2023 metų biudžeto projekte            </t>
  </si>
  <si>
    <t>2019 m. lapkričio 28 d. Nr.T1-288</t>
  </si>
  <si>
    <t>2022 m. kovo 24 d. Nr.T1-68</t>
  </si>
  <si>
    <t>skolintos iš viso</t>
  </si>
  <si>
    <t>savarankiškųjų biudžete numatyta 250 tūkst. eurų</t>
  </si>
  <si>
    <t>35 tūkst. eurų</t>
  </si>
  <si>
    <t>Iš viso prisidėti iš biudžeto</t>
  </si>
  <si>
    <t>Išlaidoms</t>
  </si>
  <si>
    <t>Likutis iš 2022 m.</t>
  </si>
  <si>
    <t>Darbo užmokesčiui</t>
  </si>
  <si>
    <t>Ikimokyklinio ir mokyklinio ugdymo įstaigų sveikatos kabinetų aprūpinimasmetodinėmis priemonėmis Plungės ir Tauragės savivaldybėse (asignavimų valdytojas -Visuomenės sveikatos biuras )</t>
  </si>
  <si>
    <t>Visuomeninės paskirties pastato, esančio Telšių 3 Alsėdžiuose, atnaujinimas ir pritaikymas kaimo bendruomenės poreikiams, socialinei ir kultūrinei veiklai" II etapas</t>
  </si>
  <si>
    <t>Plungės dvaro sodybos Mykolo Oginskio rūmų rekonstravimas ir modernizavimas, kuriant aukštesnę kultūros paslaugų kokybę (asignavimų valdytojas - Žemaičių dailės muziejus)</t>
  </si>
  <si>
    <t>9.</t>
  </si>
  <si>
    <t>Plungės rajono savivaldybės visuomenės sveikatos biuras</t>
  </si>
  <si>
    <t>11 lentelė</t>
  </si>
  <si>
    <t>12 lentelė</t>
  </si>
  <si>
    <t>Poreikis 2023 m.</t>
  </si>
  <si>
    <t>Bendruomeninių apgyvendinimo bei užimtumo paslaugų asmenims su proto ir psichikos negalia plėtra Plungės rajone"</t>
  </si>
  <si>
    <t>Plungės rajono savivaldybės gatvių apšvietimo kokybės gerinimas, II  etapas</t>
  </si>
  <si>
    <t>Plungės M. Oginskio dvaro sodybos pastato–žirgyno pritaikymas visuomenės kultūros ir rekreacijos reikmėms (I etapas)  (asignavimų valdytojas - Žemaičių dailės muziejus )</t>
  </si>
  <si>
    <t>10.</t>
  </si>
  <si>
    <t>Kompleksinių paslaugų teikimas šeimoms bendruomeniniuose šeimos namuose</t>
  </si>
  <si>
    <t>11.</t>
  </si>
  <si>
    <t>12.</t>
  </si>
  <si>
    <t>Plungės miesto poilsio ir rekreacijos zonų sukūrimas prie Babrungo upės ir Gondingos hidroelektrinės tvenkinio bei prieigų prie jų sutvarkymas</t>
  </si>
  <si>
    <t>Plungės sporto ir rekreacijos centro infrastruktūros gerinimas</t>
  </si>
  <si>
    <t>Plungės rajono savivaldybės visuomenės sveikatos biuras , 302415311</t>
  </si>
  <si>
    <t>Plungės miesto gatvių apšvietimo sistemos modernizavimas</t>
  </si>
  <si>
    <t>Savivaldybės administracija,  188174469</t>
  </si>
  <si>
    <t>Žemaičių dailės muziejus, 191123113</t>
  </si>
  <si>
    <t>Babrungo upės slėnio estrados teritorijos ir jos prieigų bei jungčių su Plungės miesto centrine dalimi sutvarkymas</t>
  </si>
  <si>
    <t>4 lentelė</t>
  </si>
  <si>
    <t>6 lentelė</t>
  </si>
  <si>
    <t>d.u. numatytas 10 mėn.</t>
  </si>
  <si>
    <t>Priemonės pavadinimas</t>
  </si>
  <si>
    <t>Ugdymo kokybės užtikrinimas</t>
  </si>
  <si>
    <t>skirta</t>
  </si>
  <si>
    <t>Priemonės pavadinimas/Veiklos/Projektai</t>
  </si>
  <si>
    <t>Sav. infrastruktūros objektų planavimas, remontas ir priežiūra (TP)</t>
  </si>
  <si>
    <t>M.Oginskio meno mokyklos pastato pritaikymas žmonių su negalia poreikiams</t>
  </si>
  <si>
    <t>Plungės lopšelio darželio „Raudonkepuraitė“ šildymo sistemos keitimas (pagal parengtą projektą)</t>
  </si>
  <si>
    <t>A.Jucio progimnazijos M.Valančiaus pradinio ugdymo skyriaus II aukšto patalpų pritaikymas darželio poreikiams</t>
  </si>
  <si>
    <t>Plungės „Ryto“ pagrindinės mokyklos sanitarinių mazgų tvarkymas</t>
  </si>
  <si>
    <t>1.6.</t>
  </si>
  <si>
    <t xml:space="preserve">Plungės lopšelio darželio „Rūtelė“ šildymo sistemos tvarkymas </t>
  </si>
  <si>
    <t>1.7.</t>
  </si>
  <si>
    <t>Vykdomų projektų darbų vykdymo techninės priežiūros, projektų vykdymo priežiūros  paslaugos.</t>
  </si>
  <si>
    <t>1.8.</t>
  </si>
  <si>
    <t>1.9.</t>
  </si>
  <si>
    <t>Plungės Senamiesčio mokyklos sanitarinių mazgų tvarkymas</t>
  </si>
  <si>
    <t>Savivaldybės infrastruktūros objektų plėtra (PP)</t>
  </si>
  <si>
    <t>Infrastruktūros įrengimo darbai (pėsčiųjų takai, apšvietimas   ir t.t.)  prie B. Lubio paminklo.</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</si>
  <si>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</si>
  <si>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</si>
  <si>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</si>
  <si>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</si>
  <si>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 xml:space="preserve">Prisidėjimas prie 2017-04-04 bendradarbiavimo sutarties Nr. S-136/A1-22 ir papildomų susitarimų  Lietuvos automobilių kelių direkcija dėl Valstybinės reikšmės rajoninio kelio Nr. 3213 „Kuliai-Šiemuliai-Gaudučiai“ ruožo nuo 0,691 iki 1,013, kuriam Kulių miestelyje suteikti Aušros ir Liepų gatvių pavadinimas rekonstrukcijos (savivaldybės tenkančiai daliai 149 000 Eur. (2022 metais sumokėta- 83465,92 Eur) </t>
  </si>
  <si>
    <t>4.2.</t>
  </si>
  <si>
    <t>Prisidėjimas prie bendrai vykdomų projektų su Lietuvos automobilių kelių direkcija</t>
  </si>
  <si>
    <t>Infrastruktūros  plėtra savivaldybės ir fizinių ar juridinių asmenų jungtinės veiklos pagrindu (TP)</t>
  </si>
  <si>
    <t>5.1.</t>
  </si>
  <si>
    <t>Plungės miesto Mačernio g. 9 automobilių stovėjimo aikštelės (apie 919  kv.m + takai) gyventojų prisidėjimas 60 proc., Bendra projekto vertė -80 900 Eur. Gyventojų prisidėjimas 60 proc. 48540 Eur.; Savivaldybės dalis- 32360 Eur.*</t>
  </si>
  <si>
    <t>5.2.</t>
  </si>
  <si>
    <t>Plungės miesto Mačernio g. 43 automobilių stovėjimo aikštelės (apie 510  kv.m + takai) gyventojų prisidėjimas 60 proc., Bendra projekto vertė -80 000 Eur. Gyventojų prisidėjimas 60 proc. 48 000 Eur.; Savivaldybės dalis- 32 000 Eur.*</t>
  </si>
  <si>
    <t>Iš viso programai</t>
  </si>
  <si>
    <t xml:space="preserve">* Buvo pateiktas kvietimas iki 2023 m. sausio 1 d. teikti paraiškas. Gautos dvi paraiškos. Bus skelbiami viešieji pirkimai šiose  paraiškose numatytiems darbams vykdyti. Praktika rodo, kad dalis paraiškų neįgyvendinamos dėl per didelės finansinės naštos gyventojams. </t>
  </si>
  <si>
    <t>15  lentelė</t>
  </si>
  <si>
    <t>Kaimiškųjų seniūnijų kelių priežiūrai žiemos metu (sniego valymas, slidžių ruožų barstymas, smulkus kelių remontas).</t>
  </si>
  <si>
    <t xml:space="preserve"> Plungės rajono savivaldybės melioracijos ir hidrotechninių statinių inventorizavimas, einamasis remontas ir priežiūra</t>
  </si>
  <si>
    <t xml:space="preserve">Lėšos, skirtos želdinių atkuriamajai vertei atlyginti. </t>
  </si>
  <si>
    <t>Plungės r. kryždirbystės objektų priežiūra, remontas, restauracija, atkūrimas (15 vnt.)</t>
  </si>
  <si>
    <t>Plungės r. esančių knygnešių paminklų – Vincento Juškos, Rozalijos Lukošiūtės, Magdalenos Bonkutės tvarkymo darbai (3 vnt.)</t>
  </si>
  <si>
    <t>Plungės r. seniūnijoms skiriamos lėšos kultūros objektų priežiūrai, remontui</t>
  </si>
  <si>
    <t>Plungės r. sav. esančių neveikiančių kapinių medinių informacinių ženklų gamyba (40 vnt.)</t>
  </si>
  <si>
    <t>Renginiai, viešinimas kultūros paveldui populiarinti (2 vnt.)</t>
  </si>
  <si>
    <t xml:space="preserve">2023-2025 metų strateginio veiklos plano 008 programos priemonės 2023 metų biudžeto projekte    </t>
  </si>
  <si>
    <t>ES likutis</t>
  </si>
  <si>
    <t>Iš viso ES be likučio su VB</t>
  </si>
  <si>
    <t>Paslaugų centro vaikams įkūrimas Plungės mieste (asignavimų valdytojas - Specialiojo ugdymo  centras)</t>
  </si>
  <si>
    <t>Specialiojo ugdymo  centras</t>
  </si>
  <si>
    <t>2023 m. planuojamos gauti lėšos</t>
  </si>
  <si>
    <t>Iš jų:                                  Darbo užmokesčiui</t>
  </si>
  <si>
    <t>Plungės dvaro sodybos Mykolo Oginskio rūmų rekonstravimas ir modernizavimas, kuriant aukštesnę kultūros paslaugų kokybę (asignavimų valdytojas Žemaičių dailės muziejus)</t>
  </si>
  <si>
    <t>Žemaičių dailės muziejus</t>
  </si>
  <si>
    <t>Iš  VISO:</t>
  </si>
  <si>
    <t>16  lentelė</t>
  </si>
  <si>
    <t>17 lentelė</t>
  </si>
  <si>
    <t>Administracinio pastato (Plungės dvaro sodybos skalbyklos KVR kodas 24774), esančio Dariaus ir Girėno g. 25, Plungėje, restauravimo ir remonto tvarkybos darbų projektas</t>
  </si>
  <si>
    <t>13  lentelė</t>
  </si>
  <si>
    <t>14 lentelė</t>
  </si>
  <si>
    <t xml:space="preserve">1. </t>
  </si>
  <si>
    <t>Melioruotos žemės ir melioracijos statinių apskaitos duomenų banko funkcijų vykdymas</t>
  </si>
  <si>
    <t>Valstybei priklausančių melioracijos griovių ir jų statinių remonto ir priežiūros darbai</t>
  </si>
  <si>
    <t>Avarinių valstybei nuosavybės teise priklausančių melioracijos statinių gedimų remonto darbai (15-20 vnt.)</t>
  </si>
  <si>
    <t>18 lentelė</t>
  </si>
  <si>
    <t xml:space="preserve">2023-2025 metų strateginio veiklos plano priemonė "Valstybei nuosavybės teise priklausančių melioracijos ir hidrotechnikos  statinių valdymui ir naudojimui patikėjimo teise užtikrinti (TP)" 2023 metų biudžeto projekte          </t>
  </si>
  <si>
    <t>19 lentelė</t>
  </si>
  <si>
    <t xml:space="preserve">2022-2023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</si>
  <si>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</si>
  <si>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</si>
  <si>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</si>
  <si>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</si>
  <si>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</si>
  <si>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</si>
  <si>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</si>
  <si>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</si>
  <si>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</si>
  <si>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</si>
  <si>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</si>
  <si>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</si>
  <si>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</si>
  <si>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</si>
  <si>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</si>
  <si>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</si>
  <si>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</si>
  <si>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</si>
  <si>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</si>
  <si>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</si>
  <si>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</si>
  <si>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</si>
  <si>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</si>
  <si>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2022 m. patikslintas planas</t>
  </si>
  <si>
    <t>2023 m. proj.</t>
  </si>
  <si>
    <t>dar nežinoma</t>
  </si>
  <si>
    <t xml:space="preserve">         darbo               užmokestis</t>
  </si>
  <si>
    <t xml:space="preserve">         sodra</t>
  </si>
  <si>
    <t xml:space="preserve">        kitos išl.</t>
  </si>
  <si>
    <t>Iš Savarankiškųjų funkcijų DU, tūkst eurų.</t>
  </si>
  <si>
    <t>2022 m. gauta pajamų vykdant funkciją</t>
  </si>
  <si>
    <t>20 lentelė</t>
  </si>
  <si>
    <t>Plungės rajono savivaldybės biudžeto pajamos 2022-2023 metais</t>
  </si>
  <si>
    <t>Pajamų pavadinimas</t>
  </si>
  <si>
    <t>2022 m. biudžeto planas vasario 10 d.</t>
  </si>
  <si>
    <t>2022 metų pakeitimai</t>
  </si>
  <si>
    <t>2022 m. gauta lėšų</t>
  </si>
  <si>
    <t>2023 m. biudžeto projektas</t>
  </si>
  <si>
    <t>2023 biudž. proj.    su 2022  metų pr. planu  planu</t>
  </si>
  <si>
    <t>2023 biudž. proj. su 2022 metų pr. planu</t>
  </si>
  <si>
    <t>2023 biudž. proj.    su 2022 m.patikslintu planu</t>
  </si>
  <si>
    <t>2023 biudž. proj. su 2022 patikslintu planu</t>
  </si>
  <si>
    <t>proc.</t>
  </si>
  <si>
    <t>tūkst. eurų</t>
  </si>
  <si>
    <r>
      <t>Gyventojų pajamų mokestis                     (2022m.-  48,12 proc.; 1,1066;      2023 m. - 50,88 proc.;</t>
    </r>
    <r>
      <rPr>
        <sz val="10"/>
        <color indexed="10"/>
        <rFont val="Times New Roman"/>
        <family val="1"/>
        <charset val="186"/>
      </rPr>
      <t xml:space="preserve"> </t>
    </r>
    <r>
      <rPr>
        <sz val="10"/>
        <rFont val="Times New Roman"/>
        <family val="1"/>
        <charset val="186"/>
      </rPr>
      <t>1,1038)</t>
    </r>
  </si>
  <si>
    <t>GPM iš veiklos, kuria verčiamasi turint verslo liudijimą</t>
  </si>
  <si>
    <t>Žemės mokestis</t>
  </si>
  <si>
    <t>Nekilonojamojo turto mokestis</t>
  </si>
  <si>
    <t>Paveldimo turto mokestis</t>
  </si>
  <si>
    <t>Nuomos mokestis už valstybinę žemę</t>
  </si>
  <si>
    <t>Valstybės  rinkliava</t>
  </si>
  <si>
    <t>Pajamos iš baudų, konfiskuoto turto ir kitų netesybų</t>
  </si>
  <si>
    <t>Dividendai</t>
  </si>
  <si>
    <t>Palūkanos</t>
  </si>
  <si>
    <t>Kitos neišvardytos pajamos</t>
  </si>
  <si>
    <t>Turto realizavimo pajamos</t>
  </si>
  <si>
    <t>Vietinė rinkliava</t>
  </si>
  <si>
    <t>Vietinė rinkliava (už atliekų tvarkymą)</t>
  </si>
  <si>
    <t>Pajamos už ilgalaikio ir trumpalaikio materialiojo turto nuomą</t>
  </si>
  <si>
    <t>Pajamos už prekes ir paslaugas</t>
  </si>
  <si>
    <t>Įmokos už išlaikymą švietimo, soc. įstaigose</t>
  </si>
  <si>
    <t>Mokestis už aplinkos teršimą</t>
  </si>
  <si>
    <t>Mokestis už valstybinius gamtos išteklius</t>
  </si>
  <si>
    <t>Dotacijos</t>
  </si>
  <si>
    <t>IŠ VISO</t>
  </si>
  <si>
    <t>Laisvas likutis</t>
  </si>
  <si>
    <t>Likutis Aplinkos apsaugos rėmimo programos</t>
  </si>
  <si>
    <t xml:space="preserve">Likutis už parduotą žemę </t>
  </si>
  <si>
    <t xml:space="preserve">Likutis už parduotą socialinį būstą </t>
  </si>
  <si>
    <t>Likutis  vietinės rinkliavos už atliekų tvarkymą</t>
  </si>
  <si>
    <t xml:space="preserve">Įstaigų gautos pajamos </t>
  </si>
  <si>
    <t>Savivaldybės infrastruktūros plėtrai likutis</t>
  </si>
  <si>
    <t>ES lėšų laisvi likučiai</t>
  </si>
  <si>
    <t>likučiai iš viso tūkst. Eur</t>
  </si>
  <si>
    <t>Savarankiškosioms funkcijoms be likučių</t>
  </si>
  <si>
    <t xml:space="preserve">2023-2025 metų strateginio veiklos plano priemonė "Bendradarbystės centro "Spiečius" veiklos organizavimas (TP)" 2023 metų biudžeto projekte (poreikis)           </t>
  </si>
  <si>
    <t xml:space="preserve">2023-2025 metų strateginio veiklos plano priemonė "Investicijų ir kitų projektų skirtų 2014-2020 m. nacionalinei pažangos programai/ ES fondų investicijų programai, vykdymas (TE)"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</si>
  <si>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</si>
  <si>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</si>
  <si>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001  "Ugdymo kokybės,sporto ir modernios aplinkos užtikrinimo programa " (ES lėšos) 2023 metų biudžeto projekte     </t>
  </si>
  <si>
    <t xml:space="preserve">2023-2025 metų strateginio veiklos plano priemonė "Investicijų ir kitų projektų skirtų 2014-2020 m. nacionalinei pažangos programai/ ES fondų investicijų programai, vykdymas (TE)"(VIPA) 2023 metų biudžeto projekte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</si>
</sst>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2"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Times New Roman"/>
      <family val="1"/>
      <charset val="186"/>
    </font>
    <font>
      <sz val="10"/>
      <name val="Arial"/>
      <family val="2"/>
      <charset val="186"/>
    </font>
    <font>
      <sz val="10"/>
      <color theme="1"/>
      <name val="Times New Roman"/>
      <family val="1"/>
      <charset val="186"/>
    </font>
    <font>
      <sz val="12"/>
      <color theme="1"/>
      <name val="Times New Roman"/>
      <family val="1"/>
      <charset val="186"/>
    </font>
    <font>
      <b/>
      <sz val="10"/>
      <color theme="1"/>
      <name val="Times New Roman"/>
      <family val="1"/>
    </font>
    <font>
      <b/>
      <sz val="10"/>
      <name val="Times New Roman"/>
      <family val="1"/>
    </font>
    <font>
      <sz val="11"/>
      <color theme="1"/>
      <name val="Times New Roman"/>
      <family val="1"/>
    </font>
    <font>
      <b/>
      <sz val="12"/>
      <name val="Times New Roman"/>
      <family val="1"/>
    </font>
    <font>
      <sz val="10"/>
      <name val="Times New Roman"/>
      <family val="1"/>
    </font>
    <font>
      <sz val="11"/>
      <name val="Times New Roman"/>
      <family val="1"/>
    </font>
    <font>
      <b/>
      <sz val="11"/>
      <color theme="1"/>
      <name val="Times New Roman"/>
      <family val="1"/>
    </font>
    <font>
      <sz val="10"/>
      <color theme="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b/>
      <sz val="10"/>
      <name val="Times New Roman"/>
      <family val="1"/>
      <charset val="186"/>
    </font>
    <font>
      <b/>
      <sz val="10"/>
      <color theme="1"/>
      <name val="Times New Roman"/>
      <family val="1"/>
      <charset val="186"/>
    </font>
    <font>
      <b/>
      <sz val="11"/>
      <color theme="1"/>
      <name val="Calibri"/>
      <family val="2"/>
      <charset val="186"/>
      <scheme val="minor"/>
    </font>
    <font>
      <b/>
      <sz val="11"/>
      <color theme="1"/>
      <name val="Calibri"/>
      <family val="2"/>
      <scheme val="minor"/>
    </font>
    <font>
      <sz val="12"/>
      <name val="Times New Roman"/>
      <family val="1"/>
      <charset val="186"/>
    </font>
    <font>
      <b/>
      <sz val="12"/>
      <name val="Times New Roman"/>
      <family val="1"/>
      <charset val="186"/>
    </font>
    <font>
      <sz val="12"/>
      <color rgb="FF000000"/>
      <name val="Times New Roman"/>
      <family val="1"/>
      <charset val="186"/>
    </font>
    <font>
      <b/>
      <sz val="12"/>
      <color rgb="FF000000"/>
      <name val="Times New Roman"/>
      <family val="1"/>
      <charset val="186"/>
    </font>
    <font>
      <sz val="9"/>
      <name val="Times New Roman"/>
      <family val="1"/>
      <charset val="186"/>
    </font>
    <font>
      <sz val="9"/>
      <name val="Times New Roman"/>
      <family val="1"/>
    </font>
    <font>
      <sz val="9"/>
      <color indexed="10"/>
      <name val="Times New Roman"/>
      <family val="1"/>
    </font>
    <font>
      <b/>
      <sz val="9"/>
      <name val="Times New Roman"/>
      <family val="1"/>
      <charset val="186"/>
    </font>
    <font>
      <i/>
      <sz val="9"/>
      <name val="Times New Roman"/>
      <family val="1"/>
      <charset val="186"/>
    </font>
    <font>
      <sz val="8"/>
      <name val="Times New Roman"/>
      <family val="1"/>
      <charset val="186"/>
    </font>
    <font>
      <i/>
      <sz val="9"/>
      <color rgb="FFFF0000"/>
      <name val="Times New Roman"/>
      <family val="1"/>
      <charset val="186"/>
    </font>
    <font>
      <i/>
      <sz val="8"/>
      <name val="Times New Roman"/>
      <family val="1"/>
      <charset val="186"/>
    </font>
    <font>
      <sz val="9"/>
      <color rgb="FFFF0000"/>
      <name val="Times New Roman"/>
      <family val="1"/>
      <charset val="186"/>
    </font>
    <font>
      <sz val="10"/>
      <color indexed="10"/>
      <name val="Times New Roman"/>
      <family val="1"/>
      <charset val="186"/>
    </font>
  </fonts>
  <fills count="5">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s>
  <cellStyleXfs count="10">
    <xf numFmtId="0" fontId="0" fillId="0" borderId="0"/>
    <xf numFmtId="0" fontId="5" fillId="0" borderId="0"/>
    <xf numFmtId="0" fontId="7"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cellStyleXfs>
  <cellXfs count="482">
    <xf numFmtId="0" fontId="0" fillId="0" borderId="0" xfId="0"/>
    <xf numFmtId="0" fontId="12" fillId="0" borderId="0" xfId="0" applyFont="1" applyFill="1"/>
    <xf numFmtId="0" fontId="12" fillId="0" borderId="0" xfId="0" applyFont="1" applyFill="1" applyAlignment="1">
      <alignment horizontal="right"/>
    </xf>
    <xf numFmtId="164" fontId="12" fillId="0" borderId="0" xfId="0" applyNumberFormat="1" applyFont="1" applyFill="1" applyBorder="1" applyAlignment="1">
      <alignment horizontal="center" vertical="center"/>
    </xf>
    <xf numFmtId="164" fontId="16" fillId="0" borderId="16" xfId="0" applyNumberFormat="1" applyFont="1" applyFill="1" applyBorder="1" applyAlignment="1">
      <alignment horizontal="center"/>
    </xf>
    <xf numFmtId="0" fontId="12" fillId="0" borderId="0" xfId="0" applyFont="1" applyFill="1" applyBorder="1"/>
    <xf numFmtId="0" fontId="12" fillId="0" borderId="0" xfId="0" applyFont="1"/>
    <xf numFmtId="164" fontId="15" fillId="0" borderId="22" xfId="1" applyNumberFormat="1" applyFont="1" applyFill="1" applyBorder="1" applyAlignment="1">
      <alignment horizontal="center" vertical="center" wrapText="1"/>
    </xf>
    <xf numFmtId="0" fontId="16" fillId="0" borderId="0" xfId="0" applyFont="1" applyFill="1" applyAlignment="1">
      <alignment horizontal="right"/>
    </xf>
    <xf numFmtId="164" fontId="16" fillId="0" borderId="0" xfId="0" applyNumberFormat="1" applyFont="1" applyFill="1"/>
    <xf numFmtId="0" fontId="18" fillId="0" borderId="1" xfId="1" applyFont="1" applyFill="1" applyBorder="1" applyAlignment="1">
      <alignment horizontal="left" vertical="center" wrapText="1"/>
    </xf>
    <xf numFmtId="0" fontId="12" fillId="0" borderId="22" xfId="0" applyFont="1" applyFill="1" applyBorder="1" applyAlignment="1">
      <alignment horizontal="center" vertical="center"/>
    </xf>
    <xf numFmtId="164" fontId="15" fillId="0" borderId="22" xfId="1" applyNumberFormat="1" applyFont="1" applyFill="1" applyBorder="1" applyAlignment="1">
      <alignment horizontal="center" vertical="center"/>
    </xf>
    <xf numFmtId="0" fontId="21" fillId="0" borderId="0" xfId="0" applyFont="1" applyFill="1" applyAlignment="1">
      <alignment vertical="center"/>
    </xf>
    <xf numFmtId="0" fontId="22" fillId="0" borderId="0" xfId="0" applyFont="1" applyFill="1"/>
    <xf numFmtId="164" fontId="18" fillId="0" borderId="15" xfId="1" applyNumberFormat="1" applyFont="1" applyFill="1" applyBorder="1" applyAlignment="1">
      <alignment horizontal="center" vertical="center" wrapText="1"/>
    </xf>
    <xf numFmtId="164" fontId="18" fillId="0" borderId="1" xfId="1" applyNumberFormat="1" applyFont="1" applyFill="1" applyBorder="1" applyAlignment="1">
      <alignment horizontal="center" vertical="center" wrapText="1"/>
    </xf>
    <xf numFmtId="0" fontId="22" fillId="0" borderId="1" xfId="0" applyFont="1" applyFill="1" applyBorder="1" applyAlignment="1">
      <alignment horizontal="justify" vertical="center" wrapText="1"/>
    </xf>
    <xf numFmtId="0" fontId="22" fillId="0" borderId="0" xfId="0" applyFont="1"/>
    <xf numFmtId="0" fontId="22" fillId="0" borderId="0" xfId="0" applyFont="1" applyAlignment="1"/>
    <xf numFmtId="0" fontId="21" fillId="0" borderId="0" xfId="0" applyFont="1" applyFill="1" applyBorder="1" applyAlignment="1">
      <alignment horizontal="center" wrapText="1"/>
    </xf>
    <xf numFmtId="0" fontId="22" fillId="0" borderId="0" xfId="0" applyFont="1" applyFill="1" applyBorder="1" applyAlignment="1">
      <alignment horizont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164" fontId="22" fillId="0" borderId="1" xfId="0" applyNumberFormat="1" applyFont="1" applyFill="1" applyBorder="1" applyAlignment="1">
      <alignment horizontal="center" vertical="center" wrapText="1"/>
    </xf>
    <xf numFmtId="0" fontId="22" fillId="0" borderId="1" xfId="0" applyFont="1" applyBorder="1" applyAlignment="1">
      <alignment horizontal="justify" vertical="center" wrapText="1"/>
    </xf>
    <xf numFmtId="0" fontId="22" fillId="0" borderId="3" xfId="0" applyFont="1" applyFill="1" applyBorder="1" applyAlignment="1">
      <alignment horizontal="center" vertical="center" wrapText="1"/>
    </xf>
    <xf numFmtId="0" fontId="22" fillId="0" borderId="3" xfId="0" applyFont="1" applyBorder="1" applyAlignment="1">
      <alignment horizontal="justify" vertical="center" wrapText="1"/>
    </xf>
    <xf numFmtId="164" fontId="22" fillId="0" borderId="3" xfId="0" applyNumberFormat="1" applyFont="1" applyFill="1" applyBorder="1" applyAlignment="1">
      <alignment horizontal="center" vertical="center" wrapText="1"/>
    </xf>
    <xf numFmtId="164" fontId="21" fillId="0" borderId="16" xfId="0" applyNumberFormat="1" applyFont="1" applyFill="1" applyBorder="1" applyAlignment="1">
      <alignment horizontal="center" vertical="center" wrapText="1"/>
    </xf>
    <xf numFmtId="0" fontId="12" fillId="0" borderId="9" xfId="0" applyFont="1" applyFill="1" applyBorder="1" applyAlignment="1">
      <alignment horizontal="center" vertical="center"/>
    </xf>
    <xf numFmtId="0" fontId="22" fillId="0" borderId="23"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164" fontId="12" fillId="0" borderId="6" xfId="0" applyNumberFormat="1" applyFont="1" applyFill="1" applyBorder="1" applyAlignment="1">
      <alignment horizontal="center" vertical="center"/>
    </xf>
    <xf numFmtId="164" fontId="16" fillId="0" borderId="17" xfId="0" applyNumberFormat="1" applyFont="1" applyFill="1" applyBorder="1" applyAlignment="1">
      <alignment horizontal="center"/>
    </xf>
    <xf numFmtId="0" fontId="15" fillId="0" borderId="1" xfId="1" applyFont="1" applyFill="1" applyBorder="1" applyAlignment="1">
      <alignment horizontal="left" vertical="center" wrapText="1"/>
    </xf>
    <xf numFmtId="0" fontId="15" fillId="0" borderId="8" xfId="1" applyFont="1" applyFill="1" applyBorder="1" applyAlignment="1">
      <alignment horizontal="left" vertical="top" wrapText="1"/>
    </xf>
    <xf numFmtId="0" fontId="15" fillId="0" borderId="26" xfId="1" applyFont="1" applyFill="1" applyBorder="1" applyAlignment="1">
      <alignment vertical="top" wrapText="1"/>
    </xf>
    <xf numFmtId="0" fontId="15" fillId="0" borderId="3" xfId="1" applyFont="1" applyFill="1" applyBorder="1" applyAlignment="1">
      <alignment vertical="top" wrapText="1"/>
    </xf>
    <xf numFmtId="0" fontId="12" fillId="0" borderId="2" xfId="0" applyFont="1" applyBorder="1"/>
    <xf numFmtId="0" fontId="12" fillId="0" borderId="9" xfId="0" applyFont="1" applyBorder="1"/>
    <xf numFmtId="0" fontId="12" fillId="0" borderId="11" xfId="0" applyFont="1" applyBorder="1"/>
    <xf numFmtId="1" fontId="21" fillId="0" borderId="23" xfId="0" applyNumberFormat="1" applyFont="1" applyFill="1" applyBorder="1" applyAlignment="1">
      <alignment horizontal="center" vertical="center" wrapText="1"/>
    </xf>
    <xf numFmtId="164" fontId="19" fillId="0" borderId="16" xfId="1" applyNumberFormat="1" applyFont="1" applyFill="1" applyBorder="1" applyAlignment="1">
      <alignment horizontal="center" vertical="center" wrapText="1"/>
    </xf>
    <xf numFmtId="164" fontId="19" fillId="0" borderId="17" xfId="1" applyNumberFormat="1" applyFont="1" applyFill="1" applyBorder="1" applyAlignment="1">
      <alignment horizontal="center" vertical="center" wrapText="1"/>
    </xf>
    <xf numFmtId="164" fontId="21" fillId="0" borderId="0" xfId="0" applyNumberFormat="1" applyFont="1" applyFill="1" applyAlignment="1">
      <alignment horizontal="center"/>
    </xf>
    <xf numFmtId="164" fontId="19" fillId="0" borderId="16" xfId="1" applyNumberFormat="1" applyFont="1" applyFill="1" applyBorder="1" applyAlignment="1">
      <alignment vertical="center" wrapText="1"/>
    </xf>
    <xf numFmtId="0" fontId="12" fillId="0" borderId="0" xfId="0" applyFont="1" applyFill="1" applyAlignment="1">
      <alignment horizontal="right"/>
    </xf>
    <xf numFmtId="164" fontId="11" fillId="0" borderId="15" xfId="1" applyNumberFormat="1" applyFont="1" applyFill="1" applyBorder="1" applyAlignment="1">
      <alignment horizontal="center" vertical="center" wrapText="1"/>
    </xf>
    <xf numFmtId="164" fontId="14" fillId="0" borderId="21" xfId="1" applyNumberFormat="1" applyFont="1" applyFill="1" applyBorder="1" applyAlignment="1">
      <alignment horizontal="center" vertical="center" wrapText="1"/>
    </xf>
    <xf numFmtId="164" fontId="14" fillId="0" borderId="22" xfId="1" applyNumberFormat="1" applyFont="1" applyFill="1" applyBorder="1" applyAlignment="1">
      <alignment horizontal="center" vertical="center" wrapText="1"/>
    </xf>
    <xf numFmtId="0" fontId="6" fillId="0" borderId="8" xfId="1" applyFont="1" applyFill="1" applyBorder="1" applyAlignment="1">
      <alignment vertical="top" wrapText="1"/>
    </xf>
    <xf numFmtId="0" fontId="6" fillId="0" borderId="1" xfId="1" applyFont="1" applyFill="1" applyBorder="1" applyAlignment="1">
      <alignment horizontal="left" vertical="top" wrapText="1"/>
    </xf>
    <xf numFmtId="0" fontId="6" fillId="0" borderId="26" xfId="1" applyFont="1" applyFill="1" applyBorder="1" applyAlignment="1">
      <alignment horizontal="left" vertical="top" wrapText="1"/>
    </xf>
    <xf numFmtId="0" fontId="12" fillId="0" borderId="0" xfId="0" applyFont="1" applyFill="1"/>
    <xf numFmtId="164" fontId="15" fillId="0" borderId="1" xfId="1" applyNumberFormat="1" applyFont="1" applyFill="1" applyBorder="1" applyAlignment="1">
      <alignment horizontal="center" vertical="center" wrapText="1"/>
    </xf>
    <xf numFmtId="0" fontId="12" fillId="0" borderId="0" xfId="0" applyFont="1" applyFill="1" applyBorder="1"/>
    <xf numFmtId="164" fontId="15" fillId="0" borderId="15" xfId="1" applyNumberFormat="1"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25" xfId="0" applyFont="1" applyFill="1" applyBorder="1" applyAlignment="1">
      <alignment horizontal="center" vertical="center"/>
    </xf>
    <xf numFmtId="164" fontId="15" fillId="0" borderId="21" xfId="1" applyNumberFormat="1" applyFont="1" applyFill="1" applyBorder="1" applyAlignment="1">
      <alignment horizontal="center" vertical="center" wrapText="1"/>
    </xf>
    <xf numFmtId="0" fontId="12" fillId="0" borderId="4" xfId="0"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5" fillId="0" borderId="3" xfId="1" applyNumberFormat="1" applyFont="1" applyFill="1" applyBorder="1" applyAlignment="1">
      <alignment horizontal="center" vertical="center" wrapText="1"/>
    </xf>
    <xf numFmtId="0" fontId="15" fillId="0" borderId="1" xfId="1" applyFont="1" applyFill="1" applyBorder="1" applyAlignment="1">
      <alignment horizontal="left" vertical="top" wrapText="1"/>
    </xf>
    <xf numFmtId="0" fontId="15" fillId="0" borderId="1" xfId="1" applyFont="1" applyFill="1" applyBorder="1" applyAlignment="1">
      <alignment vertical="top" wrapText="1"/>
    </xf>
    <xf numFmtId="0" fontId="15" fillId="0" borderId="15" xfId="1" applyFont="1" applyFill="1" applyBorder="1" applyAlignment="1">
      <alignment horizontal="left" vertical="center" wrapText="1"/>
    </xf>
    <xf numFmtId="0" fontId="0" fillId="0" borderId="0" xfId="0"/>
    <xf numFmtId="0" fontId="12" fillId="0" borderId="0" xfId="0" applyFont="1" applyFill="1"/>
    <xf numFmtId="164" fontId="12" fillId="0" borderId="1" xfId="0" applyNumberFormat="1" applyFont="1" applyFill="1" applyBorder="1"/>
    <xf numFmtId="164" fontId="12" fillId="0" borderId="12" xfId="0" applyNumberFormat="1" applyFont="1" applyFill="1" applyBorder="1"/>
    <xf numFmtId="164" fontId="15" fillId="0" borderId="10" xfId="1" applyNumberFormat="1" applyFont="1" applyFill="1" applyBorder="1" applyAlignment="1">
      <alignment vertical="center"/>
    </xf>
    <xf numFmtId="0" fontId="21" fillId="0" borderId="2" xfId="0" applyFont="1" applyFill="1" applyBorder="1" applyAlignment="1">
      <alignment horizontal="center" vertical="center"/>
    </xf>
    <xf numFmtId="0" fontId="19" fillId="0" borderId="10" xfId="1" applyFont="1" applyFill="1" applyBorder="1" applyAlignment="1">
      <alignment horizontal="left" vertical="center" wrapText="1"/>
    </xf>
    <xf numFmtId="164" fontId="19" fillId="0" borderId="10" xfId="1" applyNumberFormat="1" applyFont="1" applyFill="1" applyBorder="1" applyAlignment="1">
      <alignment horizontal="center" vertical="center" wrapText="1"/>
    </xf>
    <xf numFmtId="0" fontId="21" fillId="0" borderId="25" xfId="0" applyFont="1" applyFill="1" applyBorder="1" applyAlignment="1">
      <alignment horizontal="center" vertical="center"/>
    </xf>
    <xf numFmtId="0" fontId="19" fillId="0" borderId="1" xfId="1" applyFont="1" applyFill="1" applyBorder="1" applyAlignment="1">
      <alignment horizontal="left" vertical="top" wrapText="1"/>
    </xf>
    <xf numFmtId="164" fontId="19" fillId="0" borderId="15" xfId="1" applyNumberFormat="1" applyFont="1" applyFill="1" applyBorder="1" applyAlignment="1">
      <alignment horizontal="center" vertical="center" wrapText="1"/>
    </xf>
    <xf numFmtId="0" fontId="19" fillId="0" borderId="1" xfId="1" applyFont="1" applyFill="1" applyBorder="1" applyAlignment="1">
      <alignment vertical="top" wrapText="1"/>
    </xf>
    <xf numFmtId="0" fontId="21" fillId="0" borderId="4" xfId="0" applyFont="1" applyFill="1" applyBorder="1" applyAlignment="1">
      <alignment horizontal="center" vertical="center"/>
    </xf>
    <xf numFmtId="164" fontId="21" fillId="0" borderId="22" xfId="0" applyNumberFormat="1" applyFont="1" applyFill="1" applyBorder="1" applyAlignment="1">
      <alignment horizontal="center" vertical="center"/>
    </xf>
    <xf numFmtId="0" fontId="12" fillId="0" borderId="1" xfId="0" applyFont="1" applyFill="1" applyBorder="1" applyAlignment="1">
      <alignment horizontal="center" vertical="center"/>
    </xf>
    <xf numFmtId="164" fontId="12"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164" fontId="19" fillId="0" borderId="1" xfId="1" applyNumberFormat="1" applyFont="1" applyFill="1" applyBorder="1" applyAlignment="1">
      <alignment horizontal="center" vertical="center" wrapText="1"/>
    </xf>
    <xf numFmtId="0" fontId="12" fillId="0" borderId="3" xfId="0" applyFont="1" applyFill="1" applyBorder="1" applyAlignment="1">
      <alignment horizontal="center" vertical="center"/>
    </xf>
    <xf numFmtId="164" fontId="12" fillId="0" borderId="3" xfId="0" applyNumberFormat="1" applyFont="1" applyFill="1" applyBorder="1" applyAlignment="1">
      <alignment horizontal="center" vertical="center"/>
    </xf>
    <xf numFmtId="0" fontId="15" fillId="0" borderId="3" xfId="1" applyFont="1" applyFill="1" applyBorder="1" applyAlignment="1">
      <alignment horizontal="left" vertical="top" wrapText="1"/>
    </xf>
    <xf numFmtId="0" fontId="21" fillId="0" borderId="3" xfId="0" applyFont="1" applyFill="1" applyBorder="1" applyAlignment="1">
      <alignment horizontal="center" vertical="center"/>
    </xf>
    <xf numFmtId="0" fontId="19" fillId="0" borderId="3" xfId="1" applyFont="1" applyFill="1" applyBorder="1" applyAlignment="1">
      <alignment horizontal="left" vertical="top" wrapText="1"/>
    </xf>
    <xf numFmtId="2" fontId="19" fillId="0" borderId="3" xfId="1" applyNumberFormat="1" applyFont="1" applyFill="1" applyBorder="1" applyAlignment="1">
      <alignment horizontal="center" vertical="center" wrapText="1"/>
    </xf>
    <xf numFmtId="164" fontId="21" fillId="0" borderId="3" xfId="0" applyNumberFormat="1" applyFont="1" applyFill="1" applyBorder="1" applyAlignment="1">
      <alignment horizontal="center" vertical="center"/>
    </xf>
    <xf numFmtId="0" fontId="21" fillId="0" borderId="0" xfId="0" applyFont="1" applyFill="1" applyAlignment="1">
      <alignment horizontal="center"/>
    </xf>
    <xf numFmtId="0" fontId="0" fillId="0" borderId="0" xfId="0" applyFill="1"/>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164" fontId="21" fillId="0" borderId="1" xfId="0" applyNumberFormat="1" applyFont="1" applyFill="1" applyBorder="1" applyAlignment="1">
      <alignment horizontal="center" vertical="center" wrapText="1"/>
    </xf>
    <xf numFmtId="0" fontId="21" fillId="0" borderId="15" xfId="0" applyFont="1" applyFill="1" applyBorder="1" applyAlignment="1">
      <alignment horizontal="center" vertical="center" wrapText="1"/>
    </xf>
    <xf numFmtId="164" fontId="21" fillId="0" borderId="15" xfId="0" applyNumberFormat="1" applyFont="1" applyFill="1" applyBorder="1" applyAlignment="1">
      <alignment horizontal="center" vertical="center" wrapText="1"/>
    </xf>
    <xf numFmtId="0" fontId="21" fillId="0" borderId="15" xfId="0" applyFont="1" applyFill="1" applyBorder="1" applyAlignment="1">
      <alignment horizontal="left" vertical="center" wrapText="1"/>
    </xf>
    <xf numFmtId="164" fontId="11" fillId="0" borderId="1" xfId="1" applyNumberFormat="1" applyFont="1" applyFill="1" applyBorder="1" applyAlignment="1">
      <alignment horizontal="center" vertical="center" wrapText="1"/>
    </xf>
    <xf numFmtId="0" fontId="6" fillId="0" borderId="1" xfId="1" quotePrefix="1" applyFont="1" applyFill="1" applyBorder="1" applyAlignment="1">
      <alignment horizontal="left" vertical="top" wrapText="1"/>
    </xf>
    <xf numFmtId="164" fontId="10" fillId="0" borderId="7" xfId="0" applyNumberFormat="1" applyFont="1" applyBorder="1" applyAlignment="1">
      <alignment horizontal="center"/>
    </xf>
    <xf numFmtId="164" fontId="10" fillId="0" borderId="5" xfId="0" applyNumberFormat="1" applyFont="1" applyBorder="1" applyAlignment="1">
      <alignment horizontal="center"/>
    </xf>
    <xf numFmtId="0" fontId="8" fillId="0" borderId="4" xfId="0" applyFont="1" applyFill="1" applyBorder="1" applyAlignment="1">
      <alignment horizontal="center" vertical="center"/>
    </xf>
    <xf numFmtId="164" fontId="12" fillId="0" borderId="32" xfId="0" applyNumberFormat="1" applyFont="1" applyBorder="1"/>
    <xf numFmtId="164" fontId="12" fillId="0" borderId="14" xfId="0" applyNumberFormat="1" applyFont="1" applyBorder="1"/>
    <xf numFmtId="164" fontId="12" fillId="0" borderId="33" xfId="0" applyNumberFormat="1" applyFont="1" applyBorder="1"/>
    <xf numFmtId="164" fontId="12" fillId="0" borderId="24" xfId="0" applyNumberFormat="1" applyFont="1" applyBorder="1"/>
    <xf numFmtId="164" fontId="21" fillId="0" borderId="34" xfId="0" applyNumberFormat="1" applyFont="1" applyBorder="1"/>
    <xf numFmtId="164" fontId="21" fillId="0" borderId="20" xfId="0" applyNumberFormat="1" applyFont="1" applyBorder="1"/>
    <xf numFmtId="164" fontId="15" fillId="0" borderId="22" xfId="0" applyNumberFormat="1" applyFont="1" applyFill="1" applyBorder="1" applyAlignment="1">
      <alignment horizontal="center" vertical="center"/>
    </xf>
    <xf numFmtId="0" fontId="8" fillId="0" borderId="2" xfId="0" applyFont="1" applyBorder="1" applyAlignment="1">
      <alignment horizontal="center" vertical="center"/>
    </xf>
    <xf numFmtId="0" fontId="6" fillId="0" borderId="10" xfId="1" applyFont="1" applyFill="1" applyBorder="1" applyAlignment="1">
      <alignment vertical="top" wrapText="1"/>
    </xf>
    <xf numFmtId="164" fontId="11" fillId="0" borderId="10" xfId="1" applyNumberFormat="1" applyFont="1" applyFill="1" applyBorder="1" applyAlignment="1">
      <alignment horizontal="center" vertical="center" wrapText="1"/>
    </xf>
    <xf numFmtId="164" fontId="14" fillId="0" borderId="14" xfId="1" applyNumberFormat="1"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35" xfId="0" applyFont="1" applyFill="1" applyBorder="1" applyAlignment="1">
      <alignment horizontal="center" vertical="center"/>
    </xf>
    <xf numFmtId="164" fontId="12" fillId="0" borderId="36" xfId="0" applyNumberFormat="1" applyFont="1" applyBorder="1"/>
    <xf numFmtId="164" fontId="12" fillId="0" borderId="38" xfId="0" applyNumberFormat="1" applyFont="1" applyBorder="1"/>
    <xf numFmtId="0" fontId="12" fillId="0" borderId="39" xfId="0" applyFont="1" applyBorder="1" applyAlignment="1">
      <alignment horizontal="left"/>
    </xf>
    <xf numFmtId="0" fontId="12" fillId="0" borderId="40" xfId="0" applyFont="1" applyBorder="1" applyAlignment="1">
      <alignment horizontal="left"/>
    </xf>
    <xf numFmtId="164" fontId="12" fillId="0" borderId="3" xfId="0" applyNumberFormat="1" applyFont="1" applyBorder="1"/>
    <xf numFmtId="164" fontId="12" fillId="0" borderId="41" xfId="0" applyNumberFormat="1" applyFont="1" applyBorder="1"/>
    <xf numFmtId="164" fontId="24" fillId="0" borderId="1" xfId="1" applyNumberFormat="1" applyFont="1" applyFill="1" applyBorder="1" applyAlignment="1">
      <alignment horizontal="center" vertical="center" wrapText="1"/>
    </xf>
    <xf numFmtId="164" fontId="6" fillId="0" borderId="22"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8" fillId="0" borderId="0" xfId="0" applyFont="1"/>
    <xf numFmtId="164" fontId="15" fillId="0" borderId="14" xfId="1" applyNumberFormat="1" applyFont="1" applyFill="1" applyBorder="1" applyAlignment="1">
      <alignment vertical="center"/>
    </xf>
    <xf numFmtId="164" fontId="12" fillId="0" borderId="22" xfId="0" applyNumberFormat="1" applyFont="1" applyFill="1" applyBorder="1"/>
    <xf numFmtId="164" fontId="12" fillId="0" borderId="24" xfId="0" applyNumberFormat="1" applyFont="1" applyFill="1" applyBorder="1"/>
    <xf numFmtId="164" fontId="19" fillId="0" borderId="14" xfId="1" applyNumberFormat="1" applyFont="1" applyFill="1" applyBorder="1" applyAlignment="1">
      <alignment horizontal="center" vertical="center" wrapText="1"/>
    </xf>
    <xf numFmtId="164" fontId="19" fillId="0" borderId="21" xfId="1" applyNumberFormat="1" applyFont="1" applyFill="1" applyBorder="1" applyAlignment="1">
      <alignment horizontal="center" vertical="center" wrapText="1"/>
    </xf>
    <xf numFmtId="164" fontId="0" fillId="0" borderId="0" xfId="0" applyNumberFormat="1" applyFill="1"/>
    <xf numFmtId="164" fontId="0" fillId="2" borderId="0" xfId="0" applyNumberFormat="1" applyFill="1"/>
    <xf numFmtId="0" fontId="0" fillId="2" borderId="0" xfId="0" applyFill="1"/>
    <xf numFmtId="0" fontId="12" fillId="2" borderId="0" xfId="0" applyFont="1" applyFill="1" applyBorder="1" applyAlignment="1">
      <alignment horizontal="right"/>
    </xf>
    <xf numFmtId="0" fontId="6" fillId="0" borderId="12" xfId="1" applyFont="1" applyBorder="1" applyAlignment="1">
      <alignment horizontal="center" vertical="center" wrapText="1"/>
    </xf>
    <xf numFmtId="0" fontId="6" fillId="0" borderId="44" xfId="1" applyFont="1" applyFill="1" applyBorder="1" applyAlignment="1">
      <alignment horizontal="center" vertical="center" wrapText="1"/>
    </xf>
    <xf numFmtId="0" fontId="8" fillId="0" borderId="12" xfId="0" applyFont="1" applyBorder="1" applyAlignment="1">
      <alignment horizontal="center" vertical="center"/>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6" fillId="0" borderId="15" xfId="1" applyFont="1" applyFill="1" applyBorder="1" applyAlignment="1">
      <alignment horizontal="left" vertical="top" wrapText="1"/>
    </xf>
    <xf numFmtId="164" fontId="6" fillId="0" borderId="15" xfId="1" applyNumberFormat="1" applyFont="1" applyFill="1" applyBorder="1" applyAlignment="1">
      <alignment horizontal="center" vertical="center" wrapText="1"/>
    </xf>
    <xf numFmtId="164" fontId="6" fillId="0" borderId="45" xfId="1" applyNumberFormat="1" applyFont="1" applyFill="1" applyBorder="1" applyAlignment="1">
      <alignment horizontal="center" vertical="center" wrapText="1"/>
    </xf>
    <xf numFmtId="0" fontId="8" fillId="0" borderId="45" xfId="0" applyFont="1" applyBorder="1" applyAlignment="1">
      <alignment horizontal="center" vertical="center"/>
    </xf>
    <xf numFmtId="0" fontId="8" fillId="0" borderId="4" xfId="0" applyFont="1" applyBorder="1" applyAlignment="1">
      <alignment horizontal="center" vertical="center" wrapText="1"/>
    </xf>
    <xf numFmtId="2" fontId="8" fillId="0" borderId="22" xfId="0" applyNumberFormat="1" applyFont="1" applyBorder="1" applyAlignment="1">
      <alignment horizontal="center" vertical="center"/>
    </xf>
    <xf numFmtId="0" fontId="8" fillId="0" borderId="4" xfId="0" applyFont="1" applyFill="1" applyBorder="1" applyAlignment="1">
      <alignment horizontal="center" vertical="center" wrapText="1"/>
    </xf>
    <xf numFmtId="0" fontId="6" fillId="0" borderId="1" xfId="1" applyFont="1" applyFill="1" applyBorder="1" applyAlignment="1">
      <alignment horizontal="left" vertical="center" wrapText="1"/>
    </xf>
    <xf numFmtId="164" fontId="6" fillId="0" borderId="1" xfId="1" applyNumberFormat="1" applyFont="1" applyFill="1" applyBorder="1" applyAlignment="1">
      <alignment horizontal="center" vertical="center" wrapText="1"/>
    </xf>
    <xf numFmtId="164" fontId="6" fillId="0" borderId="35" xfId="1" applyNumberFormat="1" applyFont="1" applyFill="1" applyBorder="1" applyAlignment="1">
      <alignment horizontal="center" vertical="center" wrapText="1"/>
    </xf>
    <xf numFmtId="2" fontId="8" fillId="0" borderId="35" xfId="0" applyNumberFormat="1" applyFont="1" applyFill="1" applyBorder="1" applyAlignment="1">
      <alignment horizontal="center" vertical="center"/>
    </xf>
    <xf numFmtId="0" fontId="6" fillId="0" borderId="33" xfId="1" applyFont="1" applyFill="1" applyBorder="1" applyAlignment="1">
      <alignment horizontal="left" vertical="top" wrapText="1"/>
    </xf>
    <xf numFmtId="164" fontId="6" fillId="0" borderId="12" xfId="1" applyNumberFormat="1" applyFont="1" applyFill="1" applyBorder="1" applyAlignment="1">
      <alignment horizontal="center" vertical="center" wrapText="1"/>
    </xf>
    <xf numFmtId="164" fontId="6" fillId="0" borderId="44" xfId="1" applyNumberFormat="1" applyFont="1" applyFill="1" applyBorder="1" applyAlignment="1">
      <alignment horizontal="center" vertical="center" wrapText="1"/>
    </xf>
    <xf numFmtId="2" fontId="8" fillId="0" borderId="12" xfId="0" applyNumberFormat="1" applyFont="1" applyBorder="1" applyAlignment="1">
      <alignment horizontal="center" vertical="center"/>
    </xf>
    <xf numFmtId="2" fontId="8" fillId="0" borderId="46" xfId="0" applyNumberFormat="1" applyFont="1" applyBorder="1" applyAlignment="1">
      <alignment horizontal="center" vertical="center"/>
    </xf>
    <xf numFmtId="164" fontId="24" fillId="0" borderId="16" xfId="1" applyNumberFormat="1" applyFont="1" applyBorder="1" applyAlignment="1">
      <alignment horizontal="center" vertical="center" wrapText="1"/>
    </xf>
    <xf numFmtId="164" fontId="25" fillId="0" borderId="16" xfId="0" applyNumberFormat="1" applyFont="1" applyBorder="1" applyAlignment="1">
      <alignment horizontal="center"/>
    </xf>
    <xf numFmtId="164" fontId="25" fillId="0" borderId="47" xfId="0" applyNumberFormat="1" applyFont="1" applyBorder="1" applyAlignment="1">
      <alignment horizontal="center"/>
    </xf>
    <xf numFmtId="0" fontId="25" fillId="0" borderId="17" xfId="0" applyFont="1" applyBorder="1" applyAlignment="1">
      <alignment horizontal="center"/>
    </xf>
    <xf numFmtId="0" fontId="25" fillId="0" borderId="34" xfId="0" applyFont="1" applyBorder="1" applyAlignment="1">
      <alignment horizontal="center"/>
    </xf>
    <xf numFmtId="0" fontId="26" fillId="0" borderId="0" xfId="0" applyFont="1" applyAlignment="1">
      <alignment horizontal="right"/>
    </xf>
    <xf numFmtId="0" fontId="26" fillId="0" borderId="0" xfId="0" applyFont="1"/>
    <xf numFmtId="0" fontId="1" fillId="0" borderId="2" xfId="0" applyFont="1" applyBorder="1"/>
    <xf numFmtId="164" fontId="0" fillId="0" borderId="10" xfId="0" applyNumberFormat="1" applyBorder="1" applyAlignment="1">
      <alignment horizontal="center"/>
    </xf>
    <xf numFmtId="2" fontId="0" fillId="0" borderId="10" xfId="0" applyNumberFormat="1" applyBorder="1" applyAlignment="1">
      <alignment horizontal="center"/>
    </xf>
    <xf numFmtId="2" fontId="0" fillId="0" borderId="14" xfId="0" applyNumberFormat="1" applyBorder="1" applyAlignment="1">
      <alignment horizontal="center"/>
    </xf>
    <xf numFmtId="0" fontId="1" fillId="0" borderId="4" xfId="0" applyFont="1" applyBorder="1"/>
    <xf numFmtId="164" fontId="0" fillId="0" borderId="1" xfId="0" applyNumberFormat="1" applyBorder="1" applyAlignment="1">
      <alignment horizontal="center"/>
    </xf>
    <xf numFmtId="0" fontId="0" fillId="0" borderId="1" xfId="0" applyBorder="1" applyAlignment="1">
      <alignment horizontal="center"/>
    </xf>
    <xf numFmtId="0" fontId="0" fillId="0" borderId="22" xfId="0" applyBorder="1" applyAlignment="1">
      <alignment horizontal="center"/>
    </xf>
    <xf numFmtId="164" fontId="27" fillId="0" borderId="0" xfId="0" applyNumberFormat="1" applyFont="1" applyFill="1" applyBorder="1" applyAlignment="1">
      <alignment horizontal="center"/>
    </xf>
    <xf numFmtId="164" fontId="26" fillId="0" borderId="0" xfId="0" applyNumberFormat="1" applyFont="1" applyAlignment="1">
      <alignment horizontal="center"/>
    </xf>
    <xf numFmtId="2" fontId="26" fillId="0" borderId="0" xfId="0" applyNumberFormat="1" applyFont="1" applyAlignment="1">
      <alignment horizontal="center"/>
    </xf>
    <xf numFmtId="14" fontId="0" fillId="0" borderId="0" xfId="0" applyNumberFormat="1"/>
    <xf numFmtId="164" fontId="0" fillId="0" borderId="14" xfId="0" applyNumberFormat="1" applyBorder="1" applyAlignment="1">
      <alignment horizontal="center"/>
    </xf>
    <xf numFmtId="0" fontId="12" fillId="0" borderId="1" xfId="0" applyFont="1" applyFill="1" applyBorder="1" applyAlignment="1">
      <alignment horizontal="center" vertical="center"/>
    </xf>
    <xf numFmtId="0" fontId="12" fillId="0" borderId="25"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wrapText="1"/>
    </xf>
    <xf numFmtId="164" fontId="15" fillId="0" borderId="1" xfId="0"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64" fontId="12" fillId="0" borderId="1" xfId="0" applyNumberFormat="1" applyFont="1" applyFill="1" applyBorder="1" applyAlignment="1">
      <alignment horizontal="center"/>
    </xf>
    <xf numFmtId="0" fontId="12" fillId="0" borderId="1" xfId="0" applyFont="1" applyFill="1" applyBorder="1" applyAlignment="1">
      <alignment horizontal="left"/>
    </xf>
    <xf numFmtId="164" fontId="20" fillId="0" borderId="16" xfId="1" applyNumberFormat="1" applyFont="1" applyFill="1" applyBorder="1" applyAlignment="1">
      <alignment horizontal="center" vertical="center" wrapText="1"/>
    </xf>
    <xf numFmtId="164" fontId="20" fillId="0" borderId="17" xfId="1" applyNumberFormat="1" applyFont="1" applyFill="1" applyBorder="1" applyAlignment="1">
      <alignment horizontal="center" vertical="center" wrapText="1"/>
    </xf>
    <xf numFmtId="0" fontId="12" fillId="0" borderId="2" xfId="0" applyFont="1" applyFill="1" applyBorder="1"/>
    <xf numFmtId="164" fontId="12" fillId="0" borderId="10" xfId="0" applyNumberFormat="1" applyFont="1" applyFill="1" applyBorder="1"/>
    <xf numFmtId="0" fontId="12" fillId="0" borderId="4" xfId="0" applyFont="1" applyFill="1" applyBorder="1"/>
    <xf numFmtId="0" fontId="12" fillId="0" borderId="11" xfId="0" applyFont="1" applyFill="1" applyBorder="1"/>
    <xf numFmtId="164" fontId="12" fillId="0" borderId="1" xfId="0" applyNumberFormat="1" applyFont="1" applyFill="1" applyBorder="1" applyAlignment="1">
      <alignment horizontal="center" vertical="center" wrapText="1"/>
    </xf>
    <xf numFmtId="164" fontId="8" fillId="0" borderId="21" xfId="0" applyNumberFormat="1" applyFont="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15" xfId="0" applyNumberFormat="1" applyFont="1" applyFill="1" applyBorder="1" applyAlignment="1">
      <alignment horizontal="center" vertical="center"/>
    </xf>
    <xf numFmtId="164" fontId="16" fillId="0" borderId="16" xfId="0" applyNumberFormat="1" applyFont="1" applyFill="1" applyBorder="1" applyAlignment="1">
      <alignment horizontal="center" vertical="center"/>
    </xf>
    <xf numFmtId="164" fontId="16" fillId="0" borderId="19" xfId="0" applyNumberFormat="1" applyFont="1" applyFill="1" applyBorder="1"/>
    <xf numFmtId="164" fontId="16" fillId="0" borderId="34" xfId="0" applyNumberFormat="1" applyFont="1" applyFill="1" applyBorder="1"/>
    <xf numFmtId="0" fontId="21" fillId="0" borderId="18" xfId="0" applyFont="1" applyFill="1" applyBorder="1" applyAlignment="1">
      <alignment horizontal="right"/>
    </xf>
    <xf numFmtId="164" fontId="12" fillId="0" borderId="32" xfId="0" applyNumberFormat="1" applyFont="1" applyFill="1" applyBorder="1"/>
    <xf numFmtId="164" fontId="12" fillId="0" borderId="26" xfId="0" applyNumberFormat="1" applyFont="1" applyFill="1" applyBorder="1"/>
    <xf numFmtId="164" fontId="12" fillId="0" borderId="33" xfId="0" applyNumberFormat="1" applyFont="1" applyFill="1" applyBorder="1"/>
    <xf numFmtId="164" fontId="21" fillId="0" borderId="29" xfId="0" applyNumberFormat="1" applyFont="1" applyFill="1" applyBorder="1" applyAlignment="1"/>
    <xf numFmtId="164" fontId="12" fillId="0" borderId="32" xfId="0" applyNumberFormat="1" applyFont="1" applyFill="1" applyBorder="1" applyAlignment="1">
      <alignment horizontal="center"/>
    </xf>
    <xf numFmtId="164" fontId="12" fillId="0" borderId="10" xfId="0" applyNumberFormat="1" applyFont="1" applyFill="1" applyBorder="1" applyAlignment="1">
      <alignment horizontal="center"/>
    </xf>
    <xf numFmtId="164" fontId="21" fillId="0" borderId="29" xfId="0" applyNumberFormat="1" applyFont="1" applyFill="1" applyBorder="1" applyAlignment="1">
      <alignment horizontal="center"/>
    </xf>
    <xf numFmtId="164" fontId="16" fillId="0" borderId="19" xfId="0" applyNumberFormat="1" applyFont="1" applyFill="1" applyBorder="1" applyAlignment="1">
      <alignment horizontal="center"/>
    </xf>
    <xf numFmtId="164" fontId="16" fillId="0" borderId="34" xfId="0" applyNumberFormat="1" applyFont="1" applyFill="1" applyBorder="1" applyAlignment="1">
      <alignment horizontal="center"/>
    </xf>
    <xf numFmtId="0" fontId="15" fillId="0" borderId="1" xfId="1" applyFont="1" applyFill="1" applyBorder="1" applyAlignment="1">
      <alignment horizontal="center" vertical="top" wrapText="1"/>
    </xf>
    <xf numFmtId="0" fontId="12" fillId="0" borderId="4" xfId="0" applyFont="1" applyFill="1" applyBorder="1" applyAlignment="1">
      <alignment horizontal="center" vertical="center" wrapText="1"/>
    </xf>
    <xf numFmtId="164" fontId="15" fillId="0" borderId="10" xfId="1" applyNumberFormat="1" applyFont="1" applyFill="1" applyBorder="1" applyAlignment="1">
      <alignment horizontal="center" vertical="center"/>
    </xf>
    <xf numFmtId="164" fontId="12" fillId="0" borderId="12" xfId="0" applyNumberFormat="1" applyFont="1" applyFill="1" applyBorder="1" applyAlignment="1">
      <alignment horizontal="center"/>
    </xf>
    <xf numFmtId="164" fontId="16" fillId="0" borderId="0" xfId="0" applyNumberFormat="1" applyFont="1" applyFill="1" applyAlignment="1">
      <alignment horizontal="center"/>
    </xf>
    <xf numFmtId="0" fontId="21" fillId="0" borderId="0" xfId="0" applyFont="1" applyFill="1" applyAlignment="1">
      <alignment horizontal="center"/>
    </xf>
    <xf numFmtId="2" fontId="0" fillId="0" borderId="0" xfId="0" applyNumberFormat="1"/>
    <xf numFmtId="164" fontId="0" fillId="0" borderId="0" xfId="0" applyNumberFormat="1"/>
    <xf numFmtId="49" fontId="22" fillId="0" borderId="1" xfId="0" applyNumberFormat="1" applyFont="1" applyFill="1" applyBorder="1" applyAlignment="1">
      <alignment horizontal="center" vertical="center" wrapText="1"/>
    </xf>
    <xf numFmtId="0" fontId="22" fillId="0" borderId="15" xfId="0" applyFont="1" applyFill="1" applyBorder="1" applyAlignment="1">
      <alignment horizontal="center" vertical="center" wrapText="1"/>
    </xf>
    <xf numFmtId="0" fontId="9" fillId="0" borderId="15" xfId="0" applyFont="1" applyBorder="1" applyAlignment="1">
      <alignment horizontal="justify" vertical="center" wrapText="1"/>
    </xf>
    <xf numFmtId="49" fontId="21" fillId="0" borderId="23" xfId="0" applyNumberFormat="1" applyFont="1" applyFill="1" applyBorder="1" applyAlignment="1">
      <alignment horizontal="center" vertical="center" wrapText="1"/>
    </xf>
    <xf numFmtId="0" fontId="19" fillId="0" borderId="16" xfId="1" applyFont="1" applyFill="1" applyBorder="1" applyAlignment="1">
      <alignment horizontal="left" vertical="center" wrapText="1"/>
    </xf>
    <xf numFmtId="49" fontId="22" fillId="0" borderId="3" xfId="0" applyNumberFormat="1" applyFont="1" applyFill="1" applyBorder="1" applyAlignment="1">
      <alignment horizontal="center" vertical="center" wrapText="1"/>
    </xf>
    <xf numFmtId="0" fontId="22" fillId="0" borderId="3" xfId="0" applyFont="1" applyFill="1" applyBorder="1" applyAlignment="1">
      <alignment horizontal="justify" vertical="center" wrapText="1"/>
    </xf>
    <xf numFmtId="164" fontId="18" fillId="0" borderId="3" xfId="1"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0" fontId="18" fillId="0" borderId="8" xfId="1" applyFont="1" applyFill="1" applyBorder="1" applyAlignment="1">
      <alignment horizontal="left" vertical="center" wrapText="1"/>
    </xf>
    <xf numFmtId="164" fontId="18" fillId="0" borderId="8" xfId="1" applyNumberFormat="1" applyFont="1" applyFill="1" applyBorder="1" applyAlignment="1">
      <alignment horizontal="center" vertical="center" wrapText="1"/>
    </xf>
    <xf numFmtId="0" fontId="21" fillId="0" borderId="23" xfId="0" applyFont="1" applyFill="1" applyBorder="1" applyAlignment="1">
      <alignment horizontal="center" vertical="center"/>
    </xf>
    <xf numFmtId="0" fontId="23" fillId="0" borderId="16" xfId="0" applyFont="1" applyBorder="1" applyAlignment="1">
      <alignment vertical="center" wrapText="1"/>
    </xf>
    <xf numFmtId="164" fontId="21" fillId="0" borderId="16" xfId="0" applyNumberFormat="1" applyFont="1" applyFill="1" applyBorder="1" applyAlignment="1">
      <alignment horizontal="center" vertical="center"/>
    </xf>
    <xf numFmtId="164" fontId="22" fillId="0" borderId="17" xfId="0" applyNumberFormat="1" applyFont="1" applyFill="1" applyBorder="1" applyAlignment="1">
      <alignment horizontal="center" vertical="center"/>
    </xf>
    <xf numFmtId="0" fontId="21" fillId="0" borderId="8" xfId="0" applyFont="1" applyFill="1" applyBorder="1" applyAlignment="1">
      <alignment horizontal="center" vertical="center"/>
    </xf>
    <xf numFmtId="0" fontId="9" fillId="0" borderId="8" xfId="0" applyFont="1" applyBorder="1" applyAlignment="1">
      <alignment vertical="center" wrapText="1"/>
    </xf>
    <xf numFmtId="164" fontId="22" fillId="0" borderId="8" xfId="0" applyNumberFormat="1" applyFont="1" applyFill="1" applyBorder="1" applyAlignment="1">
      <alignment horizontal="center" vertical="center"/>
    </xf>
    <xf numFmtId="1" fontId="21" fillId="0" borderId="23" xfId="0" applyNumberFormat="1" applyFont="1" applyFill="1" applyBorder="1" applyAlignment="1">
      <alignment horizontal="center" vertical="center"/>
    </xf>
    <xf numFmtId="164" fontId="21" fillId="0" borderId="16" xfId="0" applyNumberFormat="1" applyFont="1" applyBorder="1" applyAlignment="1">
      <alignment vertical="center"/>
    </xf>
    <xf numFmtId="164" fontId="21" fillId="0" borderId="16" xfId="0" applyNumberFormat="1" applyFont="1" applyFill="1" applyBorder="1" applyAlignment="1">
      <alignment horizontal="center"/>
    </xf>
    <xf numFmtId="164" fontId="21" fillId="0" borderId="17" xfId="0" applyNumberFormat="1" applyFont="1" applyFill="1" applyBorder="1"/>
    <xf numFmtId="49" fontId="21" fillId="0" borderId="1" xfId="0" applyNumberFormat="1" applyFont="1" applyFill="1" applyBorder="1" applyAlignment="1">
      <alignment horizontal="center" vertical="center" wrapText="1"/>
    </xf>
    <xf numFmtId="0" fontId="19" fillId="0" borderId="1" xfId="1" applyFont="1" applyFill="1" applyBorder="1" applyAlignment="1">
      <alignment horizontal="left" vertical="center" wrapText="1"/>
    </xf>
    <xf numFmtId="0" fontId="9" fillId="0" borderId="1" xfId="0" applyFont="1" applyBorder="1" applyAlignment="1">
      <alignment horizontal="justify" vertical="center" wrapText="1"/>
    </xf>
    <xf numFmtId="0" fontId="28" fillId="0" borderId="1" xfId="1" applyFont="1" applyFill="1" applyBorder="1" applyAlignment="1">
      <alignment horizontal="left" vertical="center" wrapText="1"/>
    </xf>
    <xf numFmtId="0" fontId="9" fillId="0" borderId="1" xfId="0" applyFont="1" applyFill="1" applyBorder="1" applyAlignment="1">
      <alignment horizontal="justify" vertical="center" wrapText="1"/>
    </xf>
    <xf numFmtId="1" fontId="21" fillId="0" borderId="1" xfId="0" applyNumberFormat="1" applyFont="1" applyFill="1" applyBorder="1" applyAlignment="1">
      <alignment horizontal="center" vertical="center" wrapText="1"/>
    </xf>
    <xf numFmtId="164" fontId="19" fillId="0" borderId="1" xfId="1" applyNumberFormat="1" applyFont="1" applyFill="1" applyBorder="1" applyAlignment="1">
      <alignment vertical="center" wrapText="1"/>
    </xf>
    <xf numFmtId="1" fontId="22" fillId="0" borderId="1" xfId="0" applyNumberFormat="1" applyFont="1" applyFill="1" applyBorder="1" applyAlignment="1">
      <alignment horizontal="center" vertical="center" wrapText="1"/>
    </xf>
    <xf numFmtId="164" fontId="28" fillId="0" borderId="1" xfId="1" applyNumberFormat="1" applyFont="1" applyFill="1" applyBorder="1" applyAlignment="1">
      <alignment vertical="center" wrapText="1"/>
    </xf>
    <xf numFmtId="0" fontId="23" fillId="0" borderId="1" xfId="0" applyFont="1" applyBorder="1" applyAlignment="1">
      <alignment vertical="center" wrapText="1"/>
    </xf>
    <xf numFmtId="164" fontId="21"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0" fontId="9" fillId="0" borderId="1" xfId="0" applyFont="1" applyBorder="1" applyAlignment="1">
      <alignment vertical="center" wrapText="1"/>
    </xf>
    <xf numFmtId="164" fontId="22" fillId="0" borderId="1" xfId="0" applyNumberFormat="1" applyFont="1" applyFill="1" applyBorder="1" applyAlignment="1">
      <alignment horizontal="center" vertical="center"/>
    </xf>
    <xf numFmtId="2" fontId="0" fillId="2" borderId="0" xfId="0" applyNumberFormat="1" applyFill="1"/>
    <xf numFmtId="0" fontId="12" fillId="0" borderId="4" xfId="0" applyFont="1" applyBorder="1"/>
    <xf numFmtId="164" fontId="12" fillId="0" borderId="1" xfId="0" applyNumberFormat="1" applyFont="1" applyFill="1" applyBorder="1" applyAlignment="1"/>
    <xf numFmtId="164" fontId="12" fillId="0" borderId="22" xfId="0" applyNumberFormat="1" applyFont="1" applyFill="1" applyBorder="1" applyAlignment="1"/>
    <xf numFmtId="0" fontId="0" fillId="0" borderId="0" xfId="0" applyAlignment="1">
      <alignment horizontal="right"/>
    </xf>
    <xf numFmtId="0" fontId="0" fillId="0" borderId="0" xfId="0"/>
    <xf numFmtId="0" fontId="6" fillId="0" borderId="1" xfId="1" applyFont="1" applyFill="1" applyBorder="1" applyAlignment="1">
      <alignment horizontal="left" vertical="top" wrapText="1"/>
    </xf>
    <xf numFmtId="164" fontId="6" fillId="0" borderId="1"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6" fillId="0" borderId="1" xfId="1" applyFont="1" applyFill="1" applyBorder="1" applyAlignment="1">
      <alignment horizontal="center" vertical="center" wrapText="1"/>
    </xf>
    <xf numFmtId="0" fontId="26" fillId="0" borderId="0" xfId="0" applyFont="1" applyAlignment="1">
      <alignment horizontal="right"/>
    </xf>
    <xf numFmtId="0" fontId="26" fillId="0" borderId="0" xfId="0" applyFont="1"/>
    <xf numFmtId="0" fontId="6" fillId="0" borderId="3" xfId="1" applyFont="1" applyBorder="1" applyAlignment="1">
      <alignment horizontal="center" vertical="top" wrapText="1"/>
    </xf>
    <xf numFmtId="0" fontId="6" fillId="0" borderId="1" xfId="1" applyFont="1" applyFill="1" applyBorder="1" applyAlignment="1">
      <alignment horizontal="left" vertical="center" wrapText="1"/>
    </xf>
    <xf numFmtId="164" fontId="25" fillId="0" borderId="20" xfId="0" applyNumberFormat="1" applyFont="1" applyBorder="1" applyAlignment="1">
      <alignment horizontal="center"/>
    </xf>
    <xf numFmtId="0" fontId="8" fillId="0" borderId="2" xfId="0" applyFont="1" applyBorder="1"/>
    <xf numFmtId="0" fontId="8" fillId="0" borderId="11" xfId="0" applyFont="1" applyBorder="1" applyAlignment="1">
      <alignment horizontal="left" wrapText="1"/>
    </xf>
    <xf numFmtId="164" fontId="8" fillId="0" borderId="0" xfId="0" applyNumberFormat="1" applyFont="1" applyBorder="1"/>
    <xf numFmtId="2" fontId="8" fillId="0" borderId="0" xfId="0" applyNumberFormat="1" applyFont="1" applyBorder="1"/>
    <xf numFmtId="0" fontId="8" fillId="0" borderId="0" xfId="0" applyFont="1" applyBorder="1"/>
    <xf numFmtId="0" fontId="8" fillId="0" borderId="4" xfId="0" applyFont="1" applyBorder="1" applyAlignment="1">
      <alignment horizontal="center" vertical="center" wrapText="1"/>
    </xf>
    <xf numFmtId="0" fontId="6" fillId="0" borderId="6" xfId="1" applyFont="1" applyFill="1" applyBorder="1" applyAlignment="1">
      <alignment horizontal="center" vertical="center" wrapText="1"/>
    </xf>
    <xf numFmtId="0" fontId="6" fillId="0" borderId="22" xfId="1" applyFont="1" applyFill="1" applyBorder="1" applyAlignment="1">
      <alignment horizontal="center" vertical="center" wrapText="1"/>
    </xf>
    <xf numFmtId="164" fontId="8" fillId="0" borderId="10" xfId="0" applyNumberFormat="1" applyFont="1" applyBorder="1" applyAlignment="1">
      <alignment horizontal="center"/>
    </xf>
    <xf numFmtId="164" fontId="8" fillId="0" borderId="12" xfId="0" applyNumberFormat="1" applyFont="1" applyBorder="1" applyAlignment="1">
      <alignment horizontal="center"/>
    </xf>
    <xf numFmtId="164" fontId="25" fillId="0" borderId="34" xfId="0" applyNumberFormat="1" applyFont="1" applyBorder="1" applyAlignment="1">
      <alignment horizontal="center"/>
    </xf>
    <xf numFmtId="164" fontId="25" fillId="0" borderId="23" xfId="0" applyNumberFormat="1" applyFont="1" applyBorder="1" applyAlignment="1">
      <alignment horizontal="center"/>
    </xf>
    <xf numFmtId="0" fontId="26" fillId="2" borderId="0" xfId="0" applyFont="1" applyFill="1" applyAlignment="1"/>
    <xf numFmtId="0" fontId="9" fillId="0" borderId="0" xfId="0" applyFont="1" applyAlignment="1"/>
    <xf numFmtId="0" fontId="9" fillId="0" borderId="0" xfId="0" applyFont="1"/>
    <xf numFmtId="0" fontId="23" fillId="0" borderId="0" xfId="0" applyFont="1" applyFill="1" applyBorder="1" applyAlignment="1">
      <alignment horizontal="center" wrapText="1"/>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justify" vertical="center" wrapText="1"/>
    </xf>
    <xf numFmtId="0" fontId="30" fillId="3" borderId="1" xfId="0" applyFont="1" applyFill="1" applyBorder="1" applyAlignment="1">
      <alignment horizontal="justify" vertical="center" wrapText="1"/>
    </xf>
    <xf numFmtId="0" fontId="3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1" fillId="0" borderId="1" xfId="0" applyFont="1" applyBorder="1" applyAlignment="1">
      <alignment horizontal="right" vertical="center" wrapText="1"/>
    </xf>
    <xf numFmtId="0" fontId="23" fillId="0" borderId="1" xfId="0" applyFont="1" applyBorder="1" applyAlignment="1">
      <alignment horizontal="center" vertical="center" wrapText="1"/>
    </xf>
    <xf numFmtId="0" fontId="9" fillId="0" borderId="0" xfId="0" applyFont="1" applyAlignment="1">
      <alignment horizontal="right"/>
    </xf>
    <xf numFmtId="0" fontId="32" fillId="0" borderId="0" xfId="0" applyFont="1" applyFill="1" applyAlignment="1">
      <alignment wrapText="1"/>
    </xf>
    <xf numFmtId="0" fontId="32" fillId="0" borderId="1" xfId="0" applyFont="1" applyFill="1" applyBorder="1" applyAlignment="1">
      <alignment horizontal="center" vertical="justify" textRotation="90" wrapText="1"/>
    </xf>
    <xf numFmtId="0" fontId="32" fillId="0" borderId="1" xfId="0" applyFont="1" applyFill="1" applyBorder="1" applyAlignment="1">
      <alignment horizontal="left" vertical="justify" textRotation="90" wrapText="1"/>
    </xf>
    <xf numFmtId="0" fontId="32" fillId="0" borderId="1" xfId="0" applyFont="1" applyFill="1" applyBorder="1" applyAlignment="1">
      <alignment horizontal="left" vertical="justify" wrapText="1"/>
    </xf>
    <xf numFmtId="0" fontId="32" fillId="4" borderId="1" xfId="0" applyFont="1" applyFill="1" applyBorder="1" applyAlignment="1">
      <alignment horizontal="left" vertical="justify" textRotation="90" wrapText="1"/>
    </xf>
    <xf numFmtId="0" fontId="33" fillId="4" borderId="1" xfId="0" applyFont="1" applyFill="1" applyBorder="1" applyAlignment="1">
      <alignment horizontal="left" vertical="justify" textRotation="90" wrapText="1"/>
    </xf>
    <xf numFmtId="0" fontId="32" fillId="4" borderId="1" xfId="0" applyFont="1" applyFill="1" applyBorder="1" applyAlignment="1">
      <alignment horizontal="left" vertical="justify" textRotation="90"/>
    </xf>
    <xf numFmtId="0" fontId="32" fillId="0" borderId="1" xfId="0" applyFont="1" applyFill="1" applyBorder="1" applyAlignment="1">
      <alignment textRotation="90" wrapText="1"/>
    </xf>
    <xf numFmtId="0" fontId="32" fillId="0" borderId="1" xfId="0" applyFont="1" applyFill="1" applyBorder="1" applyAlignment="1">
      <alignment vertical="top" wrapText="1"/>
    </xf>
    <xf numFmtId="0" fontId="32" fillId="0" borderId="1" xfId="0" applyFont="1" applyFill="1" applyBorder="1" applyAlignment="1">
      <alignment wrapText="1"/>
    </xf>
    <xf numFmtId="165" fontId="32" fillId="4" borderId="1" xfId="0" applyNumberFormat="1" applyFont="1" applyFill="1" applyBorder="1" applyAlignment="1">
      <alignment wrapText="1"/>
    </xf>
    <xf numFmtId="164" fontId="32" fillId="4" borderId="15" xfId="0" applyNumberFormat="1" applyFont="1" applyFill="1" applyBorder="1" applyAlignment="1">
      <alignment wrapText="1"/>
    </xf>
    <xf numFmtId="165" fontId="32" fillId="4" borderId="15" xfId="0" applyNumberFormat="1" applyFont="1" applyFill="1" applyBorder="1" applyAlignment="1">
      <alignment wrapText="1"/>
    </xf>
    <xf numFmtId="0" fontId="35" fillId="4" borderId="1" xfId="0" applyFont="1" applyFill="1" applyBorder="1" applyAlignment="1">
      <alignment vertical="top" wrapText="1"/>
    </xf>
    <xf numFmtId="165" fontId="35" fillId="4" borderId="15" xfId="0" applyNumberFormat="1" applyFont="1" applyFill="1" applyBorder="1" applyAlignment="1">
      <alignment wrapText="1"/>
    </xf>
    <xf numFmtId="164" fontId="35" fillId="4" borderId="15" xfId="0" applyNumberFormat="1" applyFont="1" applyFill="1" applyBorder="1" applyAlignment="1">
      <alignment wrapText="1"/>
    </xf>
    <xf numFmtId="164" fontId="32" fillId="0" borderId="0" xfId="0" applyNumberFormat="1" applyFont="1" applyFill="1" applyAlignment="1">
      <alignment wrapText="1"/>
    </xf>
    <xf numFmtId="0" fontId="36" fillId="4" borderId="3" xfId="0" applyFont="1" applyFill="1" applyBorder="1" applyAlignment="1">
      <alignment horizontal="left" vertical="top" wrapText="1"/>
    </xf>
    <xf numFmtId="165" fontId="35" fillId="4" borderId="1" xfId="0" applyNumberFormat="1" applyFont="1" applyFill="1" applyBorder="1" applyAlignment="1">
      <alignment wrapText="1"/>
    </xf>
    <xf numFmtId="164" fontId="37" fillId="4" borderId="1" xfId="0" applyNumberFormat="1" applyFont="1" applyFill="1" applyBorder="1" applyAlignment="1">
      <alignment wrapText="1"/>
    </xf>
    <xf numFmtId="164" fontId="36" fillId="4" borderId="1" xfId="0" applyNumberFormat="1" applyFont="1" applyFill="1" applyBorder="1" applyAlignment="1">
      <alignment wrapText="1"/>
    </xf>
    <xf numFmtId="164" fontId="38" fillId="4" borderId="1" xfId="0" applyNumberFormat="1" applyFont="1" applyFill="1" applyBorder="1" applyAlignment="1">
      <alignment wrapText="1"/>
    </xf>
    <xf numFmtId="165" fontId="36" fillId="4" borderId="1" xfId="0" applyNumberFormat="1" applyFont="1" applyFill="1" applyBorder="1" applyAlignment="1">
      <alignment wrapText="1"/>
    </xf>
    <xf numFmtId="164" fontId="39" fillId="4" borderId="1" xfId="0" applyNumberFormat="1" applyFont="1" applyFill="1" applyBorder="1" applyAlignment="1">
      <alignment wrapText="1"/>
    </xf>
    <xf numFmtId="164" fontId="32" fillId="4" borderId="1" xfId="0" applyNumberFormat="1" applyFont="1" applyFill="1" applyBorder="1" applyAlignment="1">
      <alignment wrapText="1"/>
    </xf>
    <xf numFmtId="0" fontId="32" fillId="4" borderId="1" xfId="0" applyFont="1" applyFill="1" applyBorder="1" applyAlignment="1">
      <alignment wrapText="1"/>
    </xf>
    <xf numFmtId="0" fontId="36" fillId="0" borderId="3" xfId="0" applyFont="1" applyFill="1" applyBorder="1" applyAlignment="1">
      <alignment vertical="top" wrapText="1"/>
    </xf>
    <xf numFmtId="164" fontId="40" fillId="4" borderId="1" xfId="0" applyNumberFormat="1" applyFont="1" applyFill="1" applyBorder="1" applyAlignment="1">
      <alignment wrapText="1"/>
    </xf>
    <xf numFmtId="2" fontId="36" fillId="4" borderId="1" xfId="0" applyNumberFormat="1" applyFont="1" applyFill="1" applyBorder="1" applyAlignment="1">
      <alignment wrapText="1"/>
    </xf>
    <xf numFmtId="165" fontId="39" fillId="4" borderId="1" xfId="0" applyNumberFormat="1" applyFont="1" applyFill="1" applyBorder="1" applyAlignment="1">
      <alignment wrapText="1"/>
    </xf>
    <xf numFmtId="0" fontId="36" fillId="0" borderId="1" xfId="0" applyFont="1" applyFill="1" applyBorder="1" applyAlignment="1">
      <alignment vertical="top" wrapText="1"/>
    </xf>
    <xf numFmtId="0" fontId="6" fillId="4" borderId="0" xfId="0" applyFont="1" applyFill="1"/>
    <xf numFmtId="0" fontId="6" fillId="4" borderId="10"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24" fillId="4" borderId="1" xfId="0" applyFont="1" applyFill="1" applyBorder="1" applyAlignment="1">
      <alignment horizontal="center" wrapText="1"/>
    </xf>
    <xf numFmtId="0" fontId="6" fillId="4" borderId="1" xfId="0" applyFont="1" applyFill="1" applyBorder="1"/>
    <xf numFmtId="0" fontId="24" fillId="4" borderId="22" xfId="0" applyFont="1" applyFill="1" applyBorder="1" applyAlignment="1">
      <alignment horizontal="center" wrapText="1"/>
    </xf>
    <xf numFmtId="1" fontId="6" fillId="4" borderId="12" xfId="0" applyNumberFormat="1" applyFont="1" applyFill="1" applyBorder="1" applyAlignment="1">
      <alignment horizontal="center" wrapText="1"/>
    </xf>
    <xf numFmtId="0" fontId="24" fillId="4" borderId="24" xfId="0" applyFont="1" applyFill="1" applyBorder="1" applyAlignment="1">
      <alignment horizontal="center" wrapText="1"/>
    </xf>
    <xf numFmtId="0" fontId="6" fillId="4" borderId="15" xfId="0" applyFont="1" applyFill="1" applyBorder="1" applyAlignment="1">
      <alignment horizontal="center" wrapText="1"/>
    </xf>
    <xf numFmtId="0" fontId="6" fillId="4" borderId="15" xfId="0" applyFont="1" applyFill="1" applyBorder="1" applyAlignment="1">
      <alignment horizontal="center" vertical="center"/>
    </xf>
    <xf numFmtId="1" fontId="6" fillId="4" borderId="15" xfId="0" applyNumberFormat="1" applyFont="1" applyFill="1" applyBorder="1" applyAlignment="1">
      <alignment horizontal="center" wrapText="1"/>
    </xf>
    <xf numFmtId="0" fontId="6" fillId="4" borderId="15" xfId="0" applyFont="1" applyFill="1" applyBorder="1" applyAlignment="1">
      <alignment horizontal="center"/>
    </xf>
    <xf numFmtId="0" fontId="6" fillId="4" borderId="1" xfId="0" applyFont="1" applyFill="1" applyBorder="1" applyAlignment="1">
      <alignment horizontal="center" wrapText="1"/>
    </xf>
    <xf numFmtId="0" fontId="6" fillId="4" borderId="1" xfId="0" applyNumberFormat="1" applyFont="1" applyFill="1" applyBorder="1" applyAlignment="1">
      <alignment wrapText="1"/>
    </xf>
    <xf numFmtId="0" fontId="6" fillId="4" borderId="1" xfId="0" applyNumberFormat="1" applyFont="1" applyFill="1" applyBorder="1"/>
    <xf numFmtId="164" fontId="6" fillId="4" borderId="1" xfId="0" applyNumberFormat="1" applyFont="1" applyFill="1" applyBorder="1"/>
    <xf numFmtId="164" fontId="6" fillId="4" borderId="1" xfId="0" applyNumberFormat="1" applyFont="1" applyFill="1" applyBorder="1" applyAlignment="1">
      <alignment wrapText="1"/>
    </xf>
    <xf numFmtId="164" fontId="24" fillId="4" borderId="1" xfId="0" applyNumberFormat="1" applyFont="1" applyFill="1" applyBorder="1"/>
    <xf numFmtId="0" fontId="6" fillId="4" borderId="1" xfId="0" applyFont="1" applyFill="1" applyBorder="1" applyAlignment="1">
      <alignment wrapText="1"/>
    </xf>
    <xf numFmtId="164" fontId="6" fillId="4" borderId="0" xfId="0" applyNumberFormat="1" applyFont="1" applyFill="1"/>
    <xf numFmtId="0" fontId="24" fillId="4" borderId="1" xfId="0" applyNumberFormat="1" applyFont="1" applyFill="1" applyBorder="1"/>
    <xf numFmtId="164" fontId="24" fillId="4" borderId="35" xfId="0" applyNumberFormat="1" applyFont="1" applyFill="1" applyBorder="1"/>
    <xf numFmtId="0" fontId="6" fillId="4" borderId="1" xfId="0" applyNumberFormat="1" applyFont="1" applyFill="1" applyBorder="1" applyAlignment="1"/>
    <xf numFmtId="0" fontId="24" fillId="4" borderId="1" xfId="0" applyFont="1" applyFill="1" applyBorder="1" applyAlignment="1">
      <alignment wrapText="1"/>
    </xf>
    <xf numFmtId="0" fontId="24" fillId="4" borderId="1" xfId="0" applyFont="1" applyFill="1" applyBorder="1"/>
    <xf numFmtId="0" fontId="21" fillId="0" borderId="0" xfId="0" applyFont="1" applyFill="1" applyAlignment="1">
      <alignment horizontal="center"/>
    </xf>
    <xf numFmtId="0" fontId="22" fillId="0" borderId="0" xfId="0" applyFont="1" applyFill="1" applyAlignment="1">
      <alignment horizontal="right"/>
    </xf>
    <xf numFmtId="0" fontId="21" fillId="0" borderId="0" xfId="0" applyFont="1" applyFill="1" applyAlignment="1">
      <alignment horizontal="center" wrapText="1"/>
    </xf>
    <xf numFmtId="0" fontId="22" fillId="0" borderId="0" xfId="0" applyFont="1" applyFill="1" applyBorder="1" applyAlignment="1">
      <alignment horizontal="right"/>
    </xf>
    <xf numFmtId="0" fontId="22" fillId="0" borderId="2"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14" xfId="1" applyFont="1" applyFill="1" applyBorder="1" applyAlignment="1">
      <alignment horizontal="center" vertical="center" wrapText="1"/>
    </xf>
    <xf numFmtId="0" fontId="18" fillId="0" borderId="24" xfId="1" applyFont="1" applyFill="1" applyBorder="1" applyAlignment="1">
      <alignment horizontal="center" vertical="center" wrapText="1"/>
    </xf>
    <xf numFmtId="0" fontId="21" fillId="0" borderId="18" xfId="0" applyFont="1" applyBorder="1" applyAlignment="1">
      <alignment horizontal="right"/>
    </xf>
    <xf numFmtId="0" fontId="21" fillId="0" borderId="19" xfId="0" applyFont="1" applyBorder="1" applyAlignment="1">
      <alignment horizontal="right"/>
    </xf>
    <xf numFmtId="0" fontId="12" fillId="0" borderId="0" xfId="0" applyFont="1" applyAlignment="1">
      <alignment horizontal="center"/>
    </xf>
    <xf numFmtId="0" fontId="12" fillId="0" borderId="2" xfId="0" applyFont="1" applyBorder="1" applyAlignment="1">
      <alignment horizontal="left"/>
    </xf>
    <xf numFmtId="0" fontId="12" fillId="0" borderId="10" xfId="0" applyFont="1" applyBorder="1" applyAlignment="1">
      <alignment horizontal="left"/>
    </xf>
    <xf numFmtId="0" fontId="12" fillId="0" borderId="11" xfId="0" applyFont="1" applyBorder="1" applyAlignment="1">
      <alignment horizontal="left"/>
    </xf>
    <xf numFmtId="0" fontId="12" fillId="0" borderId="12" xfId="0" applyFont="1" applyBorder="1" applyAlignment="1">
      <alignment horizontal="left"/>
    </xf>
    <xf numFmtId="0" fontId="12" fillId="0" borderId="0" xfId="0" applyFont="1" applyAlignment="1">
      <alignment horizontal="right"/>
    </xf>
    <xf numFmtId="0" fontId="25" fillId="0" borderId="30" xfId="0" applyFont="1" applyBorder="1" applyAlignment="1">
      <alignment horizontal="right"/>
    </xf>
    <xf numFmtId="0" fontId="25" fillId="0" borderId="13" xfId="0" applyFont="1" applyBorder="1" applyAlignment="1">
      <alignment horizontal="right"/>
    </xf>
    <xf numFmtId="0" fontId="25" fillId="0" borderId="31" xfId="0" applyFont="1" applyBorder="1" applyAlignment="1">
      <alignment horizontal="right"/>
    </xf>
    <xf numFmtId="0" fontId="14" fillId="0" borderId="0" xfId="1" applyFont="1" applyBorder="1" applyAlignment="1">
      <alignment horizontal="right" vertical="top" wrapText="1"/>
    </xf>
    <xf numFmtId="0" fontId="14" fillId="0" borderId="14" xfId="1" applyFont="1" applyFill="1" applyBorder="1" applyAlignment="1">
      <alignment horizontal="center" vertical="center" wrapText="1"/>
    </xf>
    <xf numFmtId="0" fontId="14" fillId="0" borderId="24" xfId="1"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11" xfId="0" applyFont="1" applyBorder="1" applyAlignment="1">
      <alignment horizontal="center" vertical="center" wrapText="1"/>
    </xf>
    <xf numFmtId="0" fontId="14" fillId="0" borderId="10" xfId="1" applyFont="1" applyBorder="1" applyAlignment="1">
      <alignment horizontal="center" vertical="center" wrapText="1"/>
    </xf>
    <xf numFmtId="0" fontId="14" fillId="0" borderId="12" xfId="1" applyFont="1" applyBorder="1" applyAlignment="1">
      <alignment horizontal="center" vertical="center" wrapText="1"/>
    </xf>
    <xf numFmtId="0" fontId="11" fillId="0" borderId="27" xfId="1" applyFont="1" applyBorder="1" applyAlignment="1">
      <alignment horizontal="center" vertical="center" wrapText="1"/>
    </xf>
    <xf numFmtId="0" fontId="11" fillId="0" borderId="5" xfId="1" applyFont="1" applyBorder="1" applyAlignment="1">
      <alignment horizontal="center" vertical="center" wrapText="1"/>
    </xf>
    <xf numFmtId="0" fontId="13" fillId="0" borderId="0" xfId="1" applyFont="1" applyFill="1" applyAlignment="1">
      <alignment horizontal="center" vertical="top" wrapText="1"/>
    </xf>
    <xf numFmtId="0" fontId="10" fillId="0" borderId="30" xfId="0" applyFont="1" applyBorder="1" applyAlignment="1">
      <alignment horizontal="right"/>
    </xf>
    <xf numFmtId="0" fontId="10" fillId="0" borderId="13" xfId="0" applyFont="1" applyBorder="1" applyAlignment="1">
      <alignment horizontal="right"/>
    </xf>
    <xf numFmtId="0" fontId="10" fillId="0" borderId="31" xfId="0" applyFont="1" applyBorder="1" applyAlignment="1">
      <alignment horizontal="right"/>
    </xf>
    <xf numFmtId="0" fontId="12" fillId="0" borderId="37" xfId="0" applyFont="1" applyBorder="1" applyAlignment="1">
      <alignment horizontal="left"/>
    </xf>
    <xf numFmtId="0" fontId="12" fillId="0" borderId="27" xfId="0" applyFont="1" applyBorder="1" applyAlignment="1">
      <alignment horizontal="left"/>
    </xf>
    <xf numFmtId="0" fontId="14" fillId="0" borderId="0" xfId="1" applyFont="1" applyFill="1" applyBorder="1" applyAlignment="1">
      <alignment horizontal="right" vertical="top" wrapText="1"/>
    </xf>
    <xf numFmtId="0" fontId="17" fillId="0" borderId="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27" xfId="1" applyFont="1" applyFill="1" applyBorder="1" applyAlignment="1">
      <alignment horizontal="center" vertical="center"/>
    </xf>
    <xf numFmtId="0" fontId="14" fillId="0" borderId="5" xfId="1" applyFont="1" applyFill="1" applyBorder="1" applyAlignment="1">
      <alignment horizontal="center" vertical="center"/>
    </xf>
    <xf numFmtId="0" fontId="11" fillId="0" borderId="2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6" fillId="0" borderId="23" xfId="0" applyFont="1" applyFill="1" applyBorder="1" applyAlignment="1">
      <alignment horizontal="right"/>
    </xf>
    <xf numFmtId="0" fontId="16" fillId="0" borderId="16" xfId="0" applyFont="1" applyFill="1" applyBorder="1" applyAlignment="1">
      <alignment horizontal="right"/>
    </xf>
    <xf numFmtId="0" fontId="16" fillId="0" borderId="0" xfId="0" applyFont="1" applyFill="1" applyBorder="1" applyAlignment="1">
      <alignment horizontal="center"/>
    </xf>
    <xf numFmtId="0" fontId="20" fillId="0" borderId="0" xfId="1" applyFont="1" applyFill="1" applyAlignment="1">
      <alignment horizontal="center" vertical="top" wrapText="1"/>
    </xf>
    <xf numFmtId="0" fontId="15" fillId="0" borderId="0" xfId="1" applyFont="1" applyFill="1" applyBorder="1" applyAlignment="1">
      <alignment horizontal="right" vertical="top" wrapText="1"/>
    </xf>
    <xf numFmtId="0" fontId="12" fillId="0" borderId="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2" fillId="0" borderId="10"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6" fillId="0" borderId="18" xfId="0" applyFont="1" applyFill="1" applyBorder="1" applyAlignment="1">
      <alignment horizontal="right"/>
    </xf>
    <xf numFmtId="0" fontId="16" fillId="0" borderId="20" xfId="0" applyFont="1" applyFill="1" applyBorder="1" applyAlignment="1">
      <alignment horizontal="right"/>
    </xf>
    <xf numFmtId="0" fontId="15" fillId="0" borderId="27"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1" fillId="0" borderId="23" xfId="0" applyFont="1" applyFill="1" applyBorder="1" applyAlignment="1">
      <alignment horizontal="right" vertical="center" wrapText="1"/>
    </xf>
    <xf numFmtId="0" fontId="21" fillId="0" borderId="16" xfId="0" applyFont="1" applyFill="1" applyBorder="1" applyAlignment="1">
      <alignment horizontal="right" vertical="center" wrapText="1"/>
    </xf>
    <xf numFmtId="0" fontId="21" fillId="0" borderId="0" xfId="0" applyFont="1" applyFill="1" applyBorder="1" applyAlignment="1">
      <alignment horizontal="center" wrapText="1"/>
    </xf>
    <xf numFmtId="0" fontId="12" fillId="0" borderId="0" xfId="0" applyFont="1" applyFill="1" applyAlignment="1">
      <alignment horizontal="center"/>
    </xf>
    <xf numFmtId="0" fontId="22" fillId="0" borderId="0" xfId="0" applyFont="1" applyFill="1" applyAlignment="1">
      <alignment horizontal="center" wrapText="1"/>
    </xf>
    <xf numFmtId="0" fontId="22" fillId="0" borderId="1" xfId="0" applyFont="1" applyFill="1" applyBorder="1" applyAlignment="1">
      <alignment horizontal="center" vertical="center" wrapText="1"/>
    </xf>
    <xf numFmtId="0" fontId="18" fillId="0" borderId="1" xfId="1" applyFont="1" applyFill="1" applyBorder="1" applyAlignment="1">
      <alignment horizontal="center" vertical="center" wrapText="1"/>
    </xf>
    <xf numFmtId="0" fontId="8" fillId="0" borderId="42" xfId="0" applyFont="1" applyBorder="1" applyAlignment="1">
      <alignment horizontal="center"/>
    </xf>
    <xf numFmtId="0" fontId="8" fillId="0" borderId="43" xfId="0" applyFont="1" applyBorder="1" applyAlignment="1">
      <alignment horizontal="center"/>
    </xf>
    <xf numFmtId="0" fontId="10" fillId="0" borderId="18" xfId="0" applyFont="1" applyBorder="1" applyAlignment="1">
      <alignment horizontal="right"/>
    </xf>
    <xf numFmtId="0" fontId="10" fillId="0" borderId="20" xfId="0" applyFont="1" applyBorder="1" applyAlignment="1">
      <alignment horizontal="right"/>
    </xf>
    <xf numFmtId="0" fontId="6" fillId="0" borderId="13" xfId="1" applyFont="1" applyBorder="1" applyAlignment="1">
      <alignment horizontal="right" vertical="top" wrapText="1"/>
    </xf>
    <xf numFmtId="0" fontId="26"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11" xfId="0" applyFont="1" applyBorder="1" applyAlignment="1">
      <alignment horizontal="center" vertical="center" wrapText="1"/>
    </xf>
    <xf numFmtId="0" fontId="6" fillId="0" borderId="10"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0" xfId="1" applyFont="1" applyBorder="1" applyAlignment="1">
      <alignment horizontal="center" vertical="top"/>
    </xf>
    <xf numFmtId="0" fontId="6" fillId="0" borderId="42" xfId="1" applyFont="1" applyBorder="1" applyAlignment="1">
      <alignment horizontal="center" vertical="top"/>
    </xf>
    <xf numFmtId="0" fontId="21" fillId="0" borderId="0" xfId="0" applyFont="1" applyAlignment="1">
      <alignment horizontal="center" wrapText="1"/>
    </xf>
    <xf numFmtId="0" fontId="15" fillId="0" borderId="8" xfId="1" applyFont="1" applyFill="1" applyBorder="1" applyAlignment="1">
      <alignment horizontal="center" vertical="center" wrapText="1"/>
    </xf>
    <xf numFmtId="0" fontId="16" fillId="0" borderId="23" xfId="0" applyFont="1" applyFill="1" applyBorder="1" applyAlignment="1">
      <alignment horizontal="center" vertical="center"/>
    </xf>
    <xf numFmtId="0" fontId="16" fillId="0" borderId="16" xfId="0" applyFont="1" applyFill="1" applyBorder="1" applyAlignment="1">
      <alignment horizontal="center" vertical="center"/>
    </xf>
    <xf numFmtId="0" fontId="16" fillId="0" borderId="13" xfId="0" applyFont="1" applyFill="1" applyBorder="1" applyAlignment="1">
      <alignment horizontal="center"/>
    </xf>
    <xf numFmtId="0" fontId="15" fillId="0" borderId="13" xfId="1" applyFont="1" applyFill="1" applyBorder="1" applyAlignment="1">
      <alignment horizontal="right" vertical="top" wrapText="1"/>
    </xf>
    <xf numFmtId="0" fontId="12" fillId="0" borderId="4" xfId="0"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0" xfId="1" applyFont="1" applyFill="1" applyBorder="1" applyAlignment="1">
      <alignment horizontal="center" vertical="top" wrapText="1"/>
    </xf>
    <xf numFmtId="0" fontId="12" fillId="0" borderId="10" xfId="0" applyFont="1" applyFill="1" applyBorder="1" applyAlignment="1">
      <alignment horizontal="center"/>
    </xf>
    <xf numFmtId="0" fontId="12" fillId="0" borderId="14" xfId="0" applyFont="1" applyFill="1" applyBorder="1" applyAlignment="1">
      <alignment horizontal="center"/>
    </xf>
    <xf numFmtId="0" fontId="12" fillId="0" borderId="1" xfId="0" applyFont="1" applyFill="1" applyBorder="1" applyAlignment="1">
      <alignment horizontal="center" vertical="center"/>
    </xf>
    <xf numFmtId="0" fontId="12" fillId="0" borderId="22" xfId="0" applyFont="1" applyFill="1" applyBorder="1" applyAlignment="1">
      <alignment horizontal="center" vertical="center" wrapText="1"/>
    </xf>
    <xf numFmtId="0" fontId="0" fillId="2" borderId="0" xfId="0" applyFill="1" applyAlignment="1">
      <alignment horizontal="right"/>
    </xf>
    <xf numFmtId="0" fontId="29" fillId="0" borderId="0" xfId="1" applyFont="1" applyAlignment="1">
      <alignment horizontal="center" vertical="top"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6" fillId="0" borderId="2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5" xfId="1" applyFont="1" applyBorder="1" applyAlignment="1">
      <alignment horizontal="center" vertical="center" wrapText="1"/>
    </xf>
    <xf numFmtId="0" fontId="24" fillId="0" borderId="42" xfId="1" applyFont="1" applyBorder="1" applyAlignment="1">
      <alignment horizontal="center" vertical="center" wrapText="1"/>
    </xf>
    <xf numFmtId="0" fontId="24" fillId="0" borderId="48" xfId="1" applyFont="1" applyBorder="1" applyAlignment="1">
      <alignment horizontal="center" vertical="center" wrapText="1"/>
    </xf>
    <xf numFmtId="0" fontId="24" fillId="0" borderId="43"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 xfId="1" applyFont="1" applyBorder="1" applyAlignment="1">
      <alignment horizontal="center" vertical="top"/>
    </xf>
    <xf numFmtId="0" fontId="6" fillId="0" borderId="22" xfId="1" applyFont="1" applyBorder="1" applyAlignment="1">
      <alignment horizontal="center" vertical="top"/>
    </xf>
    <xf numFmtId="0" fontId="23" fillId="0" borderId="0" xfId="0" applyFont="1" applyFill="1" applyAlignment="1">
      <alignment horizontal="center" wrapText="1"/>
    </xf>
    <xf numFmtId="0" fontId="23" fillId="0" borderId="0" xfId="0" applyFont="1" applyFill="1" applyBorder="1" applyAlignment="1">
      <alignment horizontal="center" wrapText="1"/>
    </xf>
    <xf numFmtId="0" fontId="32" fillId="0" borderId="0" xfId="0" applyFont="1" applyFill="1" applyAlignment="1">
      <alignment horizontal="right" wrapText="1"/>
    </xf>
    <xf numFmtId="0" fontId="19" fillId="0" borderId="0" xfId="0" applyFont="1" applyFill="1" applyBorder="1" applyAlignment="1">
      <alignment horizontal="center" wrapText="1"/>
    </xf>
    <xf numFmtId="0" fontId="32" fillId="0" borderId="49" xfId="0" applyFont="1" applyFill="1" applyBorder="1" applyAlignment="1">
      <alignment horizontal="right" wrapText="1"/>
    </xf>
    <xf numFmtId="0" fontId="6" fillId="4" borderId="0" xfId="0" applyFont="1" applyFill="1" applyAlignment="1">
      <alignment horizontal="right"/>
    </xf>
    <xf numFmtId="0" fontId="24" fillId="4" borderId="13" xfId="0" applyFont="1" applyFill="1" applyBorder="1" applyAlignment="1">
      <alignment horizontal="center"/>
    </xf>
    <xf numFmtId="0" fontId="6" fillId="4" borderId="3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51" xfId="0" applyFont="1" applyFill="1" applyBorder="1" applyAlignment="1">
      <alignment horizontal="center" vertical="center" wrapText="1"/>
    </xf>
    <xf numFmtId="0" fontId="6" fillId="4" borderId="27"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5" xfId="0" applyFont="1" applyFill="1" applyBorder="1" applyAlignment="1">
      <alignment horizontal="center" vertical="center"/>
    </xf>
    <xf numFmtId="1" fontId="6" fillId="4" borderId="35" xfId="0" applyNumberFormat="1" applyFont="1" applyFill="1" applyBorder="1" applyAlignment="1">
      <alignment horizontal="center" wrapText="1"/>
    </xf>
    <xf numFmtId="1" fontId="6" fillId="4" borderId="50" xfId="0" applyNumberFormat="1" applyFont="1" applyFill="1" applyBorder="1" applyAlignment="1">
      <alignment horizontal="center" wrapText="1"/>
    </xf>
    <xf numFmtId="1" fontId="6" fillId="4" borderId="26" xfId="0" applyNumberFormat="1" applyFont="1" applyFill="1" applyBorder="1" applyAlignment="1">
      <alignment horizontal="center" wrapText="1"/>
    </xf>
    <xf numFmtId="1" fontId="6" fillId="4" borderId="12" xfId="0" applyNumberFormat="1" applyFont="1" applyFill="1" applyBorder="1" applyAlignment="1">
      <alignment horizontal="center" wrapText="1"/>
    </xf>
  </cellXfs>
  <cellStyles count="10">
    <cellStyle name="Įprastas" xfId="0" builtinId="0"/>
    <cellStyle name="Įprastas 2" xfId="2"/>
    <cellStyle name="Įprastas 2 2" xfId="3"/>
    <cellStyle name="Įprastas 3" xfId="1"/>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garita/Desktop/paskutiniai%20dokumentai%20biudzetui/paskutiniai/su%20ES_Lenteles_priemones_prie%20preliminaraus%20_2023%20paskutin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lentele_2 progr_4 priem"/>
      <sheetName val="2 lentele_skolintos lesos"/>
      <sheetName val="3 lentelė_ skolintos lėšos"/>
      <sheetName val="4 lentelė_ skolintos lėšos"/>
      <sheetName val="5 lentele_prisidejimas_SB "/>
      <sheetName val="6 lentelė prisidejimas_SB"/>
      <sheetName val="7 lentele_Spiecius "/>
      <sheetName val="8 lentele_architekt"/>
      <sheetName val="9_lentele_kult_pav "/>
      <sheetName val="10 lentele_Baseinas"/>
      <sheetName val="11 lentelė_008 programa"/>
      <sheetName val="12 lentelė ES(VB)"/>
      <sheetName val="13 lentelė ES(VB)"/>
      <sheetName val="14 lentelė ES "/>
      <sheetName val="15 lentelė ES"/>
      <sheetName val="16 lentelė ES 01 progr"/>
    </sheetNames>
    <sheetDataSet>
      <sheetData sheetId="0" refreshError="1"/>
      <sheetData sheetId="1" refreshError="1"/>
      <sheetData sheetId="2" refreshError="1"/>
      <sheetData sheetId="3" refreshError="1"/>
      <sheetData sheetId="4">
        <row r="15">
          <cell r="C15">
            <v>426</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election activeCell="A2" sqref="A2:D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ht="16.5" customHeight="1" x14ac:dyDescent="0.25">
      <c r="C1" s="357" t="s">
        <v>35</v>
      </c>
      <c r="D1" s="357"/>
    </row>
    <row r="2" spans="1:6" ht="41.25" customHeight="1" x14ac:dyDescent="0.25">
      <c r="A2" s="358" t="s">
        <v>130</v>
      </c>
      <c r="B2" s="358"/>
      <c r="C2" s="358"/>
      <c r="D2" s="358"/>
      <c r="E2" s="13"/>
      <c r="F2" s="13"/>
    </row>
    <row r="3" spans="1:6" ht="15.75" thickBot="1" x14ac:dyDescent="0.3">
      <c r="C3" s="359" t="s">
        <v>18</v>
      </c>
      <c r="D3" s="359"/>
    </row>
    <row r="4" spans="1:6" ht="15.75" customHeight="1" x14ac:dyDescent="0.25">
      <c r="A4" s="360" t="s">
        <v>32</v>
      </c>
      <c r="B4" s="362" t="s">
        <v>44</v>
      </c>
      <c r="C4" s="362" t="s">
        <v>0</v>
      </c>
      <c r="D4" s="364" t="s">
        <v>39</v>
      </c>
    </row>
    <row r="5" spans="1:6" ht="21.75" customHeight="1" thickBot="1" x14ac:dyDescent="0.3">
      <c r="A5" s="361"/>
      <c r="B5" s="363"/>
      <c r="C5" s="363"/>
      <c r="D5" s="365"/>
    </row>
    <row r="6" spans="1:6" ht="30" customHeight="1" thickBot="1" x14ac:dyDescent="0.3">
      <c r="A6" s="223" t="s">
        <v>128</v>
      </c>
      <c r="B6" s="224" t="s">
        <v>127</v>
      </c>
      <c r="C6" s="44">
        <f>SUM(C7:C10)</f>
        <v>26.2</v>
      </c>
      <c r="D6" s="45"/>
    </row>
    <row r="7" spans="1:6" ht="47.25" customHeight="1" x14ac:dyDescent="0.25">
      <c r="A7" s="221" t="s">
        <v>24</v>
      </c>
      <c r="B7" s="222" t="s">
        <v>30</v>
      </c>
      <c r="C7" s="15">
        <v>20</v>
      </c>
      <c r="D7" s="15"/>
    </row>
    <row r="8" spans="1:6" ht="19.5" customHeight="1" x14ac:dyDescent="0.25">
      <c r="A8" s="220" t="s">
        <v>25</v>
      </c>
      <c r="B8" s="10" t="s">
        <v>31</v>
      </c>
      <c r="C8" s="16">
        <v>5</v>
      </c>
      <c r="D8" s="16"/>
    </row>
    <row r="9" spans="1:6" ht="30" customHeight="1" x14ac:dyDescent="0.25">
      <c r="A9" s="220" t="s">
        <v>29</v>
      </c>
      <c r="B9" s="17" t="s">
        <v>47</v>
      </c>
      <c r="C9" s="16">
        <v>1</v>
      </c>
      <c r="D9" s="16"/>
    </row>
    <row r="10" spans="1:6" ht="19.5" customHeight="1" thickBot="1" x14ac:dyDescent="0.3">
      <c r="A10" s="225" t="s">
        <v>28</v>
      </c>
      <c r="B10" s="226" t="s">
        <v>46</v>
      </c>
      <c r="C10" s="227">
        <v>0.2</v>
      </c>
      <c r="D10" s="227"/>
    </row>
    <row r="11" spans="1:6" ht="30" customHeight="1" thickBot="1" x14ac:dyDescent="0.3">
      <c r="A11" s="43">
        <v>2</v>
      </c>
      <c r="B11" s="47" t="s">
        <v>129</v>
      </c>
      <c r="C11" s="44">
        <f>C12</f>
        <v>27</v>
      </c>
      <c r="D11" s="45"/>
    </row>
    <row r="12" spans="1:6" ht="19.5" customHeight="1" thickBot="1" x14ac:dyDescent="0.3">
      <c r="A12" s="228" t="s">
        <v>26</v>
      </c>
      <c r="B12" s="229" t="s">
        <v>36</v>
      </c>
      <c r="C12" s="230">
        <v>27</v>
      </c>
      <c r="D12" s="230"/>
    </row>
    <row r="13" spans="1:6" ht="29.25" customHeight="1" thickBot="1" x14ac:dyDescent="0.3">
      <c r="A13" s="231">
        <v>3</v>
      </c>
      <c r="B13" s="232" t="s">
        <v>132</v>
      </c>
      <c r="C13" s="233">
        <f>SUM(C14)</f>
        <v>95</v>
      </c>
      <c r="D13" s="234"/>
    </row>
    <row r="14" spans="1:6" ht="83.25" customHeight="1" thickBot="1" x14ac:dyDescent="0.3">
      <c r="A14" s="235" t="s">
        <v>141</v>
      </c>
      <c r="B14" s="236" t="s">
        <v>56</v>
      </c>
      <c r="C14" s="237">
        <v>95</v>
      </c>
      <c r="D14" s="237"/>
    </row>
    <row r="15" spans="1:6" ht="30" customHeight="1" thickBot="1" x14ac:dyDescent="0.3">
      <c r="A15" s="238">
        <v>4</v>
      </c>
      <c r="B15" s="239" t="s">
        <v>131</v>
      </c>
      <c r="C15" s="240">
        <v>20</v>
      </c>
      <c r="D15" s="241"/>
    </row>
    <row r="16" spans="1:6" x14ac:dyDescent="0.25">
      <c r="A16" s="356" t="s">
        <v>45</v>
      </c>
      <c r="B16" s="356"/>
      <c r="C16" s="46">
        <f>C6+C11+C13+C15</f>
        <v>168.2</v>
      </c>
      <c r="D16" s="93"/>
    </row>
  </sheetData>
  <mergeCells count="8">
    <mergeCell ref="A16:B16"/>
    <mergeCell ref="C1:D1"/>
    <mergeCell ref="A2:D2"/>
    <mergeCell ref="C3:D3"/>
    <mergeCell ref="A4:A5"/>
    <mergeCell ref="B4:B5"/>
    <mergeCell ref="C4:C5"/>
    <mergeCell ref="D4:D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zoomScale="90" zoomScaleNormal="90" workbookViewId="0">
      <selection activeCell="I24" sqref="I24"/>
    </sheetView>
  </sheetViews>
  <sheetFormatPr defaultColWidth="9.140625" defaultRowHeight="15" x14ac:dyDescent="0.25"/>
  <cols>
    <col min="1" max="1" width="4.28515625" style="69" customWidth="1"/>
    <col min="2" max="2" width="44" style="69" customWidth="1"/>
    <col min="3" max="3" width="18.7109375" style="69" customWidth="1"/>
    <col min="4" max="4" width="25.5703125" style="69" customWidth="1"/>
    <col min="5" max="16384" width="9.140625" style="69"/>
  </cols>
  <sheetData>
    <row r="1" spans="1:6" x14ac:dyDescent="0.25">
      <c r="D1" s="48" t="s">
        <v>154</v>
      </c>
    </row>
    <row r="2" spans="1:6" ht="14.25" customHeight="1" x14ac:dyDescent="0.25">
      <c r="A2" s="404" t="s">
        <v>121</v>
      </c>
      <c r="B2" s="404"/>
      <c r="C2" s="404"/>
      <c r="D2" s="404"/>
    </row>
    <row r="3" spans="1:6" ht="16.5" customHeight="1" thickBot="1" x14ac:dyDescent="0.3">
      <c r="C3" s="405" t="s">
        <v>126</v>
      </c>
      <c r="D3" s="405"/>
    </row>
    <row r="4" spans="1:6" ht="15" customHeight="1" x14ac:dyDescent="0.25">
      <c r="A4" s="406" t="s">
        <v>12</v>
      </c>
      <c r="B4" s="416" t="s">
        <v>93</v>
      </c>
      <c r="C4" s="418" t="s">
        <v>122</v>
      </c>
      <c r="D4" s="412" t="s">
        <v>123</v>
      </c>
    </row>
    <row r="5" spans="1:6" ht="27.75" customHeight="1" thickBot="1" x14ac:dyDescent="0.3">
      <c r="A5" s="407"/>
      <c r="B5" s="417"/>
      <c r="C5" s="419"/>
      <c r="D5" s="413"/>
    </row>
    <row r="6" spans="1:6" ht="20.100000000000001" customHeight="1" x14ac:dyDescent="0.25">
      <c r="A6" s="73">
        <v>1</v>
      </c>
      <c r="B6" s="74" t="s">
        <v>105</v>
      </c>
      <c r="C6" s="75">
        <f>+C7+C8+C9+C10</f>
        <v>29622.2</v>
      </c>
      <c r="D6" s="75">
        <f>D7+D8+D9+D10</f>
        <v>357254.6</v>
      </c>
    </row>
    <row r="7" spans="1:6" ht="20.100000000000001" customHeight="1" x14ac:dyDescent="0.25">
      <c r="A7" s="82" t="s">
        <v>25</v>
      </c>
      <c r="B7" s="65" t="s">
        <v>107</v>
      </c>
      <c r="C7" s="56"/>
      <c r="D7" s="83">
        <v>1638</v>
      </c>
    </row>
    <row r="8" spans="1:6" ht="20.100000000000001" customHeight="1" x14ac:dyDescent="0.25">
      <c r="A8" s="82" t="s">
        <v>29</v>
      </c>
      <c r="B8" s="65" t="s">
        <v>108</v>
      </c>
      <c r="C8" s="56">
        <v>28622.2</v>
      </c>
      <c r="D8" s="83">
        <v>343466.6</v>
      </c>
      <c r="E8" s="3"/>
      <c r="F8" s="57"/>
    </row>
    <row r="9" spans="1:6" ht="20.100000000000001" customHeight="1" x14ac:dyDescent="0.25">
      <c r="A9" s="82" t="s">
        <v>28</v>
      </c>
      <c r="B9" s="65" t="s">
        <v>106</v>
      </c>
      <c r="C9" s="56">
        <v>1000</v>
      </c>
      <c r="D9" s="83">
        <v>12000</v>
      </c>
      <c r="E9" s="3"/>
      <c r="F9" s="57"/>
    </row>
    <row r="10" spans="1:6" ht="20.100000000000001" customHeight="1" x14ac:dyDescent="0.25">
      <c r="A10" s="82" t="s">
        <v>116</v>
      </c>
      <c r="B10" s="65" t="s">
        <v>118</v>
      </c>
      <c r="C10" s="56"/>
      <c r="D10" s="83">
        <v>150</v>
      </c>
      <c r="E10" s="3"/>
      <c r="F10" s="57"/>
    </row>
    <row r="11" spans="1:6" ht="20.100000000000001" customHeight="1" x14ac:dyDescent="0.25">
      <c r="A11" s="84">
        <v>2</v>
      </c>
      <c r="B11" s="77" t="s">
        <v>110</v>
      </c>
      <c r="C11" s="85">
        <f>SUM(C12:C16)</f>
        <v>5880</v>
      </c>
      <c r="D11" s="85">
        <f>SUM(D12:D16)</f>
        <v>70560</v>
      </c>
    </row>
    <row r="12" spans="1:6" ht="30.75" customHeight="1" x14ac:dyDescent="0.25">
      <c r="A12" s="82" t="s">
        <v>67</v>
      </c>
      <c r="B12" s="65" t="s">
        <v>109</v>
      </c>
      <c r="C12" s="56">
        <v>4000</v>
      </c>
      <c r="D12" s="83">
        <f>C12*12</f>
        <v>48000</v>
      </c>
    </row>
    <row r="13" spans="1:6" ht="20.25" customHeight="1" x14ac:dyDescent="0.25">
      <c r="A13" s="82" t="s">
        <v>27</v>
      </c>
      <c r="B13" s="65" t="s">
        <v>111</v>
      </c>
      <c r="C13" s="56">
        <v>280</v>
      </c>
      <c r="D13" s="83">
        <f>C13*12</f>
        <v>3360</v>
      </c>
    </row>
    <row r="14" spans="1:6" ht="20.25" customHeight="1" x14ac:dyDescent="0.25">
      <c r="A14" s="82" t="s">
        <v>114</v>
      </c>
      <c r="B14" s="65" t="s">
        <v>112</v>
      </c>
      <c r="C14" s="56">
        <v>1000</v>
      </c>
      <c r="D14" s="83">
        <f>C14*12</f>
        <v>12000</v>
      </c>
    </row>
    <row r="15" spans="1:6" ht="20.25" customHeight="1" x14ac:dyDescent="0.25">
      <c r="A15" s="82" t="s">
        <v>115</v>
      </c>
      <c r="B15" s="65" t="s">
        <v>119</v>
      </c>
      <c r="C15" s="56">
        <v>500</v>
      </c>
      <c r="D15" s="83">
        <f>C15*12</f>
        <v>6000</v>
      </c>
    </row>
    <row r="16" spans="1:6" ht="20.25" customHeight="1" x14ac:dyDescent="0.25">
      <c r="A16" s="86" t="s">
        <v>117</v>
      </c>
      <c r="B16" s="88" t="s">
        <v>113</v>
      </c>
      <c r="C16" s="64">
        <v>100</v>
      </c>
      <c r="D16" s="87">
        <v>1200</v>
      </c>
    </row>
    <row r="17" spans="1:5" ht="20.25" customHeight="1" thickBot="1" x14ac:dyDescent="0.3">
      <c r="A17" s="89">
        <v>3</v>
      </c>
      <c r="B17" s="90" t="s">
        <v>124</v>
      </c>
      <c r="C17" s="91">
        <v>18310</v>
      </c>
      <c r="D17" s="92">
        <v>183100</v>
      </c>
      <c r="E17" s="69" t="s">
        <v>190</v>
      </c>
    </row>
    <row r="18" spans="1:5" ht="20.100000000000001" customHeight="1" thickBot="1" x14ac:dyDescent="0.3">
      <c r="A18" s="414" t="s">
        <v>0</v>
      </c>
      <c r="B18" s="415"/>
      <c r="C18" s="4">
        <f>C6+C11+C17</f>
        <v>53812.2</v>
      </c>
      <c r="D18" s="4">
        <f>D6+D11+D17</f>
        <v>610914.6</v>
      </c>
    </row>
    <row r="20" spans="1:5" x14ac:dyDescent="0.25">
      <c r="D20" s="69" t="s">
        <v>125</v>
      </c>
    </row>
    <row r="21" spans="1:5" x14ac:dyDescent="0.25">
      <c r="C21" s="423" t="s">
        <v>160</v>
      </c>
      <c r="D21" s="423"/>
    </row>
  </sheetData>
  <mergeCells count="8">
    <mergeCell ref="C21:D21"/>
    <mergeCell ref="A18:B18"/>
    <mergeCell ref="A2:D2"/>
    <mergeCell ref="C3:D3"/>
    <mergeCell ref="A4:A5"/>
    <mergeCell ref="B4:B5"/>
    <mergeCell ref="C4:C5"/>
    <mergeCell ref="D4:D5"/>
  </mergeCells>
  <pageMargins left="0.7" right="0.7" top="0.75" bottom="0.75" header="0.3" footer="0.3"/>
  <pageSetup paperSize="9"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H12" sqref="H1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x14ac:dyDescent="0.25">
      <c r="C1" s="357" t="s">
        <v>171</v>
      </c>
      <c r="D1" s="357"/>
    </row>
    <row r="2" spans="1:6" x14ac:dyDescent="0.25">
      <c r="A2" s="358" t="s">
        <v>232</v>
      </c>
      <c r="B2" s="358"/>
      <c r="C2" s="358"/>
      <c r="D2" s="358"/>
      <c r="E2" s="13"/>
      <c r="F2" s="13"/>
    </row>
    <row r="3" spans="1:6" x14ac:dyDescent="0.25">
      <c r="C3" s="359" t="s">
        <v>18</v>
      </c>
      <c r="D3" s="359"/>
    </row>
    <row r="4" spans="1:6" x14ac:dyDescent="0.25">
      <c r="A4" s="425" t="s">
        <v>32</v>
      </c>
      <c r="B4" s="426" t="s">
        <v>194</v>
      </c>
      <c r="C4" s="426" t="s">
        <v>0</v>
      </c>
      <c r="D4" s="426" t="s">
        <v>39</v>
      </c>
    </row>
    <row r="5" spans="1:6" x14ac:dyDescent="0.25">
      <c r="A5" s="425"/>
      <c r="B5" s="426"/>
      <c r="C5" s="426"/>
      <c r="D5" s="426"/>
    </row>
    <row r="6" spans="1:6" x14ac:dyDescent="0.25">
      <c r="A6" s="242" t="s">
        <v>128</v>
      </c>
      <c r="B6" s="243" t="s">
        <v>195</v>
      </c>
      <c r="C6" s="85">
        <f>SUM(C7:C15)</f>
        <v>400</v>
      </c>
      <c r="D6" s="85">
        <v>0</v>
      </c>
    </row>
    <row r="7" spans="1:6" ht="15.75" x14ac:dyDescent="0.25">
      <c r="A7" s="22" t="s">
        <v>24</v>
      </c>
      <c r="B7" s="244" t="s">
        <v>196</v>
      </c>
      <c r="C7" s="16">
        <v>50</v>
      </c>
      <c r="D7" s="16">
        <v>0</v>
      </c>
    </row>
    <row r="8" spans="1:6" ht="15.75" customHeight="1" x14ac:dyDescent="0.25">
      <c r="A8" s="220" t="s">
        <v>25</v>
      </c>
      <c r="B8" s="245" t="s">
        <v>197</v>
      </c>
      <c r="C8" s="16">
        <v>70</v>
      </c>
      <c r="D8" s="16">
        <v>0</v>
      </c>
    </row>
    <row r="9" spans="1:6" ht="31.5" x14ac:dyDescent="0.25">
      <c r="A9" s="220" t="s">
        <v>29</v>
      </c>
      <c r="B9" s="246" t="s">
        <v>198</v>
      </c>
      <c r="C9" s="16">
        <v>120</v>
      </c>
      <c r="D9" s="16">
        <v>0</v>
      </c>
    </row>
    <row r="10" spans="1:6" ht="31.5" x14ac:dyDescent="0.25">
      <c r="A10" s="220" t="s">
        <v>28</v>
      </c>
      <c r="B10" s="246" t="s">
        <v>225</v>
      </c>
      <c r="C10" s="16">
        <v>50</v>
      </c>
      <c r="D10" s="16">
        <v>0</v>
      </c>
    </row>
    <row r="11" spans="1:6" ht="15.75" x14ac:dyDescent="0.25">
      <c r="A11" s="220" t="s">
        <v>116</v>
      </c>
      <c r="B11" s="246" t="s">
        <v>199</v>
      </c>
      <c r="C11" s="16">
        <v>39</v>
      </c>
      <c r="D11" s="16">
        <v>0</v>
      </c>
    </row>
    <row r="12" spans="1:6" ht="15.75" x14ac:dyDescent="0.25">
      <c r="A12" s="220" t="s">
        <v>200</v>
      </c>
      <c r="B12" s="246" t="s">
        <v>201</v>
      </c>
      <c r="C12" s="16">
        <v>7</v>
      </c>
      <c r="D12" s="16">
        <v>0</v>
      </c>
    </row>
    <row r="13" spans="1:6" ht="15.75" customHeight="1" x14ac:dyDescent="0.25">
      <c r="A13" s="220" t="s">
        <v>202</v>
      </c>
      <c r="B13" s="246" t="s">
        <v>203</v>
      </c>
      <c r="C13" s="16">
        <v>20</v>
      </c>
      <c r="D13" s="16">
        <v>0</v>
      </c>
    </row>
    <row r="14" spans="1:6" ht="15.75" x14ac:dyDescent="0.25">
      <c r="A14" s="220" t="s">
        <v>204</v>
      </c>
      <c r="B14" s="246" t="s">
        <v>226</v>
      </c>
      <c r="C14" s="16">
        <v>5</v>
      </c>
      <c r="D14" s="16">
        <v>0</v>
      </c>
    </row>
    <row r="15" spans="1:6" ht="15.75" x14ac:dyDescent="0.25">
      <c r="A15" s="220" t="s">
        <v>205</v>
      </c>
      <c r="B15" s="246" t="s">
        <v>206</v>
      </c>
      <c r="C15" s="16">
        <v>39</v>
      </c>
      <c r="D15" s="16">
        <v>0</v>
      </c>
    </row>
    <row r="16" spans="1:6" x14ac:dyDescent="0.25">
      <c r="A16" s="247">
        <v>2</v>
      </c>
      <c r="B16" s="248" t="s">
        <v>207</v>
      </c>
      <c r="C16" s="85">
        <f>SUM(C17:C18)</f>
        <v>300</v>
      </c>
      <c r="D16" s="85">
        <v>0</v>
      </c>
    </row>
    <row r="17" spans="1:4" ht="15.75" x14ac:dyDescent="0.25">
      <c r="A17" s="249" t="s">
        <v>26</v>
      </c>
      <c r="B17" s="250" t="s">
        <v>208</v>
      </c>
      <c r="C17" s="16">
        <v>100</v>
      </c>
      <c r="D17" s="16">
        <v>0</v>
      </c>
    </row>
    <row r="18" spans="1:4" ht="31.5" x14ac:dyDescent="0.25">
      <c r="A18" s="249" t="s">
        <v>27</v>
      </c>
      <c r="B18" s="250" t="s">
        <v>209</v>
      </c>
      <c r="C18" s="16">
        <v>200</v>
      </c>
      <c r="D18" s="16">
        <v>0</v>
      </c>
    </row>
    <row r="19" spans="1:4" ht="31.5" x14ac:dyDescent="0.25">
      <c r="A19" s="84">
        <v>3</v>
      </c>
      <c r="B19" s="251" t="s">
        <v>210</v>
      </c>
      <c r="C19" s="252">
        <f>SUM(C20:C20)</f>
        <v>120</v>
      </c>
      <c r="D19" s="252">
        <v>0</v>
      </c>
    </row>
    <row r="20" spans="1:4" ht="31.5" x14ac:dyDescent="0.25">
      <c r="A20" s="253"/>
      <c r="B20" s="254" t="s">
        <v>224</v>
      </c>
      <c r="C20" s="255">
        <v>120</v>
      </c>
      <c r="D20" s="255">
        <v>0</v>
      </c>
    </row>
    <row r="21" spans="1:4" ht="31.5" x14ac:dyDescent="0.25">
      <c r="A21" s="84">
        <v>4</v>
      </c>
      <c r="B21" s="251" t="s">
        <v>211</v>
      </c>
      <c r="C21" s="252">
        <f>C23+C22</f>
        <v>100</v>
      </c>
      <c r="D21" s="252">
        <v>0</v>
      </c>
    </row>
    <row r="22" spans="1:4" ht="78.75" x14ac:dyDescent="0.25">
      <c r="A22" s="253" t="s">
        <v>212</v>
      </c>
      <c r="B22" s="254" t="s">
        <v>213</v>
      </c>
      <c r="C22" s="255">
        <v>65.599999999999994</v>
      </c>
      <c r="D22" s="255">
        <v>0</v>
      </c>
    </row>
    <row r="23" spans="1:4" ht="15.75" x14ac:dyDescent="0.25">
      <c r="A23" s="253" t="s">
        <v>214</v>
      </c>
      <c r="B23" s="254" t="s">
        <v>215</v>
      </c>
      <c r="C23" s="255">
        <v>34.4</v>
      </c>
      <c r="D23" s="255">
        <v>0</v>
      </c>
    </row>
    <row r="24" spans="1:4" ht="31.5" x14ac:dyDescent="0.25">
      <c r="A24" s="84">
        <v>5</v>
      </c>
      <c r="B24" s="251" t="s">
        <v>216</v>
      </c>
      <c r="C24" s="252">
        <f>SUM(C25:C26)</f>
        <v>30</v>
      </c>
      <c r="D24" s="252">
        <v>0</v>
      </c>
    </row>
    <row r="25" spans="1:4" ht="47.25" x14ac:dyDescent="0.25">
      <c r="A25" s="253" t="s">
        <v>217</v>
      </c>
      <c r="B25" s="254" t="s">
        <v>218</v>
      </c>
      <c r="C25" s="255">
        <v>15</v>
      </c>
      <c r="D25" s="255">
        <v>0</v>
      </c>
    </row>
    <row r="26" spans="1:4" ht="47.25" x14ac:dyDescent="0.25">
      <c r="A26" s="253" t="s">
        <v>219</v>
      </c>
      <c r="B26" s="254" t="s">
        <v>220</v>
      </c>
      <c r="C26" s="255">
        <v>15</v>
      </c>
      <c r="D26" s="255">
        <v>0</v>
      </c>
    </row>
    <row r="27" spans="1:4" x14ac:dyDescent="0.25">
      <c r="A27" s="356" t="s">
        <v>221</v>
      </c>
      <c r="B27" s="356"/>
      <c r="C27" s="46">
        <f>C6+C16+C19+C21+C24</f>
        <v>950</v>
      </c>
      <c r="D27" s="217"/>
    </row>
    <row r="29" spans="1:4" x14ac:dyDescent="0.25">
      <c r="A29" s="424" t="s">
        <v>222</v>
      </c>
      <c r="B29" s="424"/>
      <c r="C29" s="424"/>
      <c r="D29" s="424"/>
    </row>
  </sheetData>
  <mergeCells count="9">
    <mergeCell ref="A27:B27"/>
    <mergeCell ref="A29:D29"/>
    <mergeCell ref="C1:D1"/>
    <mergeCell ref="A2:D2"/>
    <mergeCell ref="C3:D3"/>
    <mergeCell ref="A4:A5"/>
    <mergeCell ref="B4:B5"/>
    <mergeCell ref="C4:C5"/>
    <mergeCell ref="D4:D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workbookViewId="0">
      <selection activeCell="A2" sqref="A2:G3"/>
    </sheetView>
  </sheetViews>
  <sheetFormatPr defaultRowHeight="15" x14ac:dyDescent="0.25"/>
  <cols>
    <col min="1" max="1" width="5.42578125" customWidth="1"/>
    <col min="2" max="2" width="63.5703125" customWidth="1"/>
    <col min="3" max="3" width="10.5703125" customWidth="1"/>
  </cols>
  <sheetData>
    <row r="1" spans="1:12" x14ac:dyDescent="0.25">
      <c r="G1" s="130" t="s">
        <v>172</v>
      </c>
    </row>
    <row r="2" spans="1:12" x14ac:dyDescent="0.25">
      <c r="A2" s="432" t="s">
        <v>331</v>
      </c>
      <c r="B2" s="432"/>
      <c r="C2" s="432"/>
      <c r="D2" s="432"/>
      <c r="E2" s="432"/>
      <c r="F2" s="432"/>
      <c r="G2" s="432"/>
    </row>
    <row r="3" spans="1:12" ht="15" customHeight="1" x14ac:dyDescent="0.25">
      <c r="A3" s="432"/>
      <c r="B3" s="432"/>
      <c r="C3" s="432"/>
      <c r="D3" s="432"/>
      <c r="E3" s="432"/>
      <c r="F3" s="432"/>
      <c r="G3" s="432"/>
    </row>
    <row r="4" spans="1:12" ht="15.75" customHeight="1" thickBot="1" x14ac:dyDescent="0.3">
      <c r="A4" s="431" t="s">
        <v>18</v>
      </c>
      <c r="B4" s="431"/>
      <c r="C4" s="431"/>
      <c r="D4" s="431"/>
      <c r="E4" s="431"/>
      <c r="F4" s="431"/>
      <c r="G4" s="431"/>
    </row>
    <row r="5" spans="1:12" x14ac:dyDescent="0.25">
      <c r="A5" s="433" t="s">
        <v>12</v>
      </c>
      <c r="B5" s="435" t="s">
        <v>11</v>
      </c>
      <c r="C5" s="435" t="s">
        <v>0</v>
      </c>
      <c r="D5" s="437" t="s">
        <v>163</v>
      </c>
      <c r="E5" s="438"/>
      <c r="F5" s="427" t="s">
        <v>164</v>
      </c>
      <c r="G5" s="428"/>
    </row>
    <row r="6" spans="1:12" ht="39" thickBot="1" x14ac:dyDescent="0.3">
      <c r="A6" s="434"/>
      <c r="B6" s="436"/>
      <c r="C6" s="436"/>
      <c r="D6" s="140" t="s">
        <v>0</v>
      </c>
      <c r="E6" s="141" t="s">
        <v>165</v>
      </c>
      <c r="F6" s="142" t="s">
        <v>0</v>
      </c>
      <c r="G6" s="143" t="s">
        <v>165</v>
      </c>
    </row>
    <row r="7" spans="1:12" ht="41.25" customHeight="1" x14ac:dyDescent="0.25">
      <c r="A7" s="144" t="s">
        <v>4</v>
      </c>
      <c r="B7" s="145" t="s">
        <v>166</v>
      </c>
      <c r="C7" s="146">
        <f>D7+F7</f>
        <v>5.3</v>
      </c>
      <c r="D7" s="146">
        <v>5.0999999999999996</v>
      </c>
      <c r="E7" s="147">
        <v>0</v>
      </c>
      <c r="F7" s="148">
        <v>0.2</v>
      </c>
      <c r="G7" s="196">
        <v>0</v>
      </c>
    </row>
    <row r="8" spans="1:12" ht="39" customHeight="1" thickBot="1" x14ac:dyDescent="0.3">
      <c r="A8" s="151" t="s">
        <v>5</v>
      </c>
      <c r="B8" s="152" t="s">
        <v>167</v>
      </c>
      <c r="C8" s="153">
        <f>D8+F8</f>
        <v>6.1</v>
      </c>
      <c r="D8" s="153">
        <v>1.5</v>
      </c>
      <c r="E8" s="154">
        <v>0</v>
      </c>
      <c r="F8" s="155">
        <v>4.5999999999999996</v>
      </c>
      <c r="G8" s="150">
        <v>0</v>
      </c>
    </row>
    <row r="9" spans="1:12" ht="15.75" thickBot="1" x14ac:dyDescent="0.3">
      <c r="A9" s="429" t="s">
        <v>3</v>
      </c>
      <c r="B9" s="430"/>
      <c r="C9" s="161">
        <f>SUM(C7:C8)</f>
        <v>11.399999999999999</v>
      </c>
      <c r="D9" s="162">
        <f>SUM(D7:D8)</f>
        <v>6.6</v>
      </c>
      <c r="E9" s="163">
        <f>SUM(E7:E8)</f>
        <v>0</v>
      </c>
      <c r="F9" s="164">
        <f>SUM(F7:F8)</f>
        <v>4.8</v>
      </c>
      <c r="G9" s="165">
        <f>SUM(G7:G8)</f>
        <v>0</v>
      </c>
    </row>
    <row r="10" spans="1:12" ht="15.75" thickBot="1" x14ac:dyDescent="0.3">
      <c r="A10" s="68"/>
      <c r="B10" s="166" t="s">
        <v>19</v>
      </c>
      <c r="C10" s="167"/>
      <c r="D10" s="68"/>
      <c r="E10" s="68"/>
      <c r="F10" s="68"/>
      <c r="G10" s="68"/>
    </row>
    <row r="11" spans="1:12" x14ac:dyDescent="0.25">
      <c r="A11" s="68"/>
      <c r="B11" s="168" t="s">
        <v>20</v>
      </c>
      <c r="C11" s="169">
        <f>C8</f>
        <v>6.1</v>
      </c>
      <c r="D11" s="169">
        <f>D8</f>
        <v>1.5</v>
      </c>
      <c r="E11" s="169">
        <f>E8</f>
        <v>0</v>
      </c>
      <c r="F11" s="170">
        <f>F8</f>
        <v>4.5999999999999996</v>
      </c>
      <c r="G11" s="180">
        <f>G8</f>
        <v>0</v>
      </c>
      <c r="I11" s="218"/>
      <c r="J11" s="218"/>
      <c r="K11" s="219"/>
      <c r="L11" s="219"/>
    </row>
    <row r="12" spans="1:12" x14ac:dyDescent="0.25">
      <c r="A12" s="68"/>
      <c r="B12" s="172" t="s">
        <v>170</v>
      </c>
      <c r="C12" s="173">
        <f>C7</f>
        <v>5.3</v>
      </c>
      <c r="D12" s="173">
        <f>D7</f>
        <v>5.0999999999999996</v>
      </c>
      <c r="E12" s="173">
        <f>E7</f>
        <v>0</v>
      </c>
      <c r="F12" s="174">
        <f>F7</f>
        <v>0.2</v>
      </c>
      <c r="G12" s="175">
        <f>G7</f>
        <v>0</v>
      </c>
      <c r="J12" s="68"/>
      <c r="K12" s="219"/>
      <c r="L12" s="219"/>
    </row>
    <row r="13" spans="1:12" x14ac:dyDescent="0.25">
      <c r="A13" s="68"/>
      <c r="B13" s="68"/>
      <c r="C13" s="176">
        <f>SUM(C11:C12)</f>
        <v>11.399999999999999</v>
      </c>
      <c r="D13" s="177">
        <f>SUM(D11:D12)</f>
        <v>6.6</v>
      </c>
      <c r="E13" s="177">
        <f>SUM(E11:E12)</f>
        <v>0</v>
      </c>
      <c r="F13" s="177">
        <f>SUM(F11:F12)</f>
        <v>4.8</v>
      </c>
      <c r="G13" s="177">
        <f>SUM(G11:G12)</f>
        <v>0</v>
      </c>
      <c r="I13" s="218"/>
      <c r="J13" s="218"/>
    </row>
    <row r="14" spans="1:12" x14ac:dyDescent="0.25">
      <c r="A14" s="68"/>
      <c r="B14" s="179"/>
      <c r="C14" s="68"/>
      <c r="D14" s="68"/>
      <c r="E14" s="68"/>
      <c r="F14" s="68"/>
      <c r="G14" s="68"/>
    </row>
  </sheetData>
  <mergeCells count="8">
    <mergeCell ref="F5:G5"/>
    <mergeCell ref="A9:B9"/>
    <mergeCell ref="A4:G4"/>
    <mergeCell ref="A2:G3"/>
    <mergeCell ref="A5:A6"/>
    <mergeCell ref="B5:B6"/>
    <mergeCell ref="C5:C6"/>
    <mergeCell ref="D5:E5"/>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election activeCell="L13" sqref="L13"/>
    </sheetView>
  </sheetViews>
  <sheetFormatPr defaultRowHeight="15" x14ac:dyDescent="0.25"/>
  <cols>
    <col min="2" max="2" width="71.28515625" customWidth="1"/>
    <col min="3" max="3" width="13.5703125" style="68" customWidth="1"/>
  </cols>
  <sheetData>
    <row r="1" spans="1:9" s="68" customFormat="1" x14ac:dyDescent="0.25">
      <c r="G1" s="130" t="s">
        <v>245</v>
      </c>
    </row>
    <row r="2" spans="1:9" ht="33" customHeight="1" x14ac:dyDescent="0.25">
      <c r="A2" s="439" t="s">
        <v>331</v>
      </c>
      <c r="B2" s="439"/>
      <c r="C2" s="439"/>
      <c r="D2" s="439"/>
      <c r="E2" s="439"/>
      <c r="F2" s="439"/>
      <c r="G2" s="439"/>
    </row>
    <row r="3" spans="1:9" ht="15.75" thickBot="1" x14ac:dyDescent="0.3">
      <c r="A3" s="69"/>
      <c r="B3" s="444" t="s">
        <v>18</v>
      </c>
      <c r="C3" s="444"/>
      <c r="D3" s="444"/>
      <c r="E3" s="444"/>
      <c r="F3" s="444"/>
      <c r="G3" s="444"/>
    </row>
    <row r="4" spans="1:9" x14ac:dyDescent="0.25">
      <c r="A4" s="406" t="s">
        <v>12</v>
      </c>
      <c r="B4" s="408" t="s">
        <v>11</v>
      </c>
      <c r="C4" s="416" t="s">
        <v>0</v>
      </c>
      <c r="D4" s="447" t="s">
        <v>173</v>
      </c>
      <c r="E4" s="447"/>
      <c r="F4" s="448" t="s">
        <v>164</v>
      </c>
      <c r="G4" s="449"/>
    </row>
    <row r="5" spans="1:9" x14ac:dyDescent="0.25">
      <c r="A5" s="445"/>
      <c r="B5" s="446"/>
      <c r="C5" s="440"/>
      <c r="D5" s="446" t="s">
        <v>0</v>
      </c>
      <c r="E5" s="446" t="s">
        <v>39</v>
      </c>
      <c r="F5" s="450" t="s">
        <v>0</v>
      </c>
      <c r="G5" s="451" t="s">
        <v>39</v>
      </c>
    </row>
    <row r="6" spans="1:9" ht="15.75" thickBot="1" x14ac:dyDescent="0.3">
      <c r="A6" s="407"/>
      <c r="B6" s="409"/>
      <c r="C6" s="417"/>
      <c r="D6" s="409"/>
      <c r="E6" s="409"/>
      <c r="F6" s="411"/>
      <c r="G6" s="413"/>
    </row>
    <row r="7" spans="1:9" ht="30.75" customHeight="1" x14ac:dyDescent="0.25">
      <c r="A7" s="182">
        <v>1</v>
      </c>
      <c r="B7" s="67" t="s">
        <v>22</v>
      </c>
      <c r="C7" s="58">
        <f t="shared" ref="C7:C18" si="0">D7+F7</f>
        <v>45.4</v>
      </c>
      <c r="D7" s="58">
        <v>19.5</v>
      </c>
      <c r="E7" s="58">
        <v>0</v>
      </c>
      <c r="F7" s="198">
        <v>25.9</v>
      </c>
      <c r="G7" s="197">
        <v>0</v>
      </c>
    </row>
    <row r="8" spans="1:9" ht="33" customHeight="1" x14ac:dyDescent="0.25">
      <c r="A8" s="183" t="s">
        <v>5</v>
      </c>
      <c r="B8" s="36" t="s">
        <v>174</v>
      </c>
      <c r="C8" s="56">
        <f t="shared" si="0"/>
        <v>761.2</v>
      </c>
      <c r="D8" s="56">
        <v>662.5</v>
      </c>
      <c r="E8" s="56">
        <v>8.6</v>
      </c>
      <c r="F8" s="181">
        <v>98.7</v>
      </c>
      <c r="G8" s="11">
        <v>0.1</v>
      </c>
    </row>
    <row r="9" spans="1:9" ht="32.25" customHeight="1" x14ac:dyDescent="0.25">
      <c r="A9" s="183" t="s">
        <v>55</v>
      </c>
      <c r="B9" s="36" t="s">
        <v>175</v>
      </c>
      <c r="C9" s="56">
        <f t="shared" si="0"/>
        <v>210</v>
      </c>
      <c r="D9" s="56">
        <v>210</v>
      </c>
      <c r="E9" s="56">
        <v>2.2999999999999998</v>
      </c>
      <c r="F9" s="83">
        <v>0</v>
      </c>
      <c r="G9" s="63">
        <v>0</v>
      </c>
    </row>
    <row r="10" spans="1:9" ht="29.25" customHeight="1" x14ac:dyDescent="0.25">
      <c r="A10" s="183" t="s">
        <v>6</v>
      </c>
      <c r="B10" s="36" t="s">
        <v>15</v>
      </c>
      <c r="C10" s="56">
        <f t="shared" si="0"/>
        <v>522.9</v>
      </c>
      <c r="D10" s="56">
        <v>334</v>
      </c>
      <c r="E10" s="56">
        <v>3.2</v>
      </c>
      <c r="F10" s="181">
        <v>188.9</v>
      </c>
      <c r="G10" s="11">
        <v>5.3</v>
      </c>
    </row>
    <row r="11" spans="1:9" ht="49.5" customHeight="1" x14ac:dyDescent="0.25">
      <c r="A11" s="183" t="s">
        <v>7</v>
      </c>
      <c r="B11" s="184" t="s">
        <v>166</v>
      </c>
      <c r="C11" s="195">
        <f t="shared" si="0"/>
        <v>30.4</v>
      </c>
      <c r="D11" s="56">
        <v>28.9</v>
      </c>
      <c r="E11" s="185">
        <v>0</v>
      </c>
      <c r="F11" s="181">
        <v>1.5</v>
      </c>
      <c r="G11" s="63">
        <v>0</v>
      </c>
    </row>
    <row r="12" spans="1:9" ht="26.25" customHeight="1" x14ac:dyDescent="0.25">
      <c r="A12" s="183" t="s">
        <v>8</v>
      </c>
      <c r="B12" s="65" t="s">
        <v>13</v>
      </c>
      <c r="C12" s="56">
        <f t="shared" si="0"/>
        <v>90.8</v>
      </c>
      <c r="D12" s="56">
        <v>60</v>
      </c>
      <c r="E12" s="56">
        <v>0.5</v>
      </c>
      <c r="F12" s="181">
        <v>30.8</v>
      </c>
      <c r="G12" s="11">
        <v>0.5</v>
      </c>
    </row>
    <row r="13" spans="1:9" ht="49.5" customHeight="1" x14ac:dyDescent="0.25">
      <c r="A13" s="183" t="s">
        <v>9</v>
      </c>
      <c r="B13" s="65" t="s">
        <v>176</v>
      </c>
      <c r="C13" s="56">
        <f t="shared" si="0"/>
        <v>75.900000000000006</v>
      </c>
      <c r="D13" s="56">
        <v>71.5</v>
      </c>
      <c r="E13" s="56">
        <v>0.6</v>
      </c>
      <c r="F13" s="181">
        <v>4.4000000000000004</v>
      </c>
      <c r="G13" s="63">
        <v>0</v>
      </c>
      <c r="I13" s="218"/>
    </row>
    <row r="14" spans="1:9" ht="51.75" customHeight="1" x14ac:dyDescent="0.25">
      <c r="A14" s="183" t="s">
        <v>10</v>
      </c>
      <c r="B14" s="65" t="s">
        <v>168</v>
      </c>
      <c r="C14" s="56">
        <f t="shared" si="0"/>
        <v>4.3</v>
      </c>
      <c r="D14" s="56">
        <v>1.7</v>
      </c>
      <c r="E14" s="56">
        <v>0</v>
      </c>
      <c r="F14" s="181">
        <v>2.6</v>
      </c>
      <c r="G14" s="63">
        <v>0</v>
      </c>
    </row>
    <row r="15" spans="1:9" ht="24" customHeight="1" x14ac:dyDescent="0.25">
      <c r="A15" s="183" t="s">
        <v>169</v>
      </c>
      <c r="B15" s="65" t="s">
        <v>178</v>
      </c>
      <c r="C15" s="56">
        <f t="shared" si="0"/>
        <v>22.7</v>
      </c>
      <c r="D15" s="56">
        <v>22.7</v>
      </c>
      <c r="E15" s="56">
        <v>0</v>
      </c>
      <c r="F15" s="83">
        <v>0</v>
      </c>
      <c r="G15" s="63">
        <v>0</v>
      </c>
    </row>
    <row r="16" spans="1:9" ht="31.5" customHeight="1" x14ac:dyDescent="0.25">
      <c r="A16" s="183" t="s">
        <v>177</v>
      </c>
      <c r="B16" s="184" t="s">
        <v>181</v>
      </c>
      <c r="C16" s="195">
        <f t="shared" si="0"/>
        <v>11</v>
      </c>
      <c r="D16" s="83">
        <v>11</v>
      </c>
      <c r="E16" s="83">
        <v>0</v>
      </c>
      <c r="F16" s="83">
        <v>0</v>
      </c>
      <c r="G16" s="63">
        <v>0</v>
      </c>
    </row>
    <row r="17" spans="1:14" ht="26.25" customHeight="1" x14ac:dyDescent="0.25">
      <c r="A17" s="183" t="s">
        <v>179</v>
      </c>
      <c r="B17" s="188" t="s">
        <v>182</v>
      </c>
      <c r="C17" s="187">
        <f t="shared" si="0"/>
        <v>40</v>
      </c>
      <c r="D17" s="187">
        <v>40</v>
      </c>
      <c r="E17" s="187">
        <v>1</v>
      </c>
      <c r="F17" s="83">
        <v>0</v>
      </c>
      <c r="G17" s="63">
        <v>0</v>
      </c>
    </row>
    <row r="18" spans="1:14" ht="15.75" thickBot="1" x14ac:dyDescent="0.3">
      <c r="A18" s="183" t="s">
        <v>180</v>
      </c>
      <c r="B18" s="65" t="s">
        <v>184</v>
      </c>
      <c r="C18" s="212">
        <f t="shared" si="0"/>
        <v>0.2</v>
      </c>
      <c r="D18" s="56">
        <v>0.2</v>
      </c>
      <c r="E18" s="56">
        <v>0.2</v>
      </c>
      <c r="F18" s="83">
        <v>0</v>
      </c>
      <c r="G18" s="63">
        <v>0</v>
      </c>
    </row>
    <row r="19" spans="1:14" ht="15.75" thickBot="1" x14ac:dyDescent="0.3">
      <c r="A19" s="441" t="s">
        <v>3</v>
      </c>
      <c r="B19" s="442"/>
      <c r="C19" s="199">
        <f>SUM(C7:C18)</f>
        <v>1814.8000000000002</v>
      </c>
      <c r="D19" s="189">
        <f>D16+'14 lentelė ES(VB)'!D9+'13 lentelė ES '!D24</f>
        <v>1473.5000000000002</v>
      </c>
      <c r="E19" s="189">
        <f>SUM(E7:E18)</f>
        <v>16.399999999999995</v>
      </c>
      <c r="F19" s="189">
        <f>SUM(F7:F18)</f>
        <v>352.8</v>
      </c>
      <c r="G19" s="190">
        <f>SUM(G7:G18)</f>
        <v>5.8999999999999995</v>
      </c>
    </row>
    <row r="20" spans="1:14" ht="15.75" thickBot="1" x14ac:dyDescent="0.3">
      <c r="A20" s="69"/>
      <c r="B20" s="443" t="s">
        <v>19</v>
      </c>
      <c r="C20" s="443"/>
      <c r="D20" s="443"/>
      <c r="E20" s="443"/>
      <c r="F20" s="69"/>
      <c r="G20" s="69"/>
    </row>
    <row r="21" spans="1:14" x14ac:dyDescent="0.25">
      <c r="A21" s="69"/>
      <c r="B21" s="191" t="s">
        <v>185</v>
      </c>
      <c r="C21" s="203">
        <f>D21+F21</f>
        <v>1704.2</v>
      </c>
      <c r="D21" s="192">
        <f>D7+D8+D9+D10+D12+D15+D16+D17+D18</f>
        <v>1359.9</v>
      </c>
      <c r="E21" s="192">
        <f>E7+E8+E9+E10+E12+E15+E16+E17+E18</f>
        <v>15.799999999999997</v>
      </c>
      <c r="F21" s="192">
        <f>F7+F8+F9+F10+F12+F15+F16+F17+F18</f>
        <v>344.3</v>
      </c>
      <c r="G21" s="192">
        <f>G7+G8+G9+G10+G12+G15+G16+G17+G18</f>
        <v>5.8999999999999995</v>
      </c>
      <c r="I21" s="218">
        <f>F21+'16 lentelė ES 01 progr'!F10+'12 lentelė ES(VB)'!F11</f>
        <v>349.6</v>
      </c>
      <c r="J21" s="218">
        <f>G21+'16 lentelė ES 01 progr'!G10+'12 lentelė ES(VB)'!G11</f>
        <v>5.8999999999999995</v>
      </c>
    </row>
    <row r="22" spans="1:14" x14ac:dyDescent="0.25">
      <c r="A22" s="69"/>
      <c r="B22" s="193" t="s">
        <v>183</v>
      </c>
      <c r="C22" s="204">
        <f>D22+F22</f>
        <v>30.4</v>
      </c>
      <c r="D22" s="70">
        <f>D11</f>
        <v>28.9</v>
      </c>
      <c r="E22" s="70">
        <f>E11</f>
        <v>0</v>
      </c>
      <c r="F22" s="70">
        <f>F11</f>
        <v>1.5</v>
      </c>
      <c r="G22" s="70">
        <f>G11</f>
        <v>0</v>
      </c>
      <c r="I22" s="219">
        <f>F22+'12 lentelė ES(VB)'!F12</f>
        <v>1.7</v>
      </c>
      <c r="J22" s="219">
        <f>G22+'12 lentelė ES(VB)'!G12</f>
        <v>0</v>
      </c>
    </row>
    <row r="23" spans="1:14" ht="15.75" thickBot="1" x14ac:dyDescent="0.3">
      <c r="A23" s="69"/>
      <c r="B23" s="194" t="s">
        <v>186</v>
      </c>
      <c r="C23" s="205">
        <f>C13+C14</f>
        <v>80.2</v>
      </c>
      <c r="D23" s="71">
        <f>D13+D14</f>
        <v>73.2</v>
      </c>
      <c r="E23" s="71">
        <f>E13+E14</f>
        <v>0.6</v>
      </c>
      <c r="F23" s="71">
        <f>F13+F14</f>
        <v>7</v>
      </c>
      <c r="G23" s="71">
        <f>G13+G14</f>
        <v>0</v>
      </c>
      <c r="I23" s="219">
        <f>F23</f>
        <v>7</v>
      </c>
      <c r="J23" s="219">
        <f>G23</f>
        <v>0</v>
      </c>
    </row>
    <row r="24" spans="1:14" ht="15.75" thickBot="1" x14ac:dyDescent="0.3">
      <c r="A24" s="69"/>
      <c r="B24" s="202" t="s">
        <v>3</v>
      </c>
      <c r="C24" s="206">
        <f>SUM(C21:C23)</f>
        <v>1814.8000000000002</v>
      </c>
      <c r="D24" s="200">
        <f>SUM(D21:D23)</f>
        <v>1462.0000000000002</v>
      </c>
      <c r="E24" s="200">
        <f>SUM(E21:E23)</f>
        <v>16.399999999999999</v>
      </c>
      <c r="F24" s="200">
        <f>SUM(F21:F23)</f>
        <v>352.8</v>
      </c>
      <c r="G24" s="201">
        <f>SUM(G21:G23)</f>
        <v>5.8999999999999995</v>
      </c>
      <c r="I24" s="256">
        <f>SUM(I21:I23)</f>
        <v>358.3</v>
      </c>
      <c r="J24" s="256">
        <f>SUM(J21:J23)</f>
        <v>5.8999999999999995</v>
      </c>
      <c r="K24" s="284" t="s">
        <v>233</v>
      </c>
      <c r="L24" s="284"/>
      <c r="M24" s="284"/>
      <c r="N24" s="284"/>
    </row>
  </sheetData>
  <mergeCells count="13">
    <mergeCell ref="A2:G2"/>
    <mergeCell ref="C4:C6"/>
    <mergeCell ref="A19:B19"/>
    <mergeCell ref="B20:E20"/>
    <mergeCell ref="B3:G3"/>
    <mergeCell ref="A4:A6"/>
    <mergeCell ref="B4:B6"/>
    <mergeCell ref="D4:E4"/>
    <mergeCell ref="F4:G4"/>
    <mergeCell ref="D5:D6"/>
    <mergeCell ref="E5:E6"/>
    <mergeCell ref="F5:F6"/>
    <mergeCell ref="G5:G6"/>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B2" sqref="B2:G2"/>
    </sheetView>
  </sheetViews>
  <sheetFormatPr defaultRowHeight="15" x14ac:dyDescent="0.25"/>
  <cols>
    <col min="1" max="1" width="5.85546875" customWidth="1"/>
    <col min="2" max="2" width="71.28515625" customWidth="1"/>
  </cols>
  <sheetData>
    <row r="1" spans="1:10" x14ac:dyDescent="0.25">
      <c r="G1" s="130" t="s">
        <v>246</v>
      </c>
    </row>
    <row r="2" spans="1:10" ht="30.75" customHeight="1" x14ac:dyDescent="0.25">
      <c r="B2" s="439" t="s">
        <v>332</v>
      </c>
      <c r="C2" s="439"/>
      <c r="D2" s="439"/>
      <c r="E2" s="439"/>
      <c r="F2" s="439"/>
      <c r="G2" s="439"/>
    </row>
    <row r="3" spans="1:10" ht="15.75" customHeight="1" thickBot="1" x14ac:dyDescent="0.3">
      <c r="A3" s="431" t="s">
        <v>18</v>
      </c>
      <c r="B3" s="431"/>
      <c r="C3" s="431"/>
      <c r="D3" s="431"/>
      <c r="E3" s="431"/>
      <c r="F3" s="431"/>
      <c r="G3" s="431"/>
    </row>
    <row r="4" spans="1:10" x14ac:dyDescent="0.25">
      <c r="A4" s="433" t="s">
        <v>12</v>
      </c>
      <c r="B4" s="435" t="s">
        <v>11</v>
      </c>
      <c r="C4" s="435" t="s">
        <v>0</v>
      </c>
      <c r="D4" s="437" t="s">
        <v>163</v>
      </c>
      <c r="E4" s="438"/>
      <c r="F4" s="427" t="s">
        <v>164</v>
      </c>
      <c r="G4" s="428"/>
    </row>
    <row r="5" spans="1:10" ht="39" thickBot="1" x14ac:dyDescent="0.3">
      <c r="A5" s="434"/>
      <c r="B5" s="436"/>
      <c r="C5" s="436"/>
      <c r="D5" s="140" t="s">
        <v>0</v>
      </c>
      <c r="E5" s="141" t="s">
        <v>165</v>
      </c>
      <c r="F5" s="142" t="s">
        <v>0</v>
      </c>
      <c r="G5" s="143" t="s">
        <v>165</v>
      </c>
    </row>
    <row r="6" spans="1:10" ht="22.5" customHeight="1" thickBot="1" x14ac:dyDescent="0.3">
      <c r="A6" s="149" t="s">
        <v>5</v>
      </c>
      <c r="B6" s="156" t="s">
        <v>139</v>
      </c>
      <c r="C6" s="157">
        <v>0.5</v>
      </c>
      <c r="D6" s="157">
        <v>0.5</v>
      </c>
      <c r="E6" s="158">
        <v>0</v>
      </c>
      <c r="F6" s="159">
        <v>0</v>
      </c>
      <c r="G6" s="160">
        <v>0</v>
      </c>
    </row>
    <row r="7" spans="1:10" ht="15.75" thickBot="1" x14ac:dyDescent="0.3">
      <c r="A7" s="429" t="s">
        <v>3</v>
      </c>
      <c r="B7" s="430"/>
      <c r="C7" s="161">
        <f>SUM(C6:C6)</f>
        <v>0.5</v>
      </c>
      <c r="D7" s="162">
        <f>SUM(D6:D6)</f>
        <v>0.5</v>
      </c>
      <c r="E7" s="163">
        <f>SUM(E6:E6)</f>
        <v>0</v>
      </c>
      <c r="F7" s="164">
        <f>SUM(F6:F6)</f>
        <v>0</v>
      </c>
      <c r="G7" s="165">
        <f>SUM(G6:G6)</f>
        <v>0</v>
      </c>
    </row>
    <row r="8" spans="1:10" ht="15.75" thickBot="1" x14ac:dyDescent="0.3">
      <c r="A8" s="68"/>
      <c r="B8" s="166" t="s">
        <v>19</v>
      </c>
      <c r="C8" s="167"/>
      <c r="D8" s="68"/>
      <c r="E8" s="68"/>
      <c r="F8" s="68"/>
      <c r="G8" s="68"/>
    </row>
    <row r="9" spans="1:10" x14ac:dyDescent="0.25">
      <c r="A9" s="68"/>
      <c r="B9" s="168" t="s">
        <v>20</v>
      </c>
      <c r="C9" s="169">
        <f>C6</f>
        <v>0.5</v>
      </c>
      <c r="D9" s="169">
        <f>D6</f>
        <v>0.5</v>
      </c>
      <c r="E9" s="169">
        <f>E6</f>
        <v>0</v>
      </c>
      <c r="F9" s="170">
        <f>F6</f>
        <v>0</v>
      </c>
      <c r="G9" s="171">
        <f>G6</f>
        <v>0</v>
      </c>
      <c r="I9" s="219"/>
      <c r="J9" s="219"/>
    </row>
    <row r="10" spans="1:10" x14ac:dyDescent="0.25">
      <c r="A10" s="68"/>
      <c r="B10" s="68"/>
      <c r="C10" s="176">
        <f>SUM(C9:C9)</f>
        <v>0.5</v>
      </c>
      <c r="D10" s="177">
        <f>SUM(D9:D9)</f>
        <v>0.5</v>
      </c>
      <c r="E10" s="177">
        <f>SUM(E9:E9)</f>
        <v>0</v>
      </c>
      <c r="F10" s="178">
        <f>SUM(F9:F9)</f>
        <v>0</v>
      </c>
      <c r="G10" s="178">
        <f>SUM(G9:G9)</f>
        <v>0</v>
      </c>
    </row>
    <row r="11" spans="1:10" x14ac:dyDescent="0.25">
      <c r="A11" s="68"/>
      <c r="B11" s="179"/>
      <c r="C11" s="68"/>
      <c r="D11" s="68"/>
      <c r="E11" s="68"/>
      <c r="F11" s="68"/>
      <c r="G11" s="68"/>
    </row>
  </sheetData>
  <mergeCells count="8">
    <mergeCell ref="A7:B7"/>
    <mergeCell ref="A3:G3"/>
    <mergeCell ref="B2:G2"/>
    <mergeCell ref="A4:A5"/>
    <mergeCell ref="B4:B5"/>
    <mergeCell ref="C4:C5"/>
    <mergeCell ref="D4:E4"/>
    <mergeCell ref="F4:G4"/>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A2" sqref="A2:G2"/>
    </sheetView>
  </sheetViews>
  <sheetFormatPr defaultRowHeight="15" x14ac:dyDescent="0.25"/>
  <cols>
    <col min="1" max="1" width="7.28515625" customWidth="1"/>
    <col min="2" max="2" width="75" customWidth="1"/>
  </cols>
  <sheetData>
    <row r="1" spans="1:7" x14ac:dyDescent="0.25">
      <c r="A1" s="68"/>
      <c r="B1" s="68"/>
      <c r="C1" s="68"/>
      <c r="D1" s="68"/>
      <c r="E1" s="68"/>
      <c r="F1" s="68"/>
      <c r="G1" s="130" t="s">
        <v>223</v>
      </c>
    </row>
    <row r="2" spans="1:7" ht="30" customHeight="1" x14ac:dyDescent="0.25">
      <c r="A2" s="439" t="s">
        <v>333</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7.75" customHeight="1" thickBot="1" x14ac:dyDescent="0.3">
      <c r="A7" s="183" t="s">
        <v>4</v>
      </c>
      <c r="B7" s="65" t="s">
        <v>139</v>
      </c>
      <c r="C7" s="56">
        <f>D7+F7</f>
        <v>1.5</v>
      </c>
      <c r="D7" s="56">
        <v>1.5</v>
      </c>
      <c r="E7" s="186">
        <v>0</v>
      </c>
      <c r="F7" s="83">
        <v>0</v>
      </c>
      <c r="G7" s="63">
        <v>0</v>
      </c>
    </row>
    <row r="8" spans="1:7" ht="15.75" thickBot="1" x14ac:dyDescent="0.3">
      <c r="A8" s="441" t="s">
        <v>3</v>
      </c>
      <c r="B8" s="442"/>
      <c r="C8" s="199">
        <f>SUM(C7:C7)</f>
        <v>1.5</v>
      </c>
      <c r="D8" s="189">
        <f>SUM(D7:D7)</f>
        <v>1.5</v>
      </c>
      <c r="E8" s="189">
        <f>SUM(E7:E7)</f>
        <v>0</v>
      </c>
      <c r="F8" s="189">
        <f>SUM(F7:F7)</f>
        <v>0</v>
      </c>
      <c r="G8" s="190">
        <f>SUM(G7:G7)</f>
        <v>0</v>
      </c>
    </row>
    <row r="9" spans="1:7" ht="15.75" thickBot="1" x14ac:dyDescent="0.3">
      <c r="A9" s="69"/>
      <c r="B9" s="443" t="s">
        <v>19</v>
      </c>
      <c r="C9" s="443"/>
      <c r="D9" s="443"/>
      <c r="E9" s="443"/>
      <c r="F9" s="69"/>
      <c r="G9" s="69"/>
    </row>
    <row r="10" spans="1:7" ht="15.75" thickBot="1" x14ac:dyDescent="0.3">
      <c r="A10" s="69"/>
      <c r="B10" s="191" t="s">
        <v>185</v>
      </c>
      <c r="C10" s="207">
        <f>D10+F10</f>
        <v>1.5</v>
      </c>
      <c r="D10" s="208">
        <f>D7</f>
        <v>1.5</v>
      </c>
      <c r="E10" s="208">
        <f>E7</f>
        <v>0</v>
      </c>
      <c r="F10" s="208">
        <f>F7</f>
        <v>0</v>
      </c>
      <c r="G10" s="208">
        <f>G7</f>
        <v>0</v>
      </c>
    </row>
    <row r="11" spans="1:7" ht="15.75" thickBot="1" x14ac:dyDescent="0.3">
      <c r="A11" s="69"/>
      <c r="B11" s="202" t="s">
        <v>3</v>
      </c>
      <c r="C11" s="209">
        <f>SUM(C10:C10)</f>
        <v>1.5</v>
      </c>
      <c r="D11" s="209">
        <f>SUM(D10:D10)</f>
        <v>1.5</v>
      </c>
      <c r="E11" s="210">
        <f>SUM(E10:E10)</f>
        <v>0</v>
      </c>
      <c r="F11" s="210">
        <f>SUM(F10:F10)</f>
        <v>0</v>
      </c>
      <c r="G11" s="211">
        <f>SUM(G10:G10)</f>
        <v>0</v>
      </c>
    </row>
    <row r="12" spans="1:7" x14ac:dyDescent="0.25">
      <c r="A12" s="68"/>
      <c r="B12" s="68"/>
      <c r="C12" s="68"/>
      <c r="D12" s="68"/>
      <c r="E12" s="68"/>
      <c r="F12" s="68"/>
      <c r="G12" s="68"/>
    </row>
  </sheetData>
  <mergeCells count="13">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activeCell="G20" sqref="G20"/>
    </sheetView>
  </sheetViews>
  <sheetFormatPr defaultRowHeight="15" x14ac:dyDescent="0.25"/>
  <cols>
    <col min="2" max="2" width="73.85546875" customWidth="1"/>
    <col min="3" max="3" width="11.7109375" customWidth="1"/>
    <col min="4" max="4" width="10.85546875" customWidth="1"/>
    <col min="5" max="5" width="11.42578125" customWidth="1"/>
    <col min="6" max="6" width="11.140625" customWidth="1"/>
    <col min="7" max="7" width="11.5703125" customWidth="1"/>
  </cols>
  <sheetData>
    <row r="1" spans="1:7" x14ac:dyDescent="0.25">
      <c r="A1" s="68"/>
      <c r="B1" s="68"/>
      <c r="C1" s="68"/>
      <c r="D1" s="68"/>
      <c r="E1" s="68"/>
      <c r="F1" s="68"/>
      <c r="G1" s="130" t="s">
        <v>242</v>
      </c>
    </row>
    <row r="2" spans="1:7" ht="27" customHeight="1" x14ac:dyDescent="0.25">
      <c r="A2" s="439" t="s">
        <v>334</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191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6.25" customHeight="1" thickBot="1" x14ac:dyDescent="0.3">
      <c r="A7" s="213" t="s">
        <v>4</v>
      </c>
      <c r="B7" s="65" t="s">
        <v>192</v>
      </c>
      <c r="C7" s="56">
        <f>F7+D7</f>
        <v>83.8</v>
      </c>
      <c r="D7" s="56">
        <v>83.1</v>
      </c>
      <c r="E7" s="186">
        <v>0</v>
      </c>
      <c r="F7" s="83">
        <v>0.7</v>
      </c>
      <c r="G7" s="63">
        <v>0</v>
      </c>
    </row>
    <row r="8" spans="1:7" ht="15.75" thickBot="1" x14ac:dyDescent="0.3">
      <c r="A8" s="441" t="s">
        <v>3</v>
      </c>
      <c r="B8" s="442"/>
      <c r="C8" s="199">
        <f>SUM(C7:C7)</f>
        <v>83.8</v>
      </c>
      <c r="D8" s="189">
        <f>SUM(D7:D7)</f>
        <v>83.1</v>
      </c>
      <c r="E8" s="189">
        <f>SUM(E7:E7)</f>
        <v>0</v>
      </c>
      <c r="F8" s="189">
        <f>SUM(F7:F7)</f>
        <v>0.7</v>
      </c>
      <c r="G8" s="190">
        <f>SUM(G7:G7)</f>
        <v>0</v>
      </c>
    </row>
    <row r="9" spans="1:7" ht="15.75" thickBot="1" x14ac:dyDescent="0.3">
      <c r="A9" s="69"/>
      <c r="B9" s="443" t="s">
        <v>19</v>
      </c>
      <c r="C9" s="443"/>
      <c r="D9" s="443"/>
      <c r="E9" s="443"/>
      <c r="F9" s="69"/>
      <c r="G9" s="69"/>
    </row>
    <row r="10" spans="1:7" ht="15.75" thickBot="1" x14ac:dyDescent="0.3">
      <c r="A10" s="69"/>
      <c r="B10" s="191" t="s">
        <v>185</v>
      </c>
      <c r="C10" s="207">
        <f>D10+F10</f>
        <v>83.8</v>
      </c>
      <c r="D10" s="208">
        <f>D7</f>
        <v>83.1</v>
      </c>
      <c r="E10" s="208">
        <f>E7</f>
        <v>0</v>
      </c>
      <c r="F10" s="208">
        <f>F7</f>
        <v>0.7</v>
      </c>
      <c r="G10" s="208">
        <f>G7</f>
        <v>0</v>
      </c>
    </row>
    <row r="11" spans="1:7" ht="15.75" thickBot="1" x14ac:dyDescent="0.3">
      <c r="A11" s="69"/>
      <c r="B11" s="202" t="s">
        <v>3</v>
      </c>
      <c r="C11" s="209">
        <f>SUM(C10:C10)</f>
        <v>83.8</v>
      </c>
      <c r="D11" s="210">
        <f>SUM(D10:D10)</f>
        <v>83.1</v>
      </c>
      <c r="E11" s="210">
        <f>SUM(E10:E10)</f>
        <v>0</v>
      </c>
      <c r="F11" s="210">
        <f>SUM(F10:F10)</f>
        <v>0.7</v>
      </c>
      <c r="G11" s="211">
        <f>SUM(G10:G10)</f>
        <v>0</v>
      </c>
    </row>
    <row r="12" spans="1:7" x14ac:dyDescent="0.25">
      <c r="A12" s="68"/>
      <c r="B12" s="68"/>
      <c r="C12" s="68"/>
      <c r="D12" s="68"/>
      <c r="E12" s="68"/>
      <c r="F12" s="68"/>
      <c r="G12" s="68"/>
    </row>
    <row r="14" spans="1:7" x14ac:dyDescent="0.25">
      <c r="B14" s="452" t="s">
        <v>234</v>
      </c>
      <c r="C14" s="452"/>
      <c r="D14" s="137">
        <f>D11+'15 lentelė ES'!D11+'13 lentelė ES '!D24+'14 lentelė ES(VB)'!D9+'12 lentelė ES(VB)'!D13</f>
        <v>1553.7</v>
      </c>
      <c r="E14" s="137">
        <f>E11+'15 lentelė ES'!E11+'13 lentelė ES '!E24+'14 lentelė ES(VB)'!E9+'12 lentelė ES(VB)'!E13</f>
        <v>16.399999999999999</v>
      </c>
    </row>
  </sheetData>
  <mergeCells count="14">
    <mergeCell ref="B14:C14"/>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L11" sqref="L11"/>
    </sheetView>
  </sheetViews>
  <sheetFormatPr defaultRowHeight="15" x14ac:dyDescent="0.25"/>
  <cols>
    <col min="1" max="1" width="6.7109375" style="261" customWidth="1"/>
    <col min="2" max="2" width="73.85546875" style="261" customWidth="1"/>
    <col min="3" max="3" width="16.85546875" style="261" customWidth="1"/>
    <col min="4" max="4" width="12.85546875" style="261" customWidth="1"/>
    <col min="5" max="5" width="18" style="261" customWidth="1"/>
    <col min="6" max="7" width="9.140625" style="261"/>
    <col min="8" max="8" width="9.140625" style="261" customWidth="1"/>
    <col min="9" max="16384" width="9.140625" style="261"/>
  </cols>
  <sheetData>
    <row r="1" spans="1:10" x14ac:dyDescent="0.25">
      <c r="E1" s="260" t="s">
        <v>243</v>
      </c>
    </row>
    <row r="2" spans="1:10" ht="31.5" customHeight="1" x14ac:dyDescent="0.25">
      <c r="B2" s="453" t="s">
        <v>335</v>
      </c>
      <c r="C2" s="453"/>
      <c r="D2" s="453"/>
      <c r="E2" s="453"/>
    </row>
    <row r="3" spans="1:10" ht="15.75" thickBot="1" x14ac:dyDescent="0.3">
      <c r="B3" s="431" t="s">
        <v>18</v>
      </c>
      <c r="C3" s="431"/>
      <c r="D3" s="431"/>
      <c r="E3" s="431"/>
    </row>
    <row r="4" spans="1:10" ht="15" customHeight="1" x14ac:dyDescent="0.25">
      <c r="A4" s="433" t="s">
        <v>12</v>
      </c>
      <c r="B4" s="456" t="s">
        <v>11</v>
      </c>
      <c r="C4" s="459" t="s">
        <v>237</v>
      </c>
      <c r="D4" s="460"/>
      <c r="E4" s="461"/>
    </row>
    <row r="5" spans="1:10" ht="15" customHeight="1" x14ac:dyDescent="0.25">
      <c r="A5" s="454"/>
      <c r="B5" s="457"/>
      <c r="C5" s="462" t="s">
        <v>0</v>
      </c>
      <c r="D5" s="463" t="s">
        <v>163</v>
      </c>
      <c r="E5" s="464"/>
    </row>
    <row r="6" spans="1:10" ht="25.5" x14ac:dyDescent="0.25">
      <c r="A6" s="455"/>
      <c r="B6" s="458"/>
      <c r="C6" s="458"/>
      <c r="D6" s="269" t="s">
        <v>0</v>
      </c>
      <c r="E6" s="278" t="s">
        <v>238</v>
      </c>
    </row>
    <row r="7" spans="1:10" ht="25.5" x14ac:dyDescent="0.25">
      <c r="A7" s="277" t="s">
        <v>4</v>
      </c>
      <c r="B7" s="270" t="s">
        <v>15</v>
      </c>
      <c r="C7" s="263">
        <f>D7</f>
        <v>18.100000000000001</v>
      </c>
      <c r="D7" s="266">
        <v>18.100000000000001</v>
      </c>
      <c r="E7" s="279">
        <v>0.3</v>
      </c>
    </row>
    <row r="8" spans="1:10" ht="25.5" x14ac:dyDescent="0.25">
      <c r="A8" s="277" t="s">
        <v>5</v>
      </c>
      <c r="B8" s="270" t="s">
        <v>181</v>
      </c>
      <c r="C8" s="263">
        <f>D8</f>
        <v>0.3</v>
      </c>
      <c r="D8" s="266">
        <v>0.3</v>
      </c>
      <c r="E8" s="279">
        <v>0</v>
      </c>
    </row>
    <row r="9" spans="1:10" ht="25.5" x14ac:dyDescent="0.25">
      <c r="A9" s="277" t="s">
        <v>55</v>
      </c>
      <c r="B9" s="262" t="s">
        <v>239</v>
      </c>
      <c r="C9" s="263">
        <f>D9</f>
        <v>1.1000000000000001</v>
      </c>
      <c r="D9" s="266">
        <v>1.1000000000000001</v>
      </c>
      <c r="E9" s="279">
        <v>0</v>
      </c>
    </row>
    <row r="10" spans="1:10" ht="15.75" thickBot="1" x14ac:dyDescent="0.3">
      <c r="A10" s="374" t="s">
        <v>3</v>
      </c>
      <c r="B10" s="376"/>
      <c r="C10" s="264">
        <f>SUM(C7:C9)</f>
        <v>19.500000000000004</v>
      </c>
      <c r="D10" s="264">
        <f>SUM(D7:D9)</f>
        <v>19.500000000000004</v>
      </c>
      <c r="E10" s="265">
        <f>SUM(E7:E9)</f>
        <v>0.3</v>
      </c>
    </row>
    <row r="12" spans="1:10" ht="15.75" thickBot="1" x14ac:dyDescent="0.3">
      <c r="B12" s="267" t="s">
        <v>19</v>
      </c>
      <c r="C12" s="268"/>
    </row>
    <row r="13" spans="1:10" x14ac:dyDescent="0.25">
      <c r="B13" s="272" t="s">
        <v>20</v>
      </c>
      <c r="C13" s="280">
        <f>C7+C8</f>
        <v>18.400000000000002</v>
      </c>
      <c r="D13" s="280">
        <f>D7+D8</f>
        <v>18.400000000000002</v>
      </c>
      <c r="E13" s="280">
        <f>E7+E8</f>
        <v>0.3</v>
      </c>
      <c r="F13" s="274"/>
      <c r="G13" s="274"/>
      <c r="H13" s="275"/>
      <c r="I13" s="275"/>
      <c r="J13" s="274"/>
    </row>
    <row r="14" spans="1:10" ht="15.75" thickBot="1" x14ac:dyDescent="0.3">
      <c r="B14" s="273" t="s">
        <v>240</v>
      </c>
      <c r="C14" s="281">
        <f>C9</f>
        <v>1.1000000000000001</v>
      </c>
      <c r="D14" s="281">
        <f>D9</f>
        <v>1.1000000000000001</v>
      </c>
      <c r="E14" s="281">
        <f>E9</f>
        <v>0</v>
      </c>
      <c r="F14" s="274"/>
      <c r="G14" s="274"/>
      <c r="H14" s="276"/>
      <c r="I14" s="274"/>
      <c r="J14" s="274"/>
    </row>
    <row r="15" spans="1:10" ht="15.75" thickBot="1" x14ac:dyDescent="0.3">
      <c r="B15" s="267" t="s">
        <v>241</v>
      </c>
      <c r="C15" s="283">
        <f>C13+C14</f>
        <v>19.500000000000004</v>
      </c>
      <c r="D15" s="271">
        <f>D13+D14</f>
        <v>19.500000000000004</v>
      </c>
      <c r="E15" s="282">
        <f>E13+E14</f>
        <v>0.3</v>
      </c>
    </row>
  </sheetData>
  <mergeCells count="8">
    <mergeCell ref="A10:B10"/>
    <mergeCell ref="B2:E2"/>
    <mergeCell ref="A4:A6"/>
    <mergeCell ref="B4:B6"/>
    <mergeCell ref="C4:E4"/>
    <mergeCell ref="C5:C6"/>
    <mergeCell ref="D5:E5"/>
    <mergeCell ref="B3:E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P13" sqref="P13"/>
    </sheetView>
  </sheetViews>
  <sheetFormatPr defaultColWidth="9.140625" defaultRowHeight="15.75" x14ac:dyDescent="0.25"/>
  <cols>
    <col min="1" max="1" width="6.42578125" style="286" customWidth="1"/>
    <col min="2" max="2" width="68.7109375" style="286" customWidth="1"/>
    <col min="3" max="4" width="15.7109375" style="286" customWidth="1"/>
    <col min="5" max="16384" width="9.140625" style="286"/>
  </cols>
  <sheetData>
    <row r="1" spans="1:8" x14ac:dyDescent="0.25">
      <c r="D1" s="298" t="s">
        <v>251</v>
      </c>
    </row>
    <row r="2" spans="1:8" x14ac:dyDescent="0.25">
      <c r="A2" s="465" t="s">
        <v>252</v>
      </c>
      <c r="B2" s="465"/>
      <c r="C2" s="465"/>
      <c r="D2" s="465"/>
      <c r="E2" s="285"/>
      <c r="F2" s="285"/>
      <c r="G2" s="285"/>
      <c r="H2" s="285"/>
    </row>
    <row r="3" spans="1:8" x14ac:dyDescent="0.25">
      <c r="A3" s="465"/>
      <c r="B3" s="465"/>
      <c r="C3" s="465"/>
      <c r="D3" s="465"/>
      <c r="E3" s="285"/>
      <c r="F3" s="285"/>
      <c r="G3" s="285"/>
      <c r="H3" s="285"/>
    </row>
    <row r="4" spans="1:8" hidden="1" x14ac:dyDescent="0.25">
      <c r="A4" s="465"/>
      <c r="B4" s="465"/>
      <c r="C4" s="465"/>
      <c r="D4" s="465"/>
      <c r="E4" s="285"/>
      <c r="F4" s="285"/>
      <c r="G4" s="285"/>
      <c r="H4" s="285"/>
    </row>
    <row r="5" spans="1:8" hidden="1" x14ac:dyDescent="0.25">
      <c r="A5" s="465"/>
      <c r="B5" s="465"/>
      <c r="C5" s="465"/>
      <c r="D5" s="465"/>
      <c r="E5" s="285"/>
      <c r="F5" s="285"/>
      <c r="G5" s="285"/>
      <c r="H5" s="285"/>
    </row>
    <row r="6" spans="1:8" hidden="1" x14ac:dyDescent="0.25">
      <c r="A6" s="466"/>
      <c r="B6" s="466"/>
      <c r="C6" s="466"/>
      <c r="D6" s="466"/>
      <c r="E6" s="285"/>
      <c r="F6" s="285"/>
      <c r="G6" s="285"/>
      <c r="H6" s="285"/>
    </row>
    <row r="7" spans="1:8" x14ac:dyDescent="0.25">
      <c r="A7" s="287"/>
      <c r="B7" s="287"/>
      <c r="C7" s="287"/>
      <c r="D7" s="287"/>
      <c r="E7" s="285"/>
      <c r="F7" s="285"/>
      <c r="G7" s="285"/>
      <c r="H7" s="285"/>
    </row>
    <row r="8" spans="1:8" hidden="1" x14ac:dyDescent="0.25">
      <c r="A8" s="288"/>
      <c r="B8" s="289"/>
      <c r="C8" s="289"/>
      <c r="D8" s="290"/>
    </row>
    <row r="9" spans="1:8" ht="31.5" x14ac:dyDescent="0.25">
      <c r="A9" s="290" t="s">
        <v>32</v>
      </c>
      <c r="B9" s="290" t="s">
        <v>33</v>
      </c>
      <c r="C9" s="290" t="s">
        <v>0</v>
      </c>
      <c r="D9" s="290" t="s">
        <v>39</v>
      </c>
    </row>
    <row r="10" spans="1:8" ht="31.5" x14ac:dyDescent="0.25">
      <c r="A10" s="291" t="s">
        <v>247</v>
      </c>
      <c r="B10" s="292" t="s">
        <v>248</v>
      </c>
      <c r="C10" s="291">
        <v>3000</v>
      </c>
      <c r="D10" s="291"/>
    </row>
    <row r="11" spans="1:8" ht="31.5" x14ac:dyDescent="0.25">
      <c r="A11" s="291" t="s">
        <v>5</v>
      </c>
      <c r="B11" s="293" t="s">
        <v>250</v>
      </c>
      <c r="C11" s="291">
        <v>48600</v>
      </c>
      <c r="D11" s="291"/>
    </row>
    <row r="12" spans="1:8" ht="31.5" x14ac:dyDescent="0.25">
      <c r="A12" s="294" t="s">
        <v>55</v>
      </c>
      <c r="B12" s="244" t="s">
        <v>249</v>
      </c>
      <c r="C12" s="295">
        <v>110400</v>
      </c>
      <c r="D12" s="294"/>
    </row>
    <row r="13" spans="1:8" x14ac:dyDescent="0.25">
      <c r="A13" s="294"/>
      <c r="B13" s="296" t="s">
        <v>0</v>
      </c>
      <c r="C13" s="297">
        <f>SUM(C10:C12)</f>
        <v>162000</v>
      </c>
      <c r="D13" s="297">
        <f>SUM(D10:D12)</f>
        <v>0</v>
      </c>
    </row>
  </sheetData>
  <mergeCells count="1">
    <mergeCell ref="A2:D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workbookViewId="0">
      <selection activeCell="Y7" sqref="Y7"/>
    </sheetView>
  </sheetViews>
  <sheetFormatPr defaultRowHeight="12" x14ac:dyDescent="0.2"/>
  <cols>
    <col min="1" max="1" width="2.5703125" style="299" customWidth="1"/>
    <col min="2" max="2" width="10.42578125" style="299" customWidth="1"/>
    <col min="3" max="3" width="11.5703125" style="299" customWidth="1"/>
    <col min="4" max="4" width="5.140625" style="299" customWidth="1"/>
    <col min="5" max="5" width="5.85546875" style="299" customWidth="1"/>
    <col min="6" max="6" width="6.85546875" style="299" customWidth="1"/>
    <col min="7" max="7" width="4.7109375" style="299" customWidth="1"/>
    <col min="8" max="9" width="5.42578125" style="299" customWidth="1"/>
    <col min="10" max="10" width="5.7109375" style="299" customWidth="1"/>
    <col min="11" max="11" width="5.140625" style="299" customWidth="1"/>
    <col min="12" max="12" width="5.7109375" style="299" customWidth="1"/>
    <col min="13" max="13" width="6.140625" style="299" customWidth="1"/>
    <col min="14" max="14" width="6.7109375" style="299" customWidth="1"/>
    <col min="15" max="15" width="6.28515625" style="299" customWidth="1"/>
    <col min="16" max="16" width="6.7109375" style="299" customWidth="1"/>
    <col min="17" max="17" width="5.28515625" style="299" customWidth="1"/>
    <col min="18" max="19" width="5.85546875" style="299" customWidth="1"/>
    <col min="20" max="20" width="5" style="299" customWidth="1"/>
    <col min="21" max="21" width="5.28515625" style="299" customWidth="1"/>
    <col min="22" max="22" width="5.7109375" style="299" customWidth="1"/>
    <col min="23" max="23" width="4.85546875" style="299" customWidth="1"/>
    <col min="24" max="24" width="5.42578125" style="299" customWidth="1"/>
    <col min="25" max="256" width="9.140625" style="299"/>
    <col min="257" max="257" width="2.5703125" style="299" customWidth="1"/>
    <col min="258" max="258" width="10.42578125" style="299" customWidth="1"/>
    <col min="259" max="259" width="11.5703125" style="299" customWidth="1"/>
    <col min="260" max="260" width="5.140625" style="299" customWidth="1"/>
    <col min="261" max="261" width="5.85546875" style="299" customWidth="1"/>
    <col min="262" max="262" width="6.85546875" style="299" customWidth="1"/>
    <col min="263" max="263" width="4.7109375" style="299" customWidth="1"/>
    <col min="264" max="265" width="5.42578125" style="299" customWidth="1"/>
    <col min="266" max="266" width="5.7109375" style="299" customWidth="1"/>
    <col min="267" max="267" width="5.140625" style="299" customWidth="1"/>
    <col min="268" max="268" width="5.7109375" style="299" customWidth="1"/>
    <col min="269" max="269" width="6.140625" style="299" customWidth="1"/>
    <col min="270" max="270" width="6.7109375" style="299" customWidth="1"/>
    <col min="271" max="271" width="6.28515625" style="299" customWidth="1"/>
    <col min="272" max="272" width="6.7109375" style="299" customWidth="1"/>
    <col min="273" max="273" width="5.28515625" style="299" customWidth="1"/>
    <col min="274" max="275" width="5.85546875" style="299" customWidth="1"/>
    <col min="276" max="276" width="5" style="299" customWidth="1"/>
    <col min="277" max="277" width="5.28515625" style="299" customWidth="1"/>
    <col min="278" max="278" width="5.7109375" style="299" customWidth="1"/>
    <col min="279" max="279" width="4.85546875" style="299" customWidth="1"/>
    <col min="280" max="280" width="5.42578125" style="299" customWidth="1"/>
    <col min="281" max="512" width="9.140625" style="299"/>
    <col min="513" max="513" width="2.5703125" style="299" customWidth="1"/>
    <col min="514" max="514" width="10.42578125" style="299" customWidth="1"/>
    <col min="515" max="515" width="11.5703125" style="299" customWidth="1"/>
    <col min="516" max="516" width="5.140625" style="299" customWidth="1"/>
    <col min="517" max="517" width="5.85546875" style="299" customWidth="1"/>
    <col min="518" max="518" width="6.85546875" style="299" customWidth="1"/>
    <col min="519" max="519" width="4.7109375" style="299" customWidth="1"/>
    <col min="520" max="521" width="5.42578125" style="299" customWidth="1"/>
    <col min="522" max="522" width="5.7109375" style="299" customWidth="1"/>
    <col min="523" max="523" width="5.140625" style="299" customWidth="1"/>
    <col min="524" max="524" width="5.7109375" style="299" customWidth="1"/>
    <col min="525" max="525" width="6.140625" style="299" customWidth="1"/>
    <col min="526" max="526" width="6.7109375" style="299" customWidth="1"/>
    <col min="527" max="527" width="6.28515625" style="299" customWidth="1"/>
    <col min="528" max="528" width="6.7109375" style="299" customWidth="1"/>
    <col min="529" max="529" width="5.28515625" style="299" customWidth="1"/>
    <col min="530" max="531" width="5.85546875" style="299" customWidth="1"/>
    <col min="532" max="532" width="5" style="299" customWidth="1"/>
    <col min="533" max="533" width="5.28515625" style="299" customWidth="1"/>
    <col min="534" max="534" width="5.7109375" style="299" customWidth="1"/>
    <col min="535" max="535" width="4.85546875" style="299" customWidth="1"/>
    <col min="536" max="536" width="5.42578125" style="299" customWidth="1"/>
    <col min="537" max="768" width="9.140625" style="299"/>
    <col min="769" max="769" width="2.5703125" style="299" customWidth="1"/>
    <col min="770" max="770" width="10.42578125" style="299" customWidth="1"/>
    <col min="771" max="771" width="11.5703125" style="299" customWidth="1"/>
    <col min="772" max="772" width="5.140625" style="299" customWidth="1"/>
    <col min="773" max="773" width="5.85546875" style="299" customWidth="1"/>
    <col min="774" max="774" width="6.85546875" style="299" customWidth="1"/>
    <col min="775" max="775" width="4.7109375" style="299" customWidth="1"/>
    <col min="776" max="777" width="5.42578125" style="299" customWidth="1"/>
    <col min="778" max="778" width="5.7109375" style="299" customWidth="1"/>
    <col min="779" max="779" width="5.140625" style="299" customWidth="1"/>
    <col min="780" max="780" width="5.7109375" style="299" customWidth="1"/>
    <col min="781" max="781" width="6.140625" style="299" customWidth="1"/>
    <col min="782" max="782" width="6.7109375" style="299" customWidth="1"/>
    <col min="783" max="783" width="6.28515625" style="299" customWidth="1"/>
    <col min="784" max="784" width="6.7109375" style="299" customWidth="1"/>
    <col min="785" max="785" width="5.28515625" style="299" customWidth="1"/>
    <col min="786" max="787" width="5.85546875" style="299" customWidth="1"/>
    <col min="788" max="788" width="5" style="299" customWidth="1"/>
    <col min="789" max="789" width="5.28515625" style="299" customWidth="1"/>
    <col min="790" max="790" width="5.7109375" style="299" customWidth="1"/>
    <col min="791" max="791" width="4.85546875" style="299" customWidth="1"/>
    <col min="792" max="792" width="5.42578125" style="299" customWidth="1"/>
    <col min="793" max="1024" width="9.140625" style="299"/>
    <col min="1025" max="1025" width="2.5703125" style="299" customWidth="1"/>
    <col min="1026" max="1026" width="10.42578125" style="299" customWidth="1"/>
    <col min="1027" max="1027" width="11.5703125" style="299" customWidth="1"/>
    <col min="1028" max="1028" width="5.140625" style="299" customWidth="1"/>
    <col min="1029" max="1029" width="5.85546875" style="299" customWidth="1"/>
    <col min="1030" max="1030" width="6.85546875" style="299" customWidth="1"/>
    <col min="1031" max="1031" width="4.7109375" style="299" customWidth="1"/>
    <col min="1032" max="1033" width="5.42578125" style="299" customWidth="1"/>
    <col min="1034" max="1034" width="5.7109375" style="299" customWidth="1"/>
    <col min="1035" max="1035" width="5.140625" style="299" customWidth="1"/>
    <col min="1036" max="1036" width="5.7109375" style="299" customWidth="1"/>
    <col min="1037" max="1037" width="6.140625" style="299" customWidth="1"/>
    <col min="1038" max="1038" width="6.7109375" style="299" customWidth="1"/>
    <col min="1039" max="1039" width="6.28515625" style="299" customWidth="1"/>
    <col min="1040" max="1040" width="6.7109375" style="299" customWidth="1"/>
    <col min="1041" max="1041" width="5.28515625" style="299" customWidth="1"/>
    <col min="1042" max="1043" width="5.85546875" style="299" customWidth="1"/>
    <col min="1044" max="1044" width="5" style="299" customWidth="1"/>
    <col min="1045" max="1045" width="5.28515625" style="299" customWidth="1"/>
    <col min="1046" max="1046" width="5.7109375" style="299" customWidth="1"/>
    <col min="1047" max="1047" width="4.85546875" style="299" customWidth="1"/>
    <col min="1048" max="1048" width="5.42578125" style="299" customWidth="1"/>
    <col min="1049" max="1280" width="9.140625" style="299"/>
    <col min="1281" max="1281" width="2.5703125" style="299" customWidth="1"/>
    <col min="1282" max="1282" width="10.42578125" style="299" customWidth="1"/>
    <col min="1283" max="1283" width="11.5703125" style="299" customWidth="1"/>
    <col min="1284" max="1284" width="5.140625" style="299" customWidth="1"/>
    <col min="1285" max="1285" width="5.85546875" style="299" customWidth="1"/>
    <col min="1286" max="1286" width="6.85546875" style="299" customWidth="1"/>
    <col min="1287" max="1287" width="4.7109375" style="299" customWidth="1"/>
    <col min="1288" max="1289" width="5.42578125" style="299" customWidth="1"/>
    <col min="1290" max="1290" width="5.7109375" style="299" customWidth="1"/>
    <col min="1291" max="1291" width="5.140625" style="299" customWidth="1"/>
    <col min="1292" max="1292" width="5.7109375" style="299" customWidth="1"/>
    <col min="1293" max="1293" width="6.140625" style="299" customWidth="1"/>
    <col min="1294" max="1294" width="6.7109375" style="299" customWidth="1"/>
    <col min="1295" max="1295" width="6.28515625" style="299" customWidth="1"/>
    <col min="1296" max="1296" width="6.7109375" style="299" customWidth="1"/>
    <col min="1297" max="1297" width="5.28515625" style="299" customWidth="1"/>
    <col min="1298" max="1299" width="5.85546875" style="299" customWidth="1"/>
    <col min="1300" max="1300" width="5" style="299" customWidth="1"/>
    <col min="1301" max="1301" width="5.28515625" style="299" customWidth="1"/>
    <col min="1302" max="1302" width="5.7109375" style="299" customWidth="1"/>
    <col min="1303" max="1303" width="4.85546875" style="299" customWidth="1"/>
    <col min="1304" max="1304" width="5.42578125" style="299" customWidth="1"/>
    <col min="1305" max="1536" width="9.140625" style="299"/>
    <col min="1537" max="1537" width="2.5703125" style="299" customWidth="1"/>
    <col min="1538" max="1538" width="10.42578125" style="299" customWidth="1"/>
    <col min="1539" max="1539" width="11.5703125" style="299" customWidth="1"/>
    <col min="1540" max="1540" width="5.140625" style="299" customWidth="1"/>
    <col min="1541" max="1541" width="5.85546875" style="299" customWidth="1"/>
    <col min="1542" max="1542" width="6.85546875" style="299" customWidth="1"/>
    <col min="1543" max="1543" width="4.7109375" style="299" customWidth="1"/>
    <col min="1544" max="1545" width="5.42578125" style="299" customWidth="1"/>
    <col min="1546" max="1546" width="5.7109375" style="299" customWidth="1"/>
    <col min="1547" max="1547" width="5.140625" style="299" customWidth="1"/>
    <col min="1548" max="1548" width="5.7109375" style="299" customWidth="1"/>
    <col min="1549" max="1549" width="6.140625" style="299" customWidth="1"/>
    <col min="1550" max="1550" width="6.7109375" style="299" customWidth="1"/>
    <col min="1551" max="1551" width="6.28515625" style="299" customWidth="1"/>
    <col min="1552" max="1552" width="6.7109375" style="299" customWidth="1"/>
    <col min="1553" max="1553" width="5.28515625" style="299" customWidth="1"/>
    <col min="1554" max="1555" width="5.85546875" style="299" customWidth="1"/>
    <col min="1556" max="1556" width="5" style="299" customWidth="1"/>
    <col min="1557" max="1557" width="5.28515625" style="299" customWidth="1"/>
    <col min="1558" max="1558" width="5.7109375" style="299" customWidth="1"/>
    <col min="1559" max="1559" width="4.85546875" style="299" customWidth="1"/>
    <col min="1560" max="1560" width="5.42578125" style="299" customWidth="1"/>
    <col min="1561" max="1792" width="9.140625" style="299"/>
    <col min="1793" max="1793" width="2.5703125" style="299" customWidth="1"/>
    <col min="1794" max="1794" width="10.42578125" style="299" customWidth="1"/>
    <col min="1795" max="1795" width="11.5703125" style="299" customWidth="1"/>
    <col min="1796" max="1796" width="5.140625" style="299" customWidth="1"/>
    <col min="1797" max="1797" width="5.85546875" style="299" customWidth="1"/>
    <col min="1798" max="1798" width="6.85546875" style="299" customWidth="1"/>
    <col min="1799" max="1799" width="4.7109375" style="299" customWidth="1"/>
    <col min="1800" max="1801" width="5.42578125" style="299" customWidth="1"/>
    <col min="1802" max="1802" width="5.7109375" style="299" customWidth="1"/>
    <col min="1803" max="1803" width="5.140625" style="299" customWidth="1"/>
    <col min="1804" max="1804" width="5.7109375" style="299" customWidth="1"/>
    <col min="1805" max="1805" width="6.140625" style="299" customWidth="1"/>
    <col min="1806" max="1806" width="6.7109375" style="299" customWidth="1"/>
    <col min="1807" max="1807" width="6.28515625" style="299" customWidth="1"/>
    <col min="1808" max="1808" width="6.7109375" style="299" customWidth="1"/>
    <col min="1809" max="1809" width="5.28515625" style="299" customWidth="1"/>
    <col min="1810" max="1811" width="5.85546875" style="299" customWidth="1"/>
    <col min="1812" max="1812" width="5" style="299" customWidth="1"/>
    <col min="1813" max="1813" width="5.28515625" style="299" customWidth="1"/>
    <col min="1814" max="1814" width="5.7109375" style="299" customWidth="1"/>
    <col min="1815" max="1815" width="4.85546875" style="299" customWidth="1"/>
    <col min="1816" max="1816" width="5.42578125" style="299" customWidth="1"/>
    <col min="1817" max="2048" width="9.140625" style="299"/>
    <col min="2049" max="2049" width="2.5703125" style="299" customWidth="1"/>
    <col min="2050" max="2050" width="10.42578125" style="299" customWidth="1"/>
    <col min="2051" max="2051" width="11.5703125" style="299" customWidth="1"/>
    <col min="2052" max="2052" width="5.140625" style="299" customWidth="1"/>
    <col min="2053" max="2053" width="5.85546875" style="299" customWidth="1"/>
    <col min="2054" max="2054" width="6.85546875" style="299" customWidth="1"/>
    <col min="2055" max="2055" width="4.7109375" style="299" customWidth="1"/>
    <col min="2056" max="2057" width="5.42578125" style="299" customWidth="1"/>
    <col min="2058" max="2058" width="5.7109375" style="299" customWidth="1"/>
    <col min="2059" max="2059" width="5.140625" style="299" customWidth="1"/>
    <col min="2060" max="2060" width="5.7109375" style="299" customWidth="1"/>
    <col min="2061" max="2061" width="6.140625" style="299" customWidth="1"/>
    <col min="2062" max="2062" width="6.7109375" style="299" customWidth="1"/>
    <col min="2063" max="2063" width="6.28515625" style="299" customWidth="1"/>
    <col min="2064" max="2064" width="6.7109375" style="299" customWidth="1"/>
    <col min="2065" max="2065" width="5.28515625" style="299" customWidth="1"/>
    <col min="2066" max="2067" width="5.85546875" style="299" customWidth="1"/>
    <col min="2068" max="2068" width="5" style="299" customWidth="1"/>
    <col min="2069" max="2069" width="5.28515625" style="299" customWidth="1"/>
    <col min="2070" max="2070" width="5.7109375" style="299" customWidth="1"/>
    <col min="2071" max="2071" width="4.85546875" style="299" customWidth="1"/>
    <col min="2072" max="2072" width="5.42578125" style="299" customWidth="1"/>
    <col min="2073" max="2304" width="9.140625" style="299"/>
    <col min="2305" max="2305" width="2.5703125" style="299" customWidth="1"/>
    <col min="2306" max="2306" width="10.42578125" style="299" customWidth="1"/>
    <col min="2307" max="2307" width="11.5703125" style="299" customWidth="1"/>
    <col min="2308" max="2308" width="5.140625" style="299" customWidth="1"/>
    <col min="2309" max="2309" width="5.85546875" style="299" customWidth="1"/>
    <col min="2310" max="2310" width="6.85546875" style="299" customWidth="1"/>
    <col min="2311" max="2311" width="4.7109375" style="299" customWidth="1"/>
    <col min="2312" max="2313" width="5.42578125" style="299" customWidth="1"/>
    <col min="2314" max="2314" width="5.7109375" style="299" customWidth="1"/>
    <col min="2315" max="2315" width="5.140625" style="299" customWidth="1"/>
    <col min="2316" max="2316" width="5.7109375" style="299" customWidth="1"/>
    <col min="2317" max="2317" width="6.140625" style="299" customWidth="1"/>
    <col min="2318" max="2318" width="6.7109375" style="299" customWidth="1"/>
    <col min="2319" max="2319" width="6.28515625" style="299" customWidth="1"/>
    <col min="2320" max="2320" width="6.7109375" style="299" customWidth="1"/>
    <col min="2321" max="2321" width="5.28515625" style="299" customWidth="1"/>
    <col min="2322" max="2323" width="5.85546875" style="299" customWidth="1"/>
    <col min="2324" max="2324" width="5" style="299" customWidth="1"/>
    <col min="2325" max="2325" width="5.28515625" style="299" customWidth="1"/>
    <col min="2326" max="2326" width="5.7109375" style="299" customWidth="1"/>
    <col min="2327" max="2327" width="4.85546875" style="299" customWidth="1"/>
    <col min="2328" max="2328" width="5.42578125" style="299" customWidth="1"/>
    <col min="2329" max="2560" width="9.140625" style="299"/>
    <col min="2561" max="2561" width="2.5703125" style="299" customWidth="1"/>
    <col min="2562" max="2562" width="10.42578125" style="299" customWidth="1"/>
    <col min="2563" max="2563" width="11.5703125" style="299" customWidth="1"/>
    <col min="2564" max="2564" width="5.140625" style="299" customWidth="1"/>
    <col min="2565" max="2565" width="5.85546875" style="299" customWidth="1"/>
    <col min="2566" max="2566" width="6.85546875" style="299" customWidth="1"/>
    <col min="2567" max="2567" width="4.7109375" style="299" customWidth="1"/>
    <col min="2568" max="2569" width="5.42578125" style="299" customWidth="1"/>
    <col min="2570" max="2570" width="5.7109375" style="299" customWidth="1"/>
    <col min="2571" max="2571" width="5.140625" style="299" customWidth="1"/>
    <col min="2572" max="2572" width="5.7109375" style="299" customWidth="1"/>
    <col min="2573" max="2573" width="6.140625" style="299" customWidth="1"/>
    <col min="2574" max="2574" width="6.7109375" style="299" customWidth="1"/>
    <col min="2575" max="2575" width="6.28515625" style="299" customWidth="1"/>
    <col min="2576" max="2576" width="6.7109375" style="299" customWidth="1"/>
    <col min="2577" max="2577" width="5.28515625" style="299" customWidth="1"/>
    <col min="2578" max="2579" width="5.85546875" style="299" customWidth="1"/>
    <col min="2580" max="2580" width="5" style="299" customWidth="1"/>
    <col min="2581" max="2581" width="5.28515625" style="299" customWidth="1"/>
    <col min="2582" max="2582" width="5.7109375" style="299" customWidth="1"/>
    <col min="2583" max="2583" width="4.85546875" style="299" customWidth="1"/>
    <col min="2584" max="2584" width="5.42578125" style="299" customWidth="1"/>
    <col min="2585" max="2816" width="9.140625" style="299"/>
    <col min="2817" max="2817" width="2.5703125" style="299" customWidth="1"/>
    <col min="2818" max="2818" width="10.42578125" style="299" customWidth="1"/>
    <col min="2819" max="2819" width="11.5703125" style="299" customWidth="1"/>
    <col min="2820" max="2820" width="5.140625" style="299" customWidth="1"/>
    <col min="2821" max="2821" width="5.85546875" style="299" customWidth="1"/>
    <col min="2822" max="2822" width="6.85546875" style="299" customWidth="1"/>
    <col min="2823" max="2823" width="4.7109375" style="299" customWidth="1"/>
    <col min="2824" max="2825" width="5.42578125" style="299" customWidth="1"/>
    <col min="2826" max="2826" width="5.7109375" style="299" customWidth="1"/>
    <col min="2827" max="2827" width="5.140625" style="299" customWidth="1"/>
    <col min="2828" max="2828" width="5.7109375" style="299" customWidth="1"/>
    <col min="2829" max="2829" width="6.140625" style="299" customWidth="1"/>
    <col min="2830" max="2830" width="6.7109375" style="299" customWidth="1"/>
    <col min="2831" max="2831" width="6.28515625" style="299" customWidth="1"/>
    <col min="2832" max="2832" width="6.7109375" style="299" customWidth="1"/>
    <col min="2833" max="2833" width="5.28515625" style="299" customWidth="1"/>
    <col min="2834" max="2835" width="5.85546875" style="299" customWidth="1"/>
    <col min="2836" max="2836" width="5" style="299" customWidth="1"/>
    <col min="2837" max="2837" width="5.28515625" style="299" customWidth="1"/>
    <col min="2838" max="2838" width="5.7109375" style="299" customWidth="1"/>
    <col min="2839" max="2839" width="4.85546875" style="299" customWidth="1"/>
    <col min="2840" max="2840" width="5.42578125" style="299" customWidth="1"/>
    <col min="2841" max="3072" width="9.140625" style="299"/>
    <col min="3073" max="3073" width="2.5703125" style="299" customWidth="1"/>
    <col min="3074" max="3074" width="10.42578125" style="299" customWidth="1"/>
    <col min="3075" max="3075" width="11.5703125" style="299" customWidth="1"/>
    <col min="3076" max="3076" width="5.140625" style="299" customWidth="1"/>
    <col min="3077" max="3077" width="5.85546875" style="299" customWidth="1"/>
    <col min="3078" max="3078" width="6.85546875" style="299" customWidth="1"/>
    <col min="3079" max="3079" width="4.7109375" style="299" customWidth="1"/>
    <col min="3080" max="3081" width="5.42578125" style="299" customWidth="1"/>
    <col min="3082" max="3082" width="5.7109375" style="299" customWidth="1"/>
    <col min="3083" max="3083" width="5.140625" style="299" customWidth="1"/>
    <col min="3084" max="3084" width="5.7109375" style="299" customWidth="1"/>
    <col min="3085" max="3085" width="6.140625" style="299" customWidth="1"/>
    <col min="3086" max="3086" width="6.7109375" style="299" customWidth="1"/>
    <col min="3087" max="3087" width="6.28515625" style="299" customWidth="1"/>
    <col min="3088" max="3088" width="6.7109375" style="299" customWidth="1"/>
    <col min="3089" max="3089" width="5.28515625" style="299" customWidth="1"/>
    <col min="3090" max="3091" width="5.85546875" style="299" customWidth="1"/>
    <col min="3092" max="3092" width="5" style="299" customWidth="1"/>
    <col min="3093" max="3093" width="5.28515625" style="299" customWidth="1"/>
    <col min="3094" max="3094" width="5.7109375" style="299" customWidth="1"/>
    <col min="3095" max="3095" width="4.85546875" style="299" customWidth="1"/>
    <col min="3096" max="3096" width="5.42578125" style="299" customWidth="1"/>
    <col min="3097" max="3328" width="9.140625" style="299"/>
    <col min="3329" max="3329" width="2.5703125" style="299" customWidth="1"/>
    <col min="3330" max="3330" width="10.42578125" style="299" customWidth="1"/>
    <col min="3331" max="3331" width="11.5703125" style="299" customWidth="1"/>
    <col min="3332" max="3332" width="5.140625" style="299" customWidth="1"/>
    <col min="3333" max="3333" width="5.85546875" style="299" customWidth="1"/>
    <col min="3334" max="3334" width="6.85546875" style="299" customWidth="1"/>
    <col min="3335" max="3335" width="4.7109375" style="299" customWidth="1"/>
    <col min="3336" max="3337" width="5.42578125" style="299" customWidth="1"/>
    <col min="3338" max="3338" width="5.7109375" style="299" customWidth="1"/>
    <col min="3339" max="3339" width="5.140625" style="299" customWidth="1"/>
    <col min="3340" max="3340" width="5.7109375" style="299" customWidth="1"/>
    <col min="3341" max="3341" width="6.140625" style="299" customWidth="1"/>
    <col min="3342" max="3342" width="6.7109375" style="299" customWidth="1"/>
    <col min="3343" max="3343" width="6.28515625" style="299" customWidth="1"/>
    <col min="3344" max="3344" width="6.7109375" style="299" customWidth="1"/>
    <col min="3345" max="3345" width="5.28515625" style="299" customWidth="1"/>
    <col min="3346" max="3347" width="5.85546875" style="299" customWidth="1"/>
    <col min="3348" max="3348" width="5" style="299" customWidth="1"/>
    <col min="3349" max="3349" width="5.28515625" style="299" customWidth="1"/>
    <col min="3350" max="3350" width="5.7109375" style="299" customWidth="1"/>
    <col min="3351" max="3351" width="4.85546875" style="299" customWidth="1"/>
    <col min="3352" max="3352" width="5.42578125" style="299" customWidth="1"/>
    <col min="3353" max="3584" width="9.140625" style="299"/>
    <col min="3585" max="3585" width="2.5703125" style="299" customWidth="1"/>
    <col min="3586" max="3586" width="10.42578125" style="299" customWidth="1"/>
    <col min="3587" max="3587" width="11.5703125" style="299" customWidth="1"/>
    <col min="3588" max="3588" width="5.140625" style="299" customWidth="1"/>
    <col min="3589" max="3589" width="5.85546875" style="299" customWidth="1"/>
    <col min="3590" max="3590" width="6.85546875" style="299" customWidth="1"/>
    <col min="3591" max="3591" width="4.7109375" style="299" customWidth="1"/>
    <col min="3592" max="3593" width="5.42578125" style="299" customWidth="1"/>
    <col min="3594" max="3594" width="5.7109375" style="299" customWidth="1"/>
    <col min="3595" max="3595" width="5.140625" style="299" customWidth="1"/>
    <col min="3596" max="3596" width="5.7109375" style="299" customWidth="1"/>
    <col min="3597" max="3597" width="6.140625" style="299" customWidth="1"/>
    <col min="3598" max="3598" width="6.7109375" style="299" customWidth="1"/>
    <col min="3599" max="3599" width="6.28515625" style="299" customWidth="1"/>
    <col min="3600" max="3600" width="6.7109375" style="299" customWidth="1"/>
    <col min="3601" max="3601" width="5.28515625" style="299" customWidth="1"/>
    <col min="3602" max="3603" width="5.85546875" style="299" customWidth="1"/>
    <col min="3604" max="3604" width="5" style="299" customWidth="1"/>
    <col min="3605" max="3605" width="5.28515625" style="299" customWidth="1"/>
    <col min="3606" max="3606" width="5.7109375" style="299" customWidth="1"/>
    <col min="3607" max="3607" width="4.85546875" style="299" customWidth="1"/>
    <col min="3608" max="3608" width="5.42578125" style="299" customWidth="1"/>
    <col min="3609" max="3840" width="9.140625" style="299"/>
    <col min="3841" max="3841" width="2.5703125" style="299" customWidth="1"/>
    <col min="3842" max="3842" width="10.42578125" style="299" customWidth="1"/>
    <col min="3843" max="3843" width="11.5703125" style="299" customWidth="1"/>
    <col min="3844" max="3844" width="5.140625" style="299" customWidth="1"/>
    <col min="3845" max="3845" width="5.85546875" style="299" customWidth="1"/>
    <col min="3846" max="3846" width="6.85546875" style="299" customWidth="1"/>
    <col min="3847" max="3847" width="4.7109375" style="299" customWidth="1"/>
    <col min="3848" max="3849" width="5.42578125" style="299" customWidth="1"/>
    <col min="3850" max="3850" width="5.7109375" style="299" customWidth="1"/>
    <col min="3851" max="3851" width="5.140625" style="299" customWidth="1"/>
    <col min="3852" max="3852" width="5.7109375" style="299" customWidth="1"/>
    <col min="3853" max="3853" width="6.140625" style="299" customWidth="1"/>
    <col min="3854" max="3854" width="6.7109375" style="299" customWidth="1"/>
    <col min="3855" max="3855" width="6.28515625" style="299" customWidth="1"/>
    <col min="3856" max="3856" width="6.7109375" style="299" customWidth="1"/>
    <col min="3857" max="3857" width="5.28515625" style="299" customWidth="1"/>
    <col min="3858" max="3859" width="5.85546875" style="299" customWidth="1"/>
    <col min="3860" max="3860" width="5" style="299" customWidth="1"/>
    <col min="3861" max="3861" width="5.28515625" style="299" customWidth="1"/>
    <col min="3862" max="3862" width="5.7109375" style="299" customWidth="1"/>
    <col min="3863" max="3863" width="4.85546875" style="299" customWidth="1"/>
    <col min="3864" max="3864" width="5.42578125" style="299" customWidth="1"/>
    <col min="3865" max="4096" width="9.140625" style="299"/>
    <col min="4097" max="4097" width="2.5703125" style="299" customWidth="1"/>
    <col min="4098" max="4098" width="10.42578125" style="299" customWidth="1"/>
    <col min="4099" max="4099" width="11.5703125" style="299" customWidth="1"/>
    <col min="4100" max="4100" width="5.140625" style="299" customWidth="1"/>
    <col min="4101" max="4101" width="5.85546875" style="299" customWidth="1"/>
    <col min="4102" max="4102" width="6.85546875" style="299" customWidth="1"/>
    <col min="4103" max="4103" width="4.7109375" style="299" customWidth="1"/>
    <col min="4104" max="4105" width="5.42578125" style="299" customWidth="1"/>
    <col min="4106" max="4106" width="5.7109375" style="299" customWidth="1"/>
    <col min="4107" max="4107" width="5.140625" style="299" customWidth="1"/>
    <col min="4108" max="4108" width="5.7109375" style="299" customWidth="1"/>
    <col min="4109" max="4109" width="6.140625" style="299" customWidth="1"/>
    <col min="4110" max="4110" width="6.7109375" style="299" customWidth="1"/>
    <col min="4111" max="4111" width="6.28515625" style="299" customWidth="1"/>
    <col min="4112" max="4112" width="6.7109375" style="299" customWidth="1"/>
    <col min="4113" max="4113" width="5.28515625" style="299" customWidth="1"/>
    <col min="4114" max="4115" width="5.85546875" style="299" customWidth="1"/>
    <col min="4116" max="4116" width="5" style="299" customWidth="1"/>
    <col min="4117" max="4117" width="5.28515625" style="299" customWidth="1"/>
    <col min="4118" max="4118" width="5.7109375" style="299" customWidth="1"/>
    <col min="4119" max="4119" width="4.85546875" style="299" customWidth="1"/>
    <col min="4120" max="4120" width="5.42578125" style="299" customWidth="1"/>
    <col min="4121" max="4352" width="9.140625" style="299"/>
    <col min="4353" max="4353" width="2.5703125" style="299" customWidth="1"/>
    <col min="4354" max="4354" width="10.42578125" style="299" customWidth="1"/>
    <col min="4355" max="4355" width="11.5703125" style="299" customWidth="1"/>
    <col min="4356" max="4356" width="5.140625" style="299" customWidth="1"/>
    <col min="4357" max="4357" width="5.85546875" style="299" customWidth="1"/>
    <col min="4358" max="4358" width="6.85546875" style="299" customWidth="1"/>
    <col min="4359" max="4359" width="4.7109375" style="299" customWidth="1"/>
    <col min="4360" max="4361" width="5.42578125" style="299" customWidth="1"/>
    <col min="4362" max="4362" width="5.7109375" style="299" customWidth="1"/>
    <col min="4363" max="4363" width="5.140625" style="299" customWidth="1"/>
    <col min="4364" max="4364" width="5.7109375" style="299" customWidth="1"/>
    <col min="4365" max="4365" width="6.140625" style="299" customWidth="1"/>
    <col min="4366" max="4366" width="6.7109375" style="299" customWidth="1"/>
    <col min="4367" max="4367" width="6.28515625" style="299" customWidth="1"/>
    <col min="4368" max="4368" width="6.7109375" style="299" customWidth="1"/>
    <col min="4369" max="4369" width="5.28515625" style="299" customWidth="1"/>
    <col min="4370" max="4371" width="5.85546875" style="299" customWidth="1"/>
    <col min="4372" max="4372" width="5" style="299" customWidth="1"/>
    <col min="4373" max="4373" width="5.28515625" style="299" customWidth="1"/>
    <col min="4374" max="4374" width="5.7109375" style="299" customWidth="1"/>
    <col min="4375" max="4375" width="4.85546875" style="299" customWidth="1"/>
    <col min="4376" max="4376" width="5.42578125" style="299" customWidth="1"/>
    <col min="4377" max="4608" width="9.140625" style="299"/>
    <col min="4609" max="4609" width="2.5703125" style="299" customWidth="1"/>
    <col min="4610" max="4610" width="10.42578125" style="299" customWidth="1"/>
    <col min="4611" max="4611" width="11.5703125" style="299" customWidth="1"/>
    <col min="4612" max="4612" width="5.140625" style="299" customWidth="1"/>
    <col min="4613" max="4613" width="5.85546875" style="299" customWidth="1"/>
    <col min="4614" max="4614" width="6.85546875" style="299" customWidth="1"/>
    <col min="4615" max="4615" width="4.7109375" style="299" customWidth="1"/>
    <col min="4616" max="4617" width="5.42578125" style="299" customWidth="1"/>
    <col min="4618" max="4618" width="5.7109375" style="299" customWidth="1"/>
    <col min="4619" max="4619" width="5.140625" style="299" customWidth="1"/>
    <col min="4620" max="4620" width="5.7109375" style="299" customWidth="1"/>
    <col min="4621" max="4621" width="6.140625" style="299" customWidth="1"/>
    <col min="4622" max="4622" width="6.7109375" style="299" customWidth="1"/>
    <col min="4623" max="4623" width="6.28515625" style="299" customWidth="1"/>
    <col min="4624" max="4624" width="6.7109375" style="299" customWidth="1"/>
    <col min="4625" max="4625" width="5.28515625" style="299" customWidth="1"/>
    <col min="4626" max="4627" width="5.85546875" style="299" customWidth="1"/>
    <col min="4628" max="4628" width="5" style="299" customWidth="1"/>
    <col min="4629" max="4629" width="5.28515625" style="299" customWidth="1"/>
    <col min="4630" max="4630" width="5.7109375" style="299" customWidth="1"/>
    <col min="4631" max="4631" width="4.85546875" style="299" customWidth="1"/>
    <col min="4632" max="4632" width="5.42578125" style="299" customWidth="1"/>
    <col min="4633" max="4864" width="9.140625" style="299"/>
    <col min="4865" max="4865" width="2.5703125" style="299" customWidth="1"/>
    <col min="4866" max="4866" width="10.42578125" style="299" customWidth="1"/>
    <col min="4867" max="4867" width="11.5703125" style="299" customWidth="1"/>
    <col min="4868" max="4868" width="5.140625" style="299" customWidth="1"/>
    <col min="4869" max="4869" width="5.85546875" style="299" customWidth="1"/>
    <col min="4870" max="4870" width="6.85546875" style="299" customWidth="1"/>
    <col min="4871" max="4871" width="4.7109375" style="299" customWidth="1"/>
    <col min="4872" max="4873" width="5.42578125" style="299" customWidth="1"/>
    <col min="4874" max="4874" width="5.7109375" style="299" customWidth="1"/>
    <col min="4875" max="4875" width="5.140625" style="299" customWidth="1"/>
    <col min="4876" max="4876" width="5.7109375" style="299" customWidth="1"/>
    <col min="4877" max="4877" width="6.140625" style="299" customWidth="1"/>
    <col min="4878" max="4878" width="6.7109375" style="299" customWidth="1"/>
    <col min="4879" max="4879" width="6.28515625" style="299" customWidth="1"/>
    <col min="4880" max="4880" width="6.7109375" style="299" customWidth="1"/>
    <col min="4881" max="4881" width="5.28515625" style="299" customWidth="1"/>
    <col min="4882" max="4883" width="5.85546875" style="299" customWidth="1"/>
    <col min="4884" max="4884" width="5" style="299" customWidth="1"/>
    <col min="4885" max="4885" width="5.28515625" style="299" customWidth="1"/>
    <col min="4886" max="4886" width="5.7109375" style="299" customWidth="1"/>
    <col min="4887" max="4887" width="4.85546875" style="299" customWidth="1"/>
    <col min="4888" max="4888" width="5.42578125" style="299" customWidth="1"/>
    <col min="4889" max="5120" width="9.140625" style="299"/>
    <col min="5121" max="5121" width="2.5703125" style="299" customWidth="1"/>
    <col min="5122" max="5122" width="10.42578125" style="299" customWidth="1"/>
    <col min="5123" max="5123" width="11.5703125" style="299" customWidth="1"/>
    <col min="5124" max="5124" width="5.140625" style="299" customWidth="1"/>
    <col min="5125" max="5125" width="5.85546875" style="299" customWidth="1"/>
    <col min="5126" max="5126" width="6.85546875" style="299" customWidth="1"/>
    <col min="5127" max="5127" width="4.7109375" style="299" customWidth="1"/>
    <col min="5128" max="5129" width="5.42578125" style="299" customWidth="1"/>
    <col min="5130" max="5130" width="5.7109375" style="299" customWidth="1"/>
    <col min="5131" max="5131" width="5.140625" style="299" customWidth="1"/>
    <col min="5132" max="5132" width="5.7109375" style="299" customWidth="1"/>
    <col min="5133" max="5133" width="6.140625" style="299" customWidth="1"/>
    <col min="5134" max="5134" width="6.7109375" style="299" customWidth="1"/>
    <col min="5135" max="5135" width="6.28515625" style="299" customWidth="1"/>
    <col min="5136" max="5136" width="6.7109375" style="299" customWidth="1"/>
    <col min="5137" max="5137" width="5.28515625" style="299" customWidth="1"/>
    <col min="5138" max="5139" width="5.85546875" style="299" customWidth="1"/>
    <col min="5140" max="5140" width="5" style="299" customWidth="1"/>
    <col min="5141" max="5141" width="5.28515625" style="299" customWidth="1"/>
    <col min="5142" max="5142" width="5.7109375" style="299" customWidth="1"/>
    <col min="5143" max="5143" width="4.85546875" style="299" customWidth="1"/>
    <col min="5144" max="5144" width="5.42578125" style="299" customWidth="1"/>
    <col min="5145" max="5376" width="9.140625" style="299"/>
    <col min="5377" max="5377" width="2.5703125" style="299" customWidth="1"/>
    <col min="5378" max="5378" width="10.42578125" style="299" customWidth="1"/>
    <col min="5379" max="5379" width="11.5703125" style="299" customWidth="1"/>
    <col min="5380" max="5380" width="5.140625" style="299" customWidth="1"/>
    <col min="5381" max="5381" width="5.85546875" style="299" customWidth="1"/>
    <col min="5382" max="5382" width="6.85546875" style="299" customWidth="1"/>
    <col min="5383" max="5383" width="4.7109375" style="299" customWidth="1"/>
    <col min="5384" max="5385" width="5.42578125" style="299" customWidth="1"/>
    <col min="5386" max="5386" width="5.7109375" style="299" customWidth="1"/>
    <col min="5387" max="5387" width="5.140625" style="299" customWidth="1"/>
    <col min="5388" max="5388" width="5.7109375" style="299" customWidth="1"/>
    <col min="5389" max="5389" width="6.140625" style="299" customWidth="1"/>
    <col min="5390" max="5390" width="6.7109375" style="299" customWidth="1"/>
    <col min="5391" max="5391" width="6.28515625" style="299" customWidth="1"/>
    <col min="5392" max="5392" width="6.7109375" style="299" customWidth="1"/>
    <col min="5393" max="5393" width="5.28515625" style="299" customWidth="1"/>
    <col min="5394" max="5395" width="5.85546875" style="299" customWidth="1"/>
    <col min="5396" max="5396" width="5" style="299" customWidth="1"/>
    <col min="5397" max="5397" width="5.28515625" style="299" customWidth="1"/>
    <col min="5398" max="5398" width="5.7109375" style="299" customWidth="1"/>
    <col min="5399" max="5399" width="4.85546875" style="299" customWidth="1"/>
    <col min="5400" max="5400" width="5.42578125" style="299" customWidth="1"/>
    <col min="5401" max="5632" width="9.140625" style="299"/>
    <col min="5633" max="5633" width="2.5703125" style="299" customWidth="1"/>
    <col min="5634" max="5634" width="10.42578125" style="299" customWidth="1"/>
    <col min="5635" max="5635" width="11.5703125" style="299" customWidth="1"/>
    <col min="5636" max="5636" width="5.140625" style="299" customWidth="1"/>
    <col min="5637" max="5637" width="5.85546875" style="299" customWidth="1"/>
    <col min="5638" max="5638" width="6.85546875" style="299" customWidth="1"/>
    <col min="5639" max="5639" width="4.7109375" style="299" customWidth="1"/>
    <col min="5640" max="5641" width="5.42578125" style="299" customWidth="1"/>
    <col min="5642" max="5642" width="5.7109375" style="299" customWidth="1"/>
    <col min="5643" max="5643" width="5.140625" style="299" customWidth="1"/>
    <col min="5644" max="5644" width="5.7109375" style="299" customWidth="1"/>
    <col min="5645" max="5645" width="6.140625" style="299" customWidth="1"/>
    <col min="5646" max="5646" width="6.7109375" style="299" customWidth="1"/>
    <col min="5647" max="5647" width="6.28515625" style="299" customWidth="1"/>
    <col min="5648" max="5648" width="6.7109375" style="299" customWidth="1"/>
    <col min="5649" max="5649" width="5.28515625" style="299" customWidth="1"/>
    <col min="5650" max="5651" width="5.85546875" style="299" customWidth="1"/>
    <col min="5652" max="5652" width="5" style="299" customWidth="1"/>
    <col min="5653" max="5653" width="5.28515625" style="299" customWidth="1"/>
    <col min="5654" max="5654" width="5.7109375" style="299" customWidth="1"/>
    <col min="5655" max="5655" width="4.85546875" style="299" customWidth="1"/>
    <col min="5656" max="5656" width="5.42578125" style="299" customWidth="1"/>
    <col min="5657" max="5888" width="9.140625" style="299"/>
    <col min="5889" max="5889" width="2.5703125" style="299" customWidth="1"/>
    <col min="5890" max="5890" width="10.42578125" style="299" customWidth="1"/>
    <col min="5891" max="5891" width="11.5703125" style="299" customWidth="1"/>
    <col min="5892" max="5892" width="5.140625" style="299" customWidth="1"/>
    <col min="5893" max="5893" width="5.85546875" style="299" customWidth="1"/>
    <col min="5894" max="5894" width="6.85546875" style="299" customWidth="1"/>
    <col min="5895" max="5895" width="4.7109375" style="299" customWidth="1"/>
    <col min="5896" max="5897" width="5.42578125" style="299" customWidth="1"/>
    <col min="5898" max="5898" width="5.7109375" style="299" customWidth="1"/>
    <col min="5899" max="5899" width="5.140625" style="299" customWidth="1"/>
    <col min="5900" max="5900" width="5.7109375" style="299" customWidth="1"/>
    <col min="5901" max="5901" width="6.140625" style="299" customWidth="1"/>
    <col min="5902" max="5902" width="6.7109375" style="299" customWidth="1"/>
    <col min="5903" max="5903" width="6.28515625" style="299" customWidth="1"/>
    <col min="5904" max="5904" width="6.7109375" style="299" customWidth="1"/>
    <col min="5905" max="5905" width="5.28515625" style="299" customWidth="1"/>
    <col min="5906" max="5907" width="5.85546875" style="299" customWidth="1"/>
    <col min="5908" max="5908" width="5" style="299" customWidth="1"/>
    <col min="5909" max="5909" width="5.28515625" style="299" customWidth="1"/>
    <col min="5910" max="5910" width="5.7109375" style="299" customWidth="1"/>
    <col min="5911" max="5911" width="4.85546875" style="299" customWidth="1"/>
    <col min="5912" max="5912" width="5.42578125" style="299" customWidth="1"/>
    <col min="5913" max="6144" width="9.140625" style="299"/>
    <col min="6145" max="6145" width="2.5703125" style="299" customWidth="1"/>
    <col min="6146" max="6146" width="10.42578125" style="299" customWidth="1"/>
    <col min="6147" max="6147" width="11.5703125" style="299" customWidth="1"/>
    <col min="6148" max="6148" width="5.140625" style="299" customWidth="1"/>
    <col min="6149" max="6149" width="5.85546875" style="299" customWidth="1"/>
    <col min="6150" max="6150" width="6.85546875" style="299" customWidth="1"/>
    <col min="6151" max="6151" width="4.7109375" style="299" customWidth="1"/>
    <col min="6152" max="6153" width="5.42578125" style="299" customWidth="1"/>
    <col min="6154" max="6154" width="5.7109375" style="299" customWidth="1"/>
    <col min="6155" max="6155" width="5.140625" style="299" customWidth="1"/>
    <col min="6156" max="6156" width="5.7109375" style="299" customWidth="1"/>
    <col min="6157" max="6157" width="6.140625" style="299" customWidth="1"/>
    <col min="6158" max="6158" width="6.7109375" style="299" customWidth="1"/>
    <col min="6159" max="6159" width="6.28515625" style="299" customWidth="1"/>
    <col min="6160" max="6160" width="6.7109375" style="299" customWidth="1"/>
    <col min="6161" max="6161" width="5.28515625" style="299" customWidth="1"/>
    <col min="6162" max="6163" width="5.85546875" style="299" customWidth="1"/>
    <col min="6164" max="6164" width="5" style="299" customWidth="1"/>
    <col min="6165" max="6165" width="5.28515625" style="299" customWidth="1"/>
    <col min="6166" max="6166" width="5.7109375" style="299" customWidth="1"/>
    <col min="6167" max="6167" width="4.85546875" style="299" customWidth="1"/>
    <col min="6168" max="6168" width="5.42578125" style="299" customWidth="1"/>
    <col min="6169" max="6400" width="9.140625" style="299"/>
    <col min="6401" max="6401" width="2.5703125" style="299" customWidth="1"/>
    <col min="6402" max="6402" width="10.42578125" style="299" customWidth="1"/>
    <col min="6403" max="6403" width="11.5703125" style="299" customWidth="1"/>
    <col min="6404" max="6404" width="5.140625" style="299" customWidth="1"/>
    <col min="6405" max="6405" width="5.85546875" style="299" customWidth="1"/>
    <col min="6406" max="6406" width="6.85546875" style="299" customWidth="1"/>
    <col min="6407" max="6407" width="4.7109375" style="299" customWidth="1"/>
    <col min="6408" max="6409" width="5.42578125" style="299" customWidth="1"/>
    <col min="6410" max="6410" width="5.7109375" style="299" customWidth="1"/>
    <col min="6411" max="6411" width="5.140625" style="299" customWidth="1"/>
    <col min="6412" max="6412" width="5.7109375" style="299" customWidth="1"/>
    <col min="6413" max="6413" width="6.140625" style="299" customWidth="1"/>
    <col min="6414" max="6414" width="6.7109375" style="299" customWidth="1"/>
    <col min="6415" max="6415" width="6.28515625" style="299" customWidth="1"/>
    <col min="6416" max="6416" width="6.7109375" style="299" customWidth="1"/>
    <col min="6417" max="6417" width="5.28515625" style="299" customWidth="1"/>
    <col min="6418" max="6419" width="5.85546875" style="299" customWidth="1"/>
    <col min="6420" max="6420" width="5" style="299" customWidth="1"/>
    <col min="6421" max="6421" width="5.28515625" style="299" customWidth="1"/>
    <col min="6422" max="6422" width="5.7109375" style="299" customWidth="1"/>
    <col min="6423" max="6423" width="4.85546875" style="299" customWidth="1"/>
    <col min="6424" max="6424" width="5.42578125" style="299" customWidth="1"/>
    <col min="6425" max="6656" width="9.140625" style="299"/>
    <col min="6657" max="6657" width="2.5703125" style="299" customWidth="1"/>
    <col min="6658" max="6658" width="10.42578125" style="299" customWidth="1"/>
    <col min="6659" max="6659" width="11.5703125" style="299" customWidth="1"/>
    <col min="6660" max="6660" width="5.140625" style="299" customWidth="1"/>
    <col min="6661" max="6661" width="5.85546875" style="299" customWidth="1"/>
    <col min="6662" max="6662" width="6.85546875" style="299" customWidth="1"/>
    <col min="6663" max="6663" width="4.7109375" style="299" customWidth="1"/>
    <col min="6664" max="6665" width="5.42578125" style="299" customWidth="1"/>
    <col min="6666" max="6666" width="5.7109375" style="299" customWidth="1"/>
    <col min="6667" max="6667" width="5.140625" style="299" customWidth="1"/>
    <col min="6668" max="6668" width="5.7109375" style="299" customWidth="1"/>
    <col min="6669" max="6669" width="6.140625" style="299" customWidth="1"/>
    <col min="6670" max="6670" width="6.7109375" style="299" customWidth="1"/>
    <col min="6671" max="6671" width="6.28515625" style="299" customWidth="1"/>
    <col min="6672" max="6672" width="6.7109375" style="299" customWidth="1"/>
    <col min="6673" max="6673" width="5.28515625" style="299" customWidth="1"/>
    <col min="6674" max="6675" width="5.85546875" style="299" customWidth="1"/>
    <col min="6676" max="6676" width="5" style="299" customWidth="1"/>
    <col min="6677" max="6677" width="5.28515625" style="299" customWidth="1"/>
    <col min="6678" max="6678" width="5.7109375" style="299" customWidth="1"/>
    <col min="6679" max="6679" width="4.85546875" style="299" customWidth="1"/>
    <col min="6680" max="6680" width="5.42578125" style="299" customWidth="1"/>
    <col min="6681" max="6912" width="9.140625" style="299"/>
    <col min="6913" max="6913" width="2.5703125" style="299" customWidth="1"/>
    <col min="6914" max="6914" width="10.42578125" style="299" customWidth="1"/>
    <col min="6915" max="6915" width="11.5703125" style="299" customWidth="1"/>
    <col min="6916" max="6916" width="5.140625" style="299" customWidth="1"/>
    <col min="6917" max="6917" width="5.85546875" style="299" customWidth="1"/>
    <col min="6918" max="6918" width="6.85546875" style="299" customWidth="1"/>
    <col min="6919" max="6919" width="4.7109375" style="299" customWidth="1"/>
    <col min="6920" max="6921" width="5.42578125" style="299" customWidth="1"/>
    <col min="6922" max="6922" width="5.7109375" style="299" customWidth="1"/>
    <col min="6923" max="6923" width="5.140625" style="299" customWidth="1"/>
    <col min="6924" max="6924" width="5.7109375" style="299" customWidth="1"/>
    <col min="6925" max="6925" width="6.140625" style="299" customWidth="1"/>
    <col min="6926" max="6926" width="6.7109375" style="299" customWidth="1"/>
    <col min="6927" max="6927" width="6.28515625" style="299" customWidth="1"/>
    <col min="6928" max="6928" width="6.7109375" style="299" customWidth="1"/>
    <col min="6929" max="6929" width="5.28515625" style="299" customWidth="1"/>
    <col min="6930" max="6931" width="5.85546875" style="299" customWidth="1"/>
    <col min="6932" max="6932" width="5" style="299" customWidth="1"/>
    <col min="6933" max="6933" width="5.28515625" style="299" customWidth="1"/>
    <col min="6934" max="6934" width="5.7109375" style="299" customWidth="1"/>
    <col min="6935" max="6935" width="4.85546875" style="299" customWidth="1"/>
    <col min="6936" max="6936" width="5.42578125" style="299" customWidth="1"/>
    <col min="6937" max="7168" width="9.140625" style="299"/>
    <col min="7169" max="7169" width="2.5703125" style="299" customWidth="1"/>
    <col min="7170" max="7170" width="10.42578125" style="299" customWidth="1"/>
    <col min="7171" max="7171" width="11.5703125" style="299" customWidth="1"/>
    <col min="7172" max="7172" width="5.140625" style="299" customWidth="1"/>
    <col min="7173" max="7173" width="5.85546875" style="299" customWidth="1"/>
    <col min="7174" max="7174" width="6.85546875" style="299" customWidth="1"/>
    <col min="7175" max="7175" width="4.7109375" style="299" customWidth="1"/>
    <col min="7176" max="7177" width="5.42578125" style="299" customWidth="1"/>
    <col min="7178" max="7178" width="5.7109375" style="299" customWidth="1"/>
    <col min="7179" max="7179" width="5.140625" style="299" customWidth="1"/>
    <col min="7180" max="7180" width="5.7109375" style="299" customWidth="1"/>
    <col min="7181" max="7181" width="6.140625" style="299" customWidth="1"/>
    <col min="7182" max="7182" width="6.7109375" style="299" customWidth="1"/>
    <col min="7183" max="7183" width="6.28515625" style="299" customWidth="1"/>
    <col min="7184" max="7184" width="6.7109375" style="299" customWidth="1"/>
    <col min="7185" max="7185" width="5.28515625" style="299" customWidth="1"/>
    <col min="7186" max="7187" width="5.85546875" style="299" customWidth="1"/>
    <col min="7188" max="7188" width="5" style="299" customWidth="1"/>
    <col min="7189" max="7189" width="5.28515625" style="299" customWidth="1"/>
    <col min="7190" max="7190" width="5.7109375" style="299" customWidth="1"/>
    <col min="7191" max="7191" width="4.85546875" style="299" customWidth="1"/>
    <col min="7192" max="7192" width="5.42578125" style="299" customWidth="1"/>
    <col min="7193" max="7424" width="9.140625" style="299"/>
    <col min="7425" max="7425" width="2.5703125" style="299" customWidth="1"/>
    <col min="7426" max="7426" width="10.42578125" style="299" customWidth="1"/>
    <col min="7427" max="7427" width="11.5703125" style="299" customWidth="1"/>
    <col min="7428" max="7428" width="5.140625" style="299" customWidth="1"/>
    <col min="7429" max="7429" width="5.85546875" style="299" customWidth="1"/>
    <col min="7430" max="7430" width="6.85546875" style="299" customWidth="1"/>
    <col min="7431" max="7431" width="4.7109375" style="299" customWidth="1"/>
    <col min="7432" max="7433" width="5.42578125" style="299" customWidth="1"/>
    <col min="7434" max="7434" width="5.7109375" style="299" customWidth="1"/>
    <col min="7435" max="7435" width="5.140625" style="299" customWidth="1"/>
    <col min="7436" max="7436" width="5.7109375" style="299" customWidth="1"/>
    <col min="7437" max="7437" width="6.140625" style="299" customWidth="1"/>
    <col min="7438" max="7438" width="6.7109375" style="299" customWidth="1"/>
    <col min="7439" max="7439" width="6.28515625" style="299" customWidth="1"/>
    <col min="7440" max="7440" width="6.7109375" style="299" customWidth="1"/>
    <col min="7441" max="7441" width="5.28515625" style="299" customWidth="1"/>
    <col min="7442" max="7443" width="5.85546875" style="299" customWidth="1"/>
    <col min="7444" max="7444" width="5" style="299" customWidth="1"/>
    <col min="7445" max="7445" width="5.28515625" style="299" customWidth="1"/>
    <col min="7446" max="7446" width="5.7109375" style="299" customWidth="1"/>
    <col min="7447" max="7447" width="4.85546875" style="299" customWidth="1"/>
    <col min="7448" max="7448" width="5.42578125" style="299" customWidth="1"/>
    <col min="7449" max="7680" width="9.140625" style="299"/>
    <col min="7681" max="7681" width="2.5703125" style="299" customWidth="1"/>
    <col min="7682" max="7682" width="10.42578125" style="299" customWidth="1"/>
    <col min="7683" max="7683" width="11.5703125" style="299" customWidth="1"/>
    <col min="7684" max="7684" width="5.140625" style="299" customWidth="1"/>
    <col min="7685" max="7685" width="5.85546875" style="299" customWidth="1"/>
    <col min="7686" max="7686" width="6.85546875" style="299" customWidth="1"/>
    <col min="7687" max="7687" width="4.7109375" style="299" customWidth="1"/>
    <col min="7688" max="7689" width="5.42578125" style="299" customWidth="1"/>
    <col min="7690" max="7690" width="5.7109375" style="299" customWidth="1"/>
    <col min="7691" max="7691" width="5.140625" style="299" customWidth="1"/>
    <col min="7692" max="7692" width="5.7109375" style="299" customWidth="1"/>
    <col min="7693" max="7693" width="6.140625" style="299" customWidth="1"/>
    <col min="7694" max="7694" width="6.7109375" style="299" customWidth="1"/>
    <col min="7695" max="7695" width="6.28515625" style="299" customWidth="1"/>
    <col min="7696" max="7696" width="6.7109375" style="299" customWidth="1"/>
    <col min="7697" max="7697" width="5.28515625" style="299" customWidth="1"/>
    <col min="7698" max="7699" width="5.85546875" style="299" customWidth="1"/>
    <col min="7700" max="7700" width="5" style="299" customWidth="1"/>
    <col min="7701" max="7701" width="5.28515625" style="299" customWidth="1"/>
    <col min="7702" max="7702" width="5.7109375" style="299" customWidth="1"/>
    <col min="7703" max="7703" width="4.85546875" style="299" customWidth="1"/>
    <col min="7704" max="7704" width="5.42578125" style="299" customWidth="1"/>
    <col min="7705" max="7936" width="9.140625" style="299"/>
    <col min="7937" max="7937" width="2.5703125" style="299" customWidth="1"/>
    <col min="7938" max="7938" width="10.42578125" style="299" customWidth="1"/>
    <col min="7939" max="7939" width="11.5703125" style="299" customWidth="1"/>
    <col min="7940" max="7940" width="5.140625" style="299" customWidth="1"/>
    <col min="7941" max="7941" width="5.85546875" style="299" customWidth="1"/>
    <col min="7942" max="7942" width="6.85546875" style="299" customWidth="1"/>
    <col min="7943" max="7943" width="4.7109375" style="299" customWidth="1"/>
    <col min="7944" max="7945" width="5.42578125" style="299" customWidth="1"/>
    <col min="7946" max="7946" width="5.7109375" style="299" customWidth="1"/>
    <col min="7947" max="7947" width="5.140625" style="299" customWidth="1"/>
    <col min="7948" max="7948" width="5.7109375" style="299" customWidth="1"/>
    <col min="7949" max="7949" width="6.140625" style="299" customWidth="1"/>
    <col min="7950" max="7950" width="6.7109375" style="299" customWidth="1"/>
    <col min="7951" max="7951" width="6.28515625" style="299" customWidth="1"/>
    <col min="7952" max="7952" width="6.7109375" style="299" customWidth="1"/>
    <col min="7953" max="7953" width="5.28515625" style="299" customWidth="1"/>
    <col min="7954" max="7955" width="5.85546875" style="299" customWidth="1"/>
    <col min="7956" max="7956" width="5" style="299" customWidth="1"/>
    <col min="7957" max="7957" width="5.28515625" style="299" customWidth="1"/>
    <col min="7958" max="7958" width="5.7109375" style="299" customWidth="1"/>
    <col min="7959" max="7959" width="4.85546875" style="299" customWidth="1"/>
    <col min="7960" max="7960" width="5.42578125" style="299" customWidth="1"/>
    <col min="7961" max="8192" width="9.140625" style="299"/>
    <col min="8193" max="8193" width="2.5703125" style="299" customWidth="1"/>
    <col min="8194" max="8194" width="10.42578125" style="299" customWidth="1"/>
    <col min="8195" max="8195" width="11.5703125" style="299" customWidth="1"/>
    <col min="8196" max="8196" width="5.140625" style="299" customWidth="1"/>
    <col min="8197" max="8197" width="5.85546875" style="299" customWidth="1"/>
    <col min="8198" max="8198" width="6.85546875" style="299" customWidth="1"/>
    <col min="8199" max="8199" width="4.7109375" style="299" customWidth="1"/>
    <col min="8200" max="8201" width="5.42578125" style="299" customWidth="1"/>
    <col min="8202" max="8202" width="5.7109375" style="299" customWidth="1"/>
    <col min="8203" max="8203" width="5.140625" style="299" customWidth="1"/>
    <col min="8204" max="8204" width="5.7109375" style="299" customWidth="1"/>
    <col min="8205" max="8205" width="6.140625" style="299" customWidth="1"/>
    <col min="8206" max="8206" width="6.7109375" style="299" customWidth="1"/>
    <col min="8207" max="8207" width="6.28515625" style="299" customWidth="1"/>
    <col min="8208" max="8208" width="6.7109375" style="299" customWidth="1"/>
    <col min="8209" max="8209" width="5.28515625" style="299" customWidth="1"/>
    <col min="8210" max="8211" width="5.85546875" style="299" customWidth="1"/>
    <col min="8212" max="8212" width="5" style="299" customWidth="1"/>
    <col min="8213" max="8213" width="5.28515625" style="299" customWidth="1"/>
    <col min="8214" max="8214" width="5.7109375" style="299" customWidth="1"/>
    <col min="8215" max="8215" width="4.85546875" style="299" customWidth="1"/>
    <col min="8216" max="8216" width="5.42578125" style="299" customWidth="1"/>
    <col min="8217" max="8448" width="9.140625" style="299"/>
    <col min="8449" max="8449" width="2.5703125" style="299" customWidth="1"/>
    <col min="8450" max="8450" width="10.42578125" style="299" customWidth="1"/>
    <col min="8451" max="8451" width="11.5703125" style="299" customWidth="1"/>
    <col min="8452" max="8452" width="5.140625" style="299" customWidth="1"/>
    <col min="8453" max="8453" width="5.85546875" style="299" customWidth="1"/>
    <col min="8454" max="8454" width="6.85546875" style="299" customWidth="1"/>
    <col min="8455" max="8455" width="4.7109375" style="299" customWidth="1"/>
    <col min="8456" max="8457" width="5.42578125" style="299" customWidth="1"/>
    <col min="8458" max="8458" width="5.7109375" style="299" customWidth="1"/>
    <col min="8459" max="8459" width="5.140625" style="299" customWidth="1"/>
    <col min="8460" max="8460" width="5.7109375" style="299" customWidth="1"/>
    <col min="8461" max="8461" width="6.140625" style="299" customWidth="1"/>
    <col min="8462" max="8462" width="6.7109375" style="299" customWidth="1"/>
    <col min="8463" max="8463" width="6.28515625" style="299" customWidth="1"/>
    <col min="8464" max="8464" width="6.7109375" style="299" customWidth="1"/>
    <col min="8465" max="8465" width="5.28515625" style="299" customWidth="1"/>
    <col min="8466" max="8467" width="5.85546875" style="299" customWidth="1"/>
    <col min="8468" max="8468" width="5" style="299" customWidth="1"/>
    <col min="8469" max="8469" width="5.28515625" style="299" customWidth="1"/>
    <col min="8470" max="8470" width="5.7109375" style="299" customWidth="1"/>
    <col min="8471" max="8471" width="4.85546875" style="299" customWidth="1"/>
    <col min="8472" max="8472" width="5.42578125" style="299" customWidth="1"/>
    <col min="8473" max="8704" width="9.140625" style="299"/>
    <col min="8705" max="8705" width="2.5703125" style="299" customWidth="1"/>
    <col min="8706" max="8706" width="10.42578125" style="299" customWidth="1"/>
    <col min="8707" max="8707" width="11.5703125" style="299" customWidth="1"/>
    <col min="8708" max="8708" width="5.140625" style="299" customWidth="1"/>
    <col min="8709" max="8709" width="5.85546875" style="299" customWidth="1"/>
    <col min="8710" max="8710" width="6.85546875" style="299" customWidth="1"/>
    <col min="8711" max="8711" width="4.7109375" style="299" customWidth="1"/>
    <col min="8712" max="8713" width="5.42578125" style="299" customWidth="1"/>
    <col min="8714" max="8714" width="5.7109375" style="299" customWidth="1"/>
    <col min="8715" max="8715" width="5.140625" style="299" customWidth="1"/>
    <col min="8716" max="8716" width="5.7109375" style="299" customWidth="1"/>
    <col min="8717" max="8717" width="6.140625" style="299" customWidth="1"/>
    <col min="8718" max="8718" width="6.7109375" style="299" customWidth="1"/>
    <col min="8719" max="8719" width="6.28515625" style="299" customWidth="1"/>
    <col min="8720" max="8720" width="6.7109375" style="299" customWidth="1"/>
    <col min="8721" max="8721" width="5.28515625" style="299" customWidth="1"/>
    <col min="8722" max="8723" width="5.85546875" style="299" customWidth="1"/>
    <col min="8724" max="8724" width="5" style="299" customWidth="1"/>
    <col min="8725" max="8725" width="5.28515625" style="299" customWidth="1"/>
    <col min="8726" max="8726" width="5.7109375" style="299" customWidth="1"/>
    <col min="8727" max="8727" width="4.85546875" style="299" customWidth="1"/>
    <col min="8728" max="8728" width="5.42578125" style="299" customWidth="1"/>
    <col min="8729" max="8960" width="9.140625" style="299"/>
    <col min="8961" max="8961" width="2.5703125" style="299" customWidth="1"/>
    <col min="8962" max="8962" width="10.42578125" style="299" customWidth="1"/>
    <col min="8963" max="8963" width="11.5703125" style="299" customWidth="1"/>
    <col min="8964" max="8964" width="5.140625" style="299" customWidth="1"/>
    <col min="8965" max="8965" width="5.85546875" style="299" customWidth="1"/>
    <col min="8966" max="8966" width="6.85546875" style="299" customWidth="1"/>
    <col min="8967" max="8967" width="4.7109375" style="299" customWidth="1"/>
    <col min="8968" max="8969" width="5.42578125" style="299" customWidth="1"/>
    <col min="8970" max="8970" width="5.7109375" style="299" customWidth="1"/>
    <col min="8971" max="8971" width="5.140625" style="299" customWidth="1"/>
    <col min="8972" max="8972" width="5.7109375" style="299" customWidth="1"/>
    <col min="8973" max="8973" width="6.140625" style="299" customWidth="1"/>
    <col min="8974" max="8974" width="6.7109375" style="299" customWidth="1"/>
    <col min="8975" max="8975" width="6.28515625" style="299" customWidth="1"/>
    <col min="8976" max="8976" width="6.7109375" style="299" customWidth="1"/>
    <col min="8977" max="8977" width="5.28515625" style="299" customWidth="1"/>
    <col min="8978" max="8979" width="5.85546875" style="299" customWidth="1"/>
    <col min="8980" max="8980" width="5" style="299" customWidth="1"/>
    <col min="8981" max="8981" width="5.28515625" style="299" customWidth="1"/>
    <col min="8982" max="8982" width="5.7109375" style="299" customWidth="1"/>
    <col min="8983" max="8983" width="4.85546875" style="299" customWidth="1"/>
    <col min="8984" max="8984" width="5.42578125" style="299" customWidth="1"/>
    <col min="8985" max="9216" width="9.140625" style="299"/>
    <col min="9217" max="9217" width="2.5703125" style="299" customWidth="1"/>
    <col min="9218" max="9218" width="10.42578125" style="299" customWidth="1"/>
    <col min="9219" max="9219" width="11.5703125" style="299" customWidth="1"/>
    <col min="9220" max="9220" width="5.140625" style="299" customWidth="1"/>
    <col min="9221" max="9221" width="5.85546875" style="299" customWidth="1"/>
    <col min="9222" max="9222" width="6.85546875" style="299" customWidth="1"/>
    <col min="9223" max="9223" width="4.7109375" style="299" customWidth="1"/>
    <col min="9224" max="9225" width="5.42578125" style="299" customWidth="1"/>
    <col min="9226" max="9226" width="5.7109375" style="299" customWidth="1"/>
    <col min="9227" max="9227" width="5.140625" style="299" customWidth="1"/>
    <col min="9228" max="9228" width="5.7109375" style="299" customWidth="1"/>
    <col min="9229" max="9229" width="6.140625" style="299" customWidth="1"/>
    <col min="9230" max="9230" width="6.7109375" style="299" customWidth="1"/>
    <col min="9231" max="9231" width="6.28515625" style="299" customWidth="1"/>
    <col min="9232" max="9232" width="6.7109375" style="299" customWidth="1"/>
    <col min="9233" max="9233" width="5.28515625" style="299" customWidth="1"/>
    <col min="9234" max="9235" width="5.85546875" style="299" customWidth="1"/>
    <col min="9236" max="9236" width="5" style="299" customWidth="1"/>
    <col min="9237" max="9237" width="5.28515625" style="299" customWidth="1"/>
    <col min="9238" max="9238" width="5.7109375" style="299" customWidth="1"/>
    <col min="9239" max="9239" width="4.85546875" style="299" customWidth="1"/>
    <col min="9240" max="9240" width="5.42578125" style="299" customWidth="1"/>
    <col min="9241" max="9472" width="9.140625" style="299"/>
    <col min="9473" max="9473" width="2.5703125" style="299" customWidth="1"/>
    <col min="9474" max="9474" width="10.42578125" style="299" customWidth="1"/>
    <col min="9475" max="9475" width="11.5703125" style="299" customWidth="1"/>
    <col min="9476" max="9476" width="5.140625" style="299" customWidth="1"/>
    <col min="9477" max="9477" width="5.85546875" style="299" customWidth="1"/>
    <col min="9478" max="9478" width="6.85546875" style="299" customWidth="1"/>
    <col min="9479" max="9479" width="4.7109375" style="299" customWidth="1"/>
    <col min="9480" max="9481" width="5.42578125" style="299" customWidth="1"/>
    <col min="9482" max="9482" width="5.7109375" style="299" customWidth="1"/>
    <col min="9483" max="9483" width="5.140625" style="299" customWidth="1"/>
    <col min="9484" max="9484" width="5.7109375" style="299" customWidth="1"/>
    <col min="9485" max="9485" width="6.140625" style="299" customWidth="1"/>
    <col min="9486" max="9486" width="6.7109375" style="299" customWidth="1"/>
    <col min="9487" max="9487" width="6.28515625" style="299" customWidth="1"/>
    <col min="9488" max="9488" width="6.7109375" style="299" customWidth="1"/>
    <col min="9489" max="9489" width="5.28515625" style="299" customWidth="1"/>
    <col min="9490" max="9491" width="5.85546875" style="299" customWidth="1"/>
    <col min="9492" max="9492" width="5" style="299" customWidth="1"/>
    <col min="9493" max="9493" width="5.28515625" style="299" customWidth="1"/>
    <col min="9494" max="9494" width="5.7109375" style="299" customWidth="1"/>
    <col min="9495" max="9495" width="4.85546875" style="299" customWidth="1"/>
    <col min="9496" max="9496" width="5.42578125" style="299" customWidth="1"/>
    <col min="9497" max="9728" width="9.140625" style="299"/>
    <col min="9729" max="9729" width="2.5703125" style="299" customWidth="1"/>
    <col min="9730" max="9730" width="10.42578125" style="299" customWidth="1"/>
    <col min="9731" max="9731" width="11.5703125" style="299" customWidth="1"/>
    <col min="9732" max="9732" width="5.140625" style="299" customWidth="1"/>
    <col min="9733" max="9733" width="5.85546875" style="299" customWidth="1"/>
    <col min="9734" max="9734" width="6.85546875" style="299" customWidth="1"/>
    <col min="9735" max="9735" width="4.7109375" style="299" customWidth="1"/>
    <col min="9736" max="9737" width="5.42578125" style="299" customWidth="1"/>
    <col min="9738" max="9738" width="5.7109375" style="299" customWidth="1"/>
    <col min="9739" max="9739" width="5.140625" style="299" customWidth="1"/>
    <col min="9740" max="9740" width="5.7109375" style="299" customWidth="1"/>
    <col min="9741" max="9741" width="6.140625" style="299" customWidth="1"/>
    <col min="9742" max="9742" width="6.7109375" style="299" customWidth="1"/>
    <col min="9743" max="9743" width="6.28515625" style="299" customWidth="1"/>
    <col min="9744" max="9744" width="6.7109375" style="299" customWidth="1"/>
    <col min="9745" max="9745" width="5.28515625" style="299" customWidth="1"/>
    <col min="9746" max="9747" width="5.85546875" style="299" customWidth="1"/>
    <col min="9748" max="9748" width="5" style="299" customWidth="1"/>
    <col min="9749" max="9749" width="5.28515625" style="299" customWidth="1"/>
    <col min="9750" max="9750" width="5.7109375" style="299" customWidth="1"/>
    <col min="9751" max="9751" width="4.85546875" style="299" customWidth="1"/>
    <col min="9752" max="9752" width="5.42578125" style="299" customWidth="1"/>
    <col min="9753" max="9984" width="9.140625" style="299"/>
    <col min="9985" max="9985" width="2.5703125" style="299" customWidth="1"/>
    <col min="9986" max="9986" width="10.42578125" style="299" customWidth="1"/>
    <col min="9987" max="9987" width="11.5703125" style="299" customWidth="1"/>
    <col min="9988" max="9988" width="5.140625" style="299" customWidth="1"/>
    <col min="9989" max="9989" width="5.85546875" style="299" customWidth="1"/>
    <col min="9990" max="9990" width="6.85546875" style="299" customWidth="1"/>
    <col min="9991" max="9991" width="4.7109375" style="299" customWidth="1"/>
    <col min="9992" max="9993" width="5.42578125" style="299" customWidth="1"/>
    <col min="9994" max="9994" width="5.7109375" style="299" customWidth="1"/>
    <col min="9995" max="9995" width="5.140625" style="299" customWidth="1"/>
    <col min="9996" max="9996" width="5.7109375" style="299" customWidth="1"/>
    <col min="9997" max="9997" width="6.140625" style="299" customWidth="1"/>
    <col min="9998" max="9998" width="6.7109375" style="299" customWidth="1"/>
    <col min="9999" max="9999" width="6.28515625" style="299" customWidth="1"/>
    <col min="10000" max="10000" width="6.7109375" style="299" customWidth="1"/>
    <col min="10001" max="10001" width="5.28515625" style="299" customWidth="1"/>
    <col min="10002" max="10003" width="5.85546875" style="299" customWidth="1"/>
    <col min="10004" max="10004" width="5" style="299" customWidth="1"/>
    <col min="10005" max="10005" width="5.28515625" style="299" customWidth="1"/>
    <col min="10006" max="10006" width="5.7109375" style="299" customWidth="1"/>
    <col min="10007" max="10007" width="4.85546875" style="299" customWidth="1"/>
    <col min="10008" max="10008" width="5.42578125" style="299" customWidth="1"/>
    <col min="10009" max="10240" width="9.140625" style="299"/>
    <col min="10241" max="10241" width="2.5703125" style="299" customWidth="1"/>
    <col min="10242" max="10242" width="10.42578125" style="299" customWidth="1"/>
    <col min="10243" max="10243" width="11.5703125" style="299" customWidth="1"/>
    <col min="10244" max="10244" width="5.140625" style="299" customWidth="1"/>
    <col min="10245" max="10245" width="5.85546875" style="299" customWidth="1"/>
    <col min="10246" max="10246" width="6.85546875" style="299" customWidth="1"/>
    <col min="10247" max="10247" width="4.7109375" style="299" customWidth="1"/>
    <col min="10248" max="10249" width="5.42578125" style="299" customWidth="1"/>
    <col min="10250" max="10250" width="5.7109375" style="299" customWidth="1"/>
    <col min="10251" max="10251" width="5.140625" style="299" customWidth="1"/>
    <col min="10252" max="10252" width="5.7109375" style="299" customWidth="1"/>
    <col min="10253" max="10253" width="6.140625" style="299" customWidth="1"/>
    <col min="10254" max="10254" width="6.7109375" style="299" customWidth="1"/>
    <col min="10255" max="10255" width="6.28515625" style="299" customWidth="1"/>
    <col min="10256" max="10256" width="6.7109375" style="299" customWidth="1"/>
    <col min="10257" max="10257" width="5.28515625" style="299" customWidth="1"/>
    <col min="10258" max="10259" width="5.85546875" style="299" customWidth="1"/>
    <col min="10260" max="10260" width="5" style="299" customWidth="1"/>
    <col min="10261" max="10261" width="5.28515625" style="299" customWidth="1"/>
    <col min="10262" max="10262" width="5.7109375" style="299" customWidth="1"/>
    <col min="10263" max="10263" width="4.85546875" style="299" customWidth="1"/>
    <col min="10264" max="10264" width="5.42578125" style="299" customWidth="1"/>
    <col min="10265" max="10496" width="9.140625" style="299"/>
    <col min="10497" max="10497" width="2.5703125" style="299" customWidth="1"/>
    <col min="10498" max="10498" width="10.42578125" style="299" customWidth="1"/>
    <col min="10499" max="10499" width="11.5703125" style="299" customWidth="1"/>
    <col min="10500" max="10500" width="5.140625" style="299" customWidth="1"/>
    <col min="10501" max="10501" width="5.85546875" style="299" customWidth="1"/>
    <col min="10502" max="10502" width="6.85546875" style="299" customWidth="1"/>
    <col min="10503" max="10503" width="4.7109375" style="299" customWidth="1"/>
    <col min="10504" max="10505" width="5.42578125" style="299" customWidth="1"/>
    <col min="10506" max="10506" width="5.7109375" style="299" customWidth="1"/>
    <col min="10507" max="10507" width="5.140625" style="299" customWidth="1"/>
    <col min="10508" max="10508" width="5.7109375" style="299" customWidth="1"/>
    <col min="10509" max="10509" width="6.140625" style="299" customWidth="1"/>
    <col min="10510" max="10510" width="6.7109375" style="299" customWidth="1"/>
    <col min="10511" max="10511" width="6.28515625" style="299" customWidth="1"/>
    <col min="10512" max="10512" width="6.7109375" style="299" customWidth="1"/>
    <col min="10513" max="10513" width="5.28515625" style="299" customWidth="1"/>
    <col min="10514" max="10515" width="5.85546875" style="299" customWidth="1"/>
    <col min="10516" max="10516" width="5" style="299" customWidth="1"/>
    <col min="10517" max="10517" width="5.28515625" style="299" customWidth="1"/>
    <col min="10518" max="10518" width="5.7109375" style="299" customWidth="1"/>
    <col min="10519" max="10519" width="4.85546875" style="299" customWidth="1"/>
    <col min="10520" max="10520" width="5.42578125" style="299" customWidth="1"/>
    <col min="10521" max="10752" width="9.140625" style="299"/>
    <col min="10753" max="10753" width="2.5703125" style="299" customWidth="1"/>
    <col min="10754" max="10754" width="10.42578125" style="299" customWidth="1"/>
    <col min="10755" max="10755" width="11.5703125" style="299" customWidth="1"/>
    <col min="10756" max="10756" width="5.140625" style="299" customWidth="1"/>
    <col min="10757" max="10757" width="5.85546875" style="299" customWidth="1"/>
    <col min="10758" max="10758" width="6.85546875" style="299" customWidth="1"/>
    <col min="10759" max="10759" width="4.7109375" style="299" customWidth="1"/>
    <col min="10760" max="10761" width="5.42578125" style="299" customWidth="1"/>
    <col min="10762" max="10762" width="5.7109375" style="299" customWidth="1"/>
    <col min="10763" max="10763" width="5.140625" style="299" customWidth="1"/>
    <col min="10764" max="10764" width="5.7109375" style="299" customWidth="1"/>
    <col min="10765" max="10765" width="6.140625" style="299" customWidth="1"/>
    <col min="10766" max="10766" width="6.7109375" style="299" customWidth="1"/>
    <col min="10767" max="10767" width="6.28515625" style="299" customWidth="1"/>
    <col min="10768" max="10768" width="6.7109375" style="299" customWidth="1"/>
    <col min="10769" max="10769" width="5.28515625" style="299" customWidth="1"/>
    <col min="10770" max="10771" width="5.85546875" style="299" customWidth="1"/>
    <col min="10772" max="10772" width="5" style="299" customWidth="1"/>
    <col min="10773" max="10773" width="5.28515625" style="299" customWidth="1"/>
    <col min="10774" max="10774" width="5.7109375" style="299" customWidth="1"/>
    <col min="10775" max="10775" width="4.85546875" style="299" customWidth="1"/>
    <col min="10776" max="10776" width="5.42578125" style="299" customWidth="1"/>
    <col min="10777" max="11008" width="9.140625" style="299"/>
    <col min="11009" max="11009" width="2.5703125" style="299" customWidth="1"/>
    <col min="11010" max="11010" width="10.42578125" style="299" customWidth="1"/>
    <col min="11011" max="11011" width="11.5703125" style="299" customWidth="1"/>
    <col min="11012" max="11012" width="5.140625" style="299" customWidth="1"/>
    <col min="11013" max="11013" width="5.85546875" style="299" customWidth="1"/>
    <col min="11014" max="11014" width="6.85546875" style="299" customWidth="1"/>
    <col min="11015" max="11015" width="4.7109375" style="299" customWidth="1"/>
    <col min="11016" max="11017" width="5.42578125" style="299" customWidth="1"/>
    <col min="11018" max="11018" width="5.7109375" style="299" customWidth="1"/>
    <col min="11019" max="11019" width="5.140625" style="299" customWidth="1"/>
    <col min="11020" max="11020" width="5.7109375" style="299" customWidth="1"/>
    <col min="11021" max="11021" width="6.140625" style="299" customWidth="1"/>
    <col min="11022" max="11022" width="6.7109375" style="299" customWidth="1"/>
    <col min="11023" max="11023" width="6.28515625" style="299" customWidth="1"/>
    <col min="11024" max="11024" width="6.7109375" style="299" customWidth="1"/>
    <col min="11025" max="11025" width="5.28515625" style="299" customWidth="1"/>
    <col min="11026" max="11027" width="5.85546875" style="299" customWidth="1"/>
    <col min="11028" max="11028" width="5" style="299" customWidth="1"/>
    <col min="11029" max="11029" width="5.28515625" style="299" customWidth="1"/>
    <col min="11030" max="11030" width="5.7109375" style="299" customWidth="1"/>
    <col min="11031" max="11031" width="4.85546875" style="299" customWidth="1"/>
    <col min="11032" max="11032" width="5.42578125" style="299" customWidth="1"/>
    <col min="11033" max="11264" width="9.140625" style="299"/>
    <col min="11265" max="11265" width="2.5703125" style="299" customWidth="1"/>
    <col min="11266" max="11266" width="10.42578125" style="299" customWidth="1"/>
    <col min="11267" max="11267" width="11.5703125" style="299" customWidth="1"/>
    <col min="11268" max="11268" width="5.140625" style="299" customWidth="1"/>
    <col min="11269" max="11269" width="5.85546875" style="299" customWidth="1"/>
    <col min="11270" max="11270" width="6.85546875" style="299" customWidth="1"/>
    <col min="11271" max="11271" width="4.7109375" style="299" customWidth="1"/>
    <col min="11272" max="11273" width="5.42578125" style="299" customWidth="1"/>
    <col min="11274" max="11274" width="5.7109375" style="299" customWidth="1"/>
    <col min="11275" max="11275" width="5.140625" style="299" customWidth="1"/>
    <col min="11276" max="11276" width="5.7109375" style="299" customWidth="1"/>
    <col min="11277" max="11277" width="6.140625" style="299" customWidth="1"/>
    <col min="11278" max="11278" width="6.7109375" style="299" customWidth="1"/>
    <col min="11279" max="11279" width="6.28515625" style="299" customWidth="1"/>
    <col min="11280" max="11280" width="6.7109375" style="299" customWidth="1"/>
    <col min="11281" max="11281" width="5.28515625" style="299" customWidth="1"/>
    <col min="11282" max="11283" width="5.85546875" style="299" customWidth="1"/>
    <col min="11284" max="11284" width="5" style="299" customWidth="1"/>
    <col min="11285" max="11285" width="5.28515625" style="299" customWidth="1"/>
    <col min="11286" max="11286" width="5.7109375" style="299" customWidth="1"/>
    <col min="11287" max="11287" width="4.85546875" style="299" customWidth="1"/>
    <col min="11288" max="11288" width="5.42578125" style="299" customWidth="1"/>
    <col min="11289" max="11520" width="9.140625" style="299"/>
    <col min="11521" max="11521" width="2.5703125" style="299" customWidth="1"/>
    <col min="11522" max="11522" width="10.42578125" style="299" customWidth="1"/>
    <col min="11523" max="11523" width="11.5703125" style="299" customWidth="1"/>
    <col min="11524" max="11524" width="5.140625" style="299" customWidth="1"/>
    <col min="11525" max="11525" width="5.85546875" style="299" customWidth="1"/>
    <col min="11526" max="11526" width="6.85546875" style="299" customWidth="1"/>
    <col min="11527" max="11527" width="4.7109375" style="299" customWidth="1"/>
    <col min="11528" max="11529" width="5.42578125" style="299" customWidth="1"/>
    <col min="11530" max="11530" width="5.7109375" style="299" customWidth="1"/>
    <col min="11531" max="11531" width="5.140625" style="299" customWidth="1"/>
    <col min="11532" max="11532" width="5.7109375" style="299" customWidth="1"/>
    <col min="11533" max="11533" width="6.140625" style="299" customWidth="1"/>
    <col min="11534" max="11534" width="6.7109375" style="299" customWidth="1"/>
    <col min="11535" max="11535" width="6.28515625" style="299" customWidth="1"/>
    <col min="11536" max="11536" width="6.7109375" style="299" customWidth="1"/>
    <col min="11537" max="11537" width="5.28515625" style="299" customWidth="1"/>
    <col min="11538" max="11539" width="5.85546875" style="299" customWidth="1"/>
    <col min="11540" max="11540" width="5" style="299" customWidth="1"/>
    <col min="11541" max="11541" width="5.28515625" style="299" customWidth="1"/>
    <col min="11542" max="11542" width="5.7109375" style="299" customWidth="1"/>
    <col min="11543" max="11543" width="4.85546875" style="299" customWidth="1"/>
    <col min="11544" max="11544" width="5.42578125" style="299" customWidth="1"/>
    <col min="11545" max="11776" width="9.140625" style="299"/>
    <col min="11777" max="11777" width="2.5703125" style="299" customWidth="1"/>
    <col min="11778" max="11778" width="10.42578125" style="299" customWidth="1"/>
    <col min="11779" max="11779" width="11.5703125" style="299" customWidth="1"/>
    <col min="11780" max="11780" width="5.140625" style="299" customWidth="1"/>
    <col min="11781" max="11781" width="5.85546875" style="299" customWidth="1"/>
    <col min="11782" max="11782" width="6.85546875" style="299" customWidth="1"/>
    <col min="11783" max="11783" width="4.7109375" style="299" customWidth="1"/>
    <col min="11784" max="11785" width="5.42578125" style="299" customWidth="1"/>
    <col min="11786" max="11786" width="5.7109375" style="299" customWidth="1"/>
    <col min="11787" max="11787" width="5.140625" style="299" customWidth="1"/>
    <col min="11788" max="11788" width="5.7109375" style="299" customWidth="1"/>
    <col min="11789" max="11789" width="6.140625" style="299" customWidth="1"/>
    <col min="11790" max="11790" width="6.7109375" style="299" customWidth="1"/>
    <col min="11791" max="11791" width="6.28515625" style="299" customWidth="1"/>
    <col min="11792" max="11792" width="6.7109375" style="299" customWidth="1"/>
    <col min="11793" max="11793" width="5.28515625" style="299" customWidth="1"/>
    <col min="11794" max="11795" width="5.85546875" style="299" customWidth="1"/>
    <col min="11796" max="11796" width="5" style="299" customWidth="1"/>
    <col min="11797" max="11797" width="5.28515625" style="299" customWidth="1"/>
    <col min="11798" max="11798" width="5.7109375" style="299" customWidth="1"/>
    <col min="11799" max="11799" width="4.85546875" style="299" customWidth="1"/>
    <col min="11800" max="11800" width="5.42578125" style="299" customWidth="1"/>
    <col min="11801" max="12032" width="9.140625" style="299"/>
    <col min="12033" max="12033" width="2.5703125" style="299" customWidth="1"/>
    <col min="12034" max="12034" width="10.42578125" style="299" customWidth="1"/>
    <col min="12035" max="12035" width="11.5703125" style="299" customWidth="1"/>
    <col min="12036" max="12036" width="5.140625" style="299" customWidth="1"/>
    <col min="12037" max="12037" width="5.85546875" style="299" customWidth="1"/>
    <col min="12038" max="12038" width="6.85546875" style="299" customWidth="1"/>
    <col min="12039" max="12039" width="4.7109375" style="299" customWidth="1"/>
    <col min="12040" max="12041" width="5.42578125" style="299" customWidth="1"/>
    <col min="12042" max="12042" width="5.7109375" style="299" customWidth="1"/>
    <col min="12043" max="12043" width="5.140625" style="299" customWidth="1"/>
    <col min="12044" max="12044" width="5.7109375" style="299" customWidth="1"/>
    <col min="12045" max="12045" width="6.140625" style="299" customWidth="1"/>
    <col min="12046" max="12046" width="6.7109375" style="299" customWidth="1"/>
    <col min="12047" max="12047" width="6.28515625" style="299" customWidth="1"/>
    <col min="12048" max="12048" width="6.7109375" style="299" customWidth="1"/>
    <col min="12049" max="12049" width="5.28515625" style="299" customWidth="1"/>
    <col min="12050" max="12051" width="5.85546875" style="299" customWidth="1"/>
    <col min="12052" max="12052" width="5" style="299" customWidth="1"/>
    <col min="12053" max="12053" width="5.28515625" style="299" customWidth="1"/>
    <col min="12054" max="12054" width="5.7109375" style="299" customWidth="1"/>
    <col min="12055" max="12055" width="4.85546875" style="299" customWidth="1"/>
    <col min="12056" max="12056" width="5.42578125" style="299" customWidth="1"/>
    <col min="12057" max="12288" width="9.140625" style="299"/>
    <col min="12289" max="12289" width="2.5703125" style="299" customWidth="1"/>
    <col min="12290" max="12290" width="10.42578125" style="299" customWidth="1"/>
    <col min="12291" max="12291" width="11.5703125" style="299" customWidth="1"/>
    <col min="12292" max="12292" width="5.140625" style="299" customWidth="1"/>
    <col min="12293" max="12293" width="5.85546875" style="299" customWidth="1"/>
    <col min="12294" max="12294" width="6.85546875" style="299" customWidth="1"/>
    <col min="12295" max="12295" width="4.7109375" style="299" customWidth="1"/>
    <col min="12296" max="12297" width="5.42578125" style="299" customWidth="1"/>
    <col min="12298" max="12298" width="5.7109375" style="299" customWidth="1"/>
    <col min="12299" max="12299" width="5.140625" style="299" customWidth="1"/>
    <col min="12300" max="12300" width="5.7109375" style="299" customWidth="1"/>
    <col min="12301" max="12301" width="6.140625" style="299" customWidth="1"/>
    <col min="12302" max="12302" width="6.7109375" style="299" customWidth="1"/>
    <col min="12303" max="12303" width="6.28515625" style="299" customWidth="1"/>
    <col min="12304" max="12304" width="6.7109375" style="299" customWidth="1"/>
    <col min="12305" max="12305" width="5.28515625" style="299" customWidth="1"/>
    <col min="12306" max="12307" width="5.85546875" style="299" customWidth="1"/>
    <col min="12308" max="12308" width="5" style="299" customWidth="1"/>
    <col min="12309" max="12309" width="5.28515625" style="299" customWidth="1"/>
    <col min="12310" max="12310" width="5.7109375" style="299" customWidth="1"/>
    <col min="12311" max="12311" width="4.85546875" style="299" customWidth="1"/>
    <col min="12312" max="12312" width="5.42578125" style="299" customWidth="1"/>
    <col min="12313" max="12544" width="9.140625" style="299"/>
    <col min="12545" max="12545" width="2.5703125" style="299" customWidth="1"/>
    <col min="12546" max="12546" width="10.42578125" style="299" customWidth="1"/>
    <col min="12547" max="12547" width="11.5703125" style="299" customWidth="1"/>
    <col min="12548" max="12548" width="5.140625" style="299" customWidth="1"/>
    <col min="12549" max="12549" width="5.85546875" style="299" customWidth="1"/>
    <col min="12550" max="12550" width="6.85546875" style="299" customWidth="1"/>
    <col min="12551" max="12551" width="4.7109375" style="299" customWidth="1"/>
    <col min="12552" max="12553" width="5.42578125" style="299" customWidth="1"/>
    <col min="12554" max="12554" width="5.7109375" style="299" customWidth="1"/>
    <col min="12555" max="12555" width="5.140625" style="299" customWidth="1"/>
    <col min="12556" max="12556" width="5.7109375" style="299" customWidth="1"/>
    <col min="12557" max="12557" width="6.140625" style="299" customWidth="1"/>
    <col min="12558" max="12558" width="6.7109375" style="299" customWidth="1"/>
    <col min="12559" max="12559" width="6.28515625" style="299" customWidth="1"/>
    <col min="12560" max="12560" width="6.7109375" style="299" customWidth="1"/>
    <col min="12561" max="12561" width="5.28515625" style="299" customWidth="1"/>
    <col min="12562" max="12563" width="5.85546875" style="299" customWidth="1"/>
    <col min="12564" max="12564" width="5" style="299" customWidth="1"/>
    <col min="12565" max="12565" width="5.28515625" style="299" customWidth="1"/>
    <col min="12566" max="12566" width="5.7109375" style="299" customWidth="1"/>
    <col min="12567" max="12567" width="4.85546875" style="299" customWidth="1"/>
    <col min="12568" max="12568" width="5.42578125" style="299" customWidth="1"/>
    <col min="12569" max="12800" width="9.140625" style="299"/>
    <col min="12801" max="12801" width="2.5703125" style="299" customWidth="1"/>
    <col min="12802" max="12802" width="10.42578125" style="299" customWidth="1"/>
    <col min="12803" max="12803" width="11.5703125" style="299" customWidth="1"/>
    <col min="12804" max="12804" width="5.140625" style="299" customWidth="1"/>
    <col min="12805" max="12805" width="5.85546875" style="299" customWidth="1"/>
    <col min="12806" max="12806" width="6.85546875" style="299" customWidth="1"/>
    <col min="12807" max="12807" width="4.7109375" style="299" customWidth="1"/>
    <col min="12808" max="12809" width="5.42578125" style="299" customWidth="1"/>
    <col min="12810" max="12810" width="5.7109375" style="299" customWidth="1"/>
    <col min="12811" max="12811" width="5.140625" style="299" customWidth="1"/>
    <col min="12812" max="12812" width="5.7109375" style="299" customWidth="1"/>
    <col min="12813" max="12813" width="6.140625" style="299" customWidth="1"/>
    <col min="12814" max="12814" width="6.7109375" style="299" customWidth="1"/>
    <col min="12815" max="12815" width="6.28515625" style="299" customWidth="1"/>
    <col min="12816" max="12816" width="6.7109375" style="299" customWidth="1"/>
    <col min="12817" max="12817" width="5.28515625" style="299" customWidth="1"/>
    <col min="12818" max="12819" width="5.85546875" style="299" customWidth="1"/>
    <col min="12820" max="12820" width="5" style="299" customWidth="1"/>
    <col min="12821" max="12821" width="5.28515625" style="299" customWidth="1"/>
    <col min="12822" max="12822" width="5.7109375" style="299" customWidth="1"/>
    <col min="12823" max="12823" width="4.85546875" style="299" customWidth="1"/>
    <col min="12824" max="12824" width="5.42578125" style="299" customWidth="1"/>
    <col min="12825" max="13056" width="9.140625" style="299"/>
    <col min="13057" max="13057" width="2.5703125" style="299" customWidth="1"/>
    <col min="13058" max="13058" width="10.42578125" style="299" customWidth="1"/>
    <col min="13059" max="13059" width="11.5703125" style="299" customWidth="1"/>
    <col min="13060" max="13060" width="5.140625" style="299" customWidth="1"/>
    <col min="13061" max="13061" width="5.85546875" style="299" customWidth="1"/>
    <col min="13062" max="13062" width="6.85546875" style="299" customWidth="1"/>
    <col min="13063" max="13063" width="4.7109375" style="299" customWidth="1"/>
    <col min="13064" max="13065" width="5.42578125" style="299" customWidth="1"/>
    <col min="13066" max="13066" width="5.7109375" style="299" customWidth="1"/>
    <col min="13067" max="13067" width="5.140625" style="299" customWidth="1"/>
    <col min="13068" max="13068" width="5.7109375" style="299" customWidth="1"/>
    <col min="13069" max="13069" width="6.140625" style="299" customWidth="1"/>
    <col min="13070" max="13070" width="6.7109375" style="299" customWidth="1"/>
    <col min="13071" max="13071" width="6.28515625" style="299" customWidth="1"/>
    <col min="13072" max="13072" width="6.7109375" style="299" customWidth="1"/>
    <col min="13073" max="13073" width="5.28515625" style="299" customWidth="1"/>
    <col min="13074" max="13075" width="5.85546875" style="299" customWidth="1"/>
    <col min="13076" max="13076" width="5" style="299" customWidth="1"/>
    <col min="13077" max="13077" width="5.28515625" style="299" customWidth="1"/>
    <col min="13078" max="13078" width="5.7109375" style="299" customWidth="1"/>
    <col min="13079" max="13079" width="4.85546875" style="299" customWidth="1"/>
    <col min="13080" max="13080" width="5.42578125" style="299" customWidth="1"/>
    <col min="13081" max="13312" width="9.140625" style="299"/>
    <col min="13313" max="13313" width="2.5703125" style="299" customWidth="1"/>
    <col min="13314" max="13314" width="10.42578125" style="299" customWidth="1"/>
    <col min="13315" max="13315" width="11.5703125" style="299" customWidth="1"/>
    <col min="13316" max="13316" width="5.140625" style="299" customWidth="1"/>
    <col min="13317" max="13317" width="5.85546875" style="299" customWidth="1"/>
    <col min="13318" max="13318" width="6.85546875" style="299" customWidth="1"/>
    <col min="13319" max="13319" width="4.7109375" style="299" customWidth="1"/>
    <col min="13320" max="13321" width="5.42578125" style="299" customWidth="1"/>
    <col min="13322" max="13322" width="5.7109375" style="299" customWidth="1"/>
    <col min="13323" max="13323" width="5.140625" style="299" customWidth="1"/>
    <col min="13324" max="13324" width="5.7109375" style="299" customWidth="1"/>
    <col min="13325" max="13325" width="6.140625" style="299" customWidth="1"/>
    <col min="13326" max="13326" width="6.7109375" style="299" customWidth="1"/>
    <col min="13327" max="13327" width="6.28515625" style="299" customWidth="1"/>
    <col min="13328" max="13328" width="6.7109375" style="299" customWidth="1"/>
    <col min="13329" max="13329" width="5.28515625" style="299" customWidth="1"/>
    <col min="13330" max="13331" width="5.85546875" style="299" customWidth="1"/>
    <col min="13332" max="13332" width="5" style="299" customWidth="1"/>
    <col min="13333" max="13333" width="5.28515625" style="299" customWidth="1"/>
    <col min="13334" max="13334" width="5.7109375" style="299" customWidth="1"/>
    <col min="13335" max="13335" width="4.85546875" style="299" customWidth="1"/>
    <col min="13336" max="13336" width="5.42578125" style="299" customWidth="1"/>
    <col min="13337" max="13568" width="9.140625" style="299"/>
    <col min="13569" max="13569" width="2.5703125" style="299" customWidth="1"/>
    <col min="13570" max="13570" width="10.42578125" style="299" customWidth="1"/>
    <col min="13571" max="13571" width="11.5703125" style="299" customWidth="1"/>
    <col min="13572" max="13572" width="5.140625" style="299" customWidth="1"/>
    <col min="13573" max="13573" width="5.85546875" style="299" customWidth="1"/>
    <col min="13574" max="13574" width="6.85546875" style="299" customWidth="1"/>
    <col min="13575" max="13575" width="4.7109375" style="299" customWidth="1"/>
    <col min="13576" max="13577" width="5.42578125" style="299" customWidth="1"/>
    <col min="13578" max="13578" width="5.7109375" style="299" customWidth="1"/>
    <col min="13579" max="13579" width="5.140625" style="299" customWidth="1"/>
    <col min="13580" max="13580" width="5.7109375" style="299" customWidth="1"/>
    <col min="13581" max="13581" width="6.140625" style="299" customWidth="1"/>
    <col min="13582" max="13582" width="6.7109375" style="299" customWidth="1"/>
    <col min="13583" max="13583" width="6.28515625" style="299" customWidth="1"/>
    <col min="13584" max="13584" width="6.7109375" style="299" customWidth="1"/>
    <col min="13585" max="13585" width="5.28515625" style="299" customWidth="1"/>
    <col min="13586" max="13587" width="5.85546875" style="299" customWidth="1"/>
    <col min="13588" max="13588" width="5" style="299" customWidth="1"/>
    <col min="13589" max="13589" width="5.28515625" style="299" customWidth="1"/>
    <col min="13590" max="13590" width="5.7109375" style="299" customWidth="1"/>
    <col min="13591" max="13591" width="4.85546875" style="299" customWidth="1"/>
    <col min="13592" max="13592" width="5.42578125" style="299" customWidth="1"/>
    <col min="13593" max="13824" width="9.140625" style="299"/>
    <col min="13825" max="13825" width="2.5703125" style="299" customWidth="1"/>
    <col min="13826" max="13826" width="10.42578125" style="299" customWidth="1"/>
    <col min="13827" max="13827" width="11.5703125" style="299" customWidth="1"/>
    <col min="13828" max="13828" width="5.140625" style="299" customWidth="1"/>
    <col min="13829" max="13829" width="5.85546875" style="299" customWidth="1"/>
    <col min="13830" max="13830" width="6.85546875" style="299" customWidth="1"/>
    <col min="13831" max="13831" width="4.7109375" style="299" customWidth="1"/>
    <col min="13832" max="13833" width="5.42578125" style="299" customWidth="1"/>
    <col min="13834" max="13834" width="5.7109375" style="299" customWidth="1"/>
    <col min="13835" max="13835" width="5.140625" style="299" customWidth="1"/>
    <col min="13836" max="13836" width="5.7109375" style="299" customWidth="1"/>
    <col min="13837" max="13837" width="6.140625" style="299" customWidth="1"/>
    <col min="13838" max="13838" width="6.7109375" style="299" customWidth="1"/>
    <col min="13839" max="13839" width="6.28515625" style="299" customWidth="1"/>
    <col min="13840" max="13840" width="6.7109375" style="299" customWidth="1"/>
    <col min="13841" max="13841" width="5.28515625" style="299" customWidth="1"/>
    <col min="13842" max="13843" width="5.85546875" style="299" customWidth="1"/>
    <col min="13844" max="13844" width="5" style="299" customWidth="1"/>
    <col min="13845" max="13845" width="5.28515625" style="299" customWidth="1"/>
    <col min="13846" max="13846" width="5.7109375" style="299" customWidth="1"/>
    <col min="13847" max="13847" width="4.85546875" style="299" customWidth="1"/>
    <col min="13848" max="13848" width="5.42578125" style="299" customWidth="1"/>
    <col min="13849" max="14080" width="9.140625" style="299"/>
    <col min="14081" max="14081" width="2.5703125" style="299" customWidth="1"/>
    <col min="14082" max="14082" width="10.42578125" style="299" customWidth="1"/>
    <col min="14083" max="14083" width="11.5703125" style="299" customWidth="1"/>
    <col min="14084" max="14084" width="5.140625" style="299" customWidth="1"/>
    <col min="14085" max="14085" width="5.85546875" style="299" customWidth="1"/>
    <col min="14086" max="14086" width="6.85546875" style="299" customWidth="1"/>
    <col min="14087" max="14087" width="4.7109375" style="299" customWidth="1"/>
    <col min="14088" max="14089" width="5.42578125" style="299" customWidth="1"/>
    <col min="14090" max="14090" width="5.7109375" style="299" customWidth="1"/>
    <col min="14091" max="14091" width="5.140625" style="299" customWidth="1"/>
    <col min="14092" max="14092" width="5.7109375" style="299" customWidth="1"/>
    <col min="14093" max="14093" width="6.140625" style="299" customWidth="1"/>
    <col min="14094" max="14094" width="6.7109375" style="299" customWidth="1"/>
    <col min="14095" max="14095" width="6.28515625" style="299" customWidth="1"/>
    <col min="14096" max="14096" width="6.7109375" style="299" customWidth="1"/>
    <col min="14097" max="14097" width="5.28515625" style="299" customWidth="1"/>
    <col min="14098" max="14099" width="5.85546875" style="299" customWidth="1"/>
    <col min="14100" max="14100" width="5" style="299" customWidth="1"/>
    <col min="14101" max="14101" width="5.28515625" style="299" customWidth="1"/>
    <col min="14102" max="14102" width="5.7109375" style="299" customWidth="1"/>
    <col min="14103" max="14103" width="4.85546875" style="299" customWidth="1"/>
    <col min="14104" max="14104" width="5.42578125" style="299" customWidth="1"/>
    <col min="14105" max="14336" width="9.140625" style="299"/>
    <col min="14337" max="14337" width="2.5703125" style="299" customWidth="1"/>
    <col min="14338" max="14338" width="10.42578125" style="299" customWidth="1"/>
    <col min="14339" max="14339" width="11.5703125" style="299" customWidth="1"/>
    <col min="14340" max="14340" width="5.140625" style="299" customWidth="1"/>
    <col min="14341" max="14341" width="5.85546875" style="299" customWidth="1"/>
    <col min="14342" max="14342" width="6.85546875" style="299" customWidth="1"/>
    <col min="14343" max="14343" width="4.7109375" style="299" customWidth="1"/>
    <col min="14344" max="14345" width="5.42578125" style="299" customWidth="1"/>
    <col min="14346" max="14346" width="5.7109375" style="299" customWidth="1"/>
    <col min="14347" max="14347" width="5.140625" style="299" customWidth="1"/>
    <col min="14348" max="14348" width="5.7109375" style="299" customWidth="1"/>
    <col min="14349" max="14349" width="6.140625" style="299" customWidth="1"/>
    <col min="14350" max="14350" width="6.7109375" style="299" customWidth="1"/>
    <col min="14351" max="14351" width="6.28515625" style="299" customWidth="1"/>
    <col min="14352" max="14352" width="6.7109375" style="299" customWidth="1"/>
    <col min="14353" max="14353" width="5.28515625" style="299" customWidth="1"/>
    <col min="14354" max="14355" width="5.85546875" style="299" customWidth="1"/>
    <col min="14356" max="14356" width="5" style="299" customWidth="1"/>
    <col min="14357" max="14357" width="5.28515625" style="299" customWidth="1"/>
    <col min="14358" max="14358" width="5.7109375" style="299" customWidth="1"/>
    <col min="14359" max="14359" width="4.85546875" style="299" customWidth="1"/>
    <col min="14360" max="14360" width="5.42578125" style="299" customWidth="1"/>
    <col min="14361" max="14592" width="9.140625" style="299"/>
    <col min="14593" max="14593" width="2.5703125" style="299" customWidth="1"/>
    <col min="14594" max="14594" width="10.42578125" style="299" customWidth="1"/>
    <col min="14595" max="14595" width="11.5703125" style="299" customWidth="1"/>
    <col min="14596" max="14596" width="5.140625" style="299" customWidth="1"/>
    <col min="14597" max="14597" width="5.85546875" style="299" customWidth="1"/>
    <col min="14598" max="14598" width="6.85546875" style="299" customWidth="1"/>
    <col min="14599" max="14599" width="4.7109375" style="299" customWidth="1"/>
    <col min="14600" max="14601" width="5.42578125" style="299" customWidth="1"/>
    <col min="14602" max="14602" width="5.7109375" style="299" customWidth="1"/>
    <col min="14603" max="14603" width="5.140625" style="299" customWidth="1"/>
    <col min="14604" max="14604" width="5.7109375" style="299" customWidth="1"/>
    <col min="14605" max="14605" width="6.140625" style="299" customWidth="1"/>
    <col min="14606" max="14606" width="6.7109375" style="299" customWidth="1"/>
    <col min="14607" max="14607" width="6.28515625" style="299" customWidth="1"/>
    <col min="14608" max="14608" width="6.7109375" style="299" customWidth="1"/>
    <col min="14609" max="14609" width="5.28515625" style="299" customWidth="1"/>
    <col min="14610" max="14611" width="5.85546875" style="299" customWidth="1"/>
    <col min="14612" max="14612" width="5" style="299" customWidth="1"/>
    <col min="14613" max="14613" width="5.28515625" style="299" customWidth="1"/>
    <col min="14614" max="14614" width="5.7109375" style="299" customWidth="1"/>
    <col min="14615" max="14615" width="4.85546875" style="299" customWidth="1"/>
    <col min="14616" max="14616" width="5.42578125" style="299" customWidth="1"/>
    <col min="14617" max="14848" width="9.140625" style="299"/>
    <col min="14849" max="14849" width="2.5703125" style="299" customWidth="1"/>
    <col min="14850" max="14850" width="10.42578125" style="299" customWidth="1"/>
    <col min="14851" max="14851" width="11.5703125" style="299" customWidth="1"/>
    <col min="14852" max="14852" width="5.140625" style="299" customWidth="1"/>
    <col min="14853" max="14853" width="5.85546875" style="299" customWidth="1"/>
    <col min="14854" max="14854" width="6.85546875" style="299" customWidth="1"/>
    <col min="14855" max="14855" width="4.7109375" style="299" customWidth="1"/>
    <col min="14856" max="14857" width="5.42578125" style="299" customWidth="1"/>
    <col min="14858" max="14858" width="5.7109375" style="299" customWidth="1"/>
    <col min="14859" max="14859" width="5.140625" style="299" customWidth="1"/>
    <col min="14860" max="14860" width="5.7109375" style="299" customWidth="1"/>
    <col min="14861" max="14861" width="6.140625" style="299" customWidth="1"/>
    <col min="14862" max="14862" width="6.7109375" style="299" customWidth="1"/>
    <col min="14863" max="14863" width="6.28515625" style="299" customWidth="1"/>
    <col min="14864" max="14864" width="6.7109375" style="299" customWidth="1"/>
    <col min="14865" max="14865" width="5.28515625" style="299" customWidth="1"/>
    <col min="14866" max="14867" width="5.85546875" style="299" customWidth="1"/>
    <col min="14868" max="14868" width="5" style="299" customWidth="1"/>
    <col min="14869" max="14869" width="5.28515625" style="299" customWidth="1"/>
    <col min="14870" max="14870" width="5.7109375" style="299" customWidth="1"/>
    <col min="14871" max="14871" width="4.85546875" style="299" customWidth="1"/>
    <col min="14872" max="14872" width="5.42578125" style="299" customWidth="1"/>
    <col min="14873" max="15104" width="9.140625" style="299"/>
    <col min="15105" max="15105" width="2.5703125" style="299" customWidth="1"/>
    <col min="15106" max="15106" width="10.42578125" style="299" customWidth="1"/>
    <col min="15107" max="15107" width="11.5703125" style="299" customWidth="1"/>
    <col min="15108" max="15108" width="5.140625" style="299" customWidth="1"/>
    <col min="15109" max="15109" width="5.85546875" style="299" customWidth="1"/>
    <col min="15110" max="15110" width="6.85546875" style="299" customWidth="1"/>
    <col min="15111" max="15111" width="4.7109375" style="299" customWidth="1"/>
    <col min="15112" max="15113" width="5.42578125" style="299" customWidth="1"/>
    <col min="15114" max="15114" width="5.7109375" style="299" customWidth="1"/>
    <col min="15115" max="15115" width="5.140625" style="299" customWidth="1"/>
    <col min="15116" max="15116" width="5.7109375" style="299" customWidth="1"/>
    <col min="15117" max="15117" width="6.140625" style="299" customWidth="1"/>
    <col min="15118" max="15118" width="6.7109375" style="299" customWidth="1"/>
    <col min="15119" max="15119" width="6.28515625" style="299" customWidth="1"/>
    <col min="15120" max="15120" width="6.7109375" style="299" customWidth="1"/>
    <col min="15121" max="15121" width="5.28515625" style="299" customWidth="1"/>
    <col min="15122" max="15123" width="5.85546875" style="299" customWidth="1"/>
    <col min="15124" max="15124" width="5" style="299" customWidth="1"/>
    <col min="15125" max="15125" width="5.28515625" style="299" customWidth="1"/>
    <col min="15126" max="15126" width="5.7109375" style="299" customWidth="1"/>
    <col min="15127" max="15127" width="4.85546875" style="299" customWidth="1"/>
    <col min="15128" max="15128" width="5.42578125" style="299" customWidth="1"/>
    <col min="15129" max="15360" width="9.140625" style="299"/>
    <col min="15361" max="15361" width="2.5703125" style="299" customWidth="1"/>
    <col min="15362" max="15362" width="10.42578125" style="299" customWidth="1"/>
    <col min="15363" max="15363" width="11.5703125" style="299" customWidth="1"/>
    <col min="15364" max="15364" width="5.140625" style="299" customWidth="1"/>
    <col min="15365" max="15365" width="5.85546875" style="299" customWidth="1"/>
    <col min="15366" max="15366" width="6.85546875" style="299" customWidth="1"/>
    <col min="15367" max="15367" width="4.7109375" style="299" customWidth="1"/>
    <col min="15368" max="15369" width="5.42578125" style="299" customWidth="1"/>
    <col min="15370" max="15370" width="5.7109375" style="299" customWidth="1"/>
    <col min="15371" max="15371" width="5.140625" style="299" customWidth="1"/>
    <col min="15372" max="15372" width="5.7109375" style="299" customWidth="1"/>
    <col min="15373" max="15373" width="6.140625" style="299" customWidth="1"/>
    <col min="15374" max="15374" width="6.7109375" style="299" customWidth="1"/>
    <col min="15375" max="15375" width="6.28515625" style="299" customWidth="1"/>
    <col min="15376" max="15376" width="6.7109375" style="299" customWidth="1"/>
    <col min="15377" max="15377" width="5.28515625" style="299" customWidth="1"/>
    <col min="15378" max="15379" width="5.85546875" style="299" customWidth="1"/>
    <col min="15380" max="15380" width="5" style="299" customWidth="1"/>
    <col min="15381" max="15381" width="5.28515625" style="299" customWidth="1"/>
    <col min="15382" max="15382" width="5.7109375" style="299" customWidth="1"/>
    <col min="15383" max="15383" width="4.85546875" style="299" customWidth="1"/>
    <col min="15384" max="15384" width="5.42578125" style="299" customWidth="1"/>
    <col min="15385" max="15616" width="9.140625" style="299"/>
    <col min="15617" max="15617" width="2.5703125" style="299" customWidth="1"/>
    <col min="15618" max="15618" width="10.42578125" style="299" customWidth="1"/>
    <col min="15619" max="15619" width="11.5703125" style="299" customWidth="1"/>
    <col min="15620" max="15620" width="5.140625" style="299" customWidth="1"/>
    <col min="15621" max="15621" width="5.85546875" style="299" customWidth="1"/>
    <col min="15622" max="15622" width="6.85546875" style="299" customWidth="1"/>
    <col min="15623" max="15623" width="4.7109375" style="299" customWidth="1"/>
    <col min="15624" max="15625" width="5.42578125" style="299" customWidth="1"/>
    <col min="15626" max="15626" width="5.7109375" style="299" customWidth="1"/>
    <col min="15627" max="15627" width="5.140625" style="299" customWidth="1"/>
    <col min="15628" max="15628" width="5.7109375" style="299" customWidth="1"/>
    <col min="15629" max="15629" width="6.140625" style="299" customWidth="1"/>
    <col min="15630" max="15630" width="6.7109375" style="299" customWidth="1"/>
    <col min="15631" max="15631" width="6.28515625" style="299" customWidth="1"/>
    <col min="15632" max="15632" width="6.7109375" style="299" customWidth="1"/>
    <col min="15633" max="15633" width="5.28515625" style="299" customWidth="1"/>
    <col min="15634" max="15635" width="5.85546875" style="299" customWidth="1"/>
    <col min="15636" max="15636" width="5" style="299" customWidth="1"/>
    <col min="15637" max="15637" width="5.28515625" style="299" customWidth="1"/>
    <col min="15638" max="15638" width="5.7109375" style="299" customWidth="1"/>
    <col min="15639" max="15639" width="4.85546875" style="299" customWidth="1"/>
    <col min="15640" max="15640" width="5.42578125" style="299" customWidth="1"/>
    <col min="15641" max="15872" width="9.140625" style="299"/>
    <col min="15873" max="15873" width="2.5703125" style="299" customWidth="1"/>
    <col min="15874" max="15874" width="10.42578125" style="299" customWidth="1"/>
    <col min="15875" max="15875" width="11.5703125" style="299" customWidth="1"/>
    <col min="15876" max="15876" width="5.140625" style="299" customWidth="1"/>
    <col min="15877" max="15877" width="5.85546875" style="299" customWidth="1"/>
    <col min="15878" max="15878" width="6.85546875" style="299" customWidth="1"/>
    <col min="15879" max="15879" width="4.7109375" style="299" customWidth="1"/>
    <col min="15880" max="15881" width="5.42578125" style="299" customWidth="1"/>
    <col min="15882" max="15882" width="5.7109375" style="299" customWidth="1"/>
    <col min="15883" max="15883" width="5.140625" style="299" customWidth="1"/>
    <col min="15884" max="15884" width="5.7109375" style="299" customWidth="1"/>
    <col min="15885" max="15885" width="6.140625" style="299" customWidth="1"/>
    <col min="15886" max="15886" width="6.7109375" style="299" customWidth="1"/>
    <col min="15887" max="15887" width="6.28515625" style="299" customWidth="1"/>
    <col min="15888" max="15888" width="6.7109375" style="299" customWidth="1"/>
    <col min="15889" max="15889" width="5.28515625" style="299" customWidth="1"/>
    <col min="15890" max="15891" width="5.85546875" style="299" customWidth="1"/>
    <col min="15892" max="15892" width="5" style="299" customWidth="1"/>
    <col min="15893" max="15893" width="5.28515625" style="299" customWidth="1"/>
    <col min="15894" max="15894" width="5.7109375" style="299" customWidth="1"/>
    <col min="15895" max="15895" width="4.85546875" style="299" customWidth="1"/>
    <col min="15896" max="15896" width="5.42578125" style="299" customWidth="1"/>
    <col min="15897" max="16128" width="9.140625" style="299"/>
    <col min="16129" max="16129" width="2.5703125" style="299" customWidth="1"/>
    <col min="16130" max="16130" width="10.42578125" style="299" customWidth="1"/>
    <col min="16131" max="16131" width="11.5703125" style="299" customWidth="1"/>
    <col min="16132" max="16132" width="5.140625" style="299" customWidth="1"/>
    <col min="16133" max="16133" width="5.85546875" style="299" customWidth="1"/>
    <col min="16134" max="16134" width="6.85546875" style="299" customWidth="1"/>
    <col min="16135" max="16135" width="4.7109375" style="299" customWidth="1"/>
    <col min="16136" max="16137" width="5.42578125" style="299" customWidth="1"/>
    <col min="16138" max="16138" width="5.7109375" style="299" customWidth="1"/>
    <col min="16139" max="16139" width="5.140625" style="299" customWidth="1"/>
    <col min="16140" max="16140" width="5.7109375" style="299" customWidth="1"/>
    <col min="16141" max="16141" width="6.140625" style="299" customWidth="1"/>
    <col min="16142" max="16142" width="6.7109375" style="299" customWidth="1"/>
    <col min="16143" max="16143" width="6.28515625" style="299" customWidth="1"/>
    <col min="16144" max="16144" width="6.7109375" style="299" customWidth="1"/>
    <col min="16145" max="16145" width="5.28515625" style="299" customWidth="1"/>
    <col min="16146" max="16147" width="5.85546875" style="299" customWidth="1"/>
    <col min="16148" max="16148" width="5" style="299" customWidth="1"/>
    <col min="16149" max="16149" width="5.28515625" style="299" customWidth="1"/>
    <col min="16150" max="16150" width="5.7109375" style="299" customWidth="1"/>
    <col min="16151" max="16151" width="4.85546875" style="299" customWidth="1"/>
    <col min="16152" max="16152" width="5.42578125" style="299" customWidth="1"/>
    <col min="16153" max="16384" width="9.140625" style="299"/>
  </cols>
  <sheetData>
    <row r="1" spans="1:26" ht="12" customHeight="1" x14ac:dyDescent="0.2">
      <c r="U1" s="467" t="s">
        <v>253</v>
      </c>
      <c r="V1" s="467"/>
      <c r="W1" s="467"/>
      <c r="X1" s="467"/>
      <c r="Y1" s="467"/>
    </row>
    <row r="2" spans="1:26" ht="14.25" customHeight="1" x14ac:dyDescent="0.2">
      <c r="B2" s="468" t="s">
        <v>254</v>
      </c>
      <c r="C2" s="468"/>
      <c r="D2" s="468"/>
      <c r="E2" s="468"/>
      <c r="F2" s="468"/>
      <c r="G2" s="468"/>
      <c r="H2" s="468"/>
      <c r="I2" s="468"/>
      <c r="J2" s="468"/>
      <c r="K2" s="468"/>
      <c r="L2" s="468"/>
      <c r="M2" s="468"/>
      <c r="N2" s="468"/>
      <c r="O2" s="468"/>
      <c r="P2" s="468"/>
      <c r="Q2" s="468"/>
      <c r="R2" s="468"/>
      <c r="S2" s="468"/>
      <c r="T2" s="468"/>
      <c r="U2" s="468"/>
      <c r="V2" s="468"/>
      <c r="W2" s="468"/>
    </row>
    <row r="3" spans="1:26" x14ac:dyDescent="0.2">
      <c r="A3" s="469" t="s">
        <v>18</v>
      </c>
      <c r="B3" s="469"/>
      <c r="C3" s="469"/>
      <c r="D3" s="469"/>
      <c r="E3" s="469"/>
      <c r="F3" s="469"/>
      <c r="G3" s="469"/>
      <c r="H3" s="469"/>
      <c r="I3" s="469"/>
      <c r="J3" s="469"/>
      <c r="K3" s="469"/>
      <c r="L3" s="469"/>
      <c r="M3" s="469"/>
      <c r="N3" s="469"/>
      <c r="O3" s="469"/>
      <c r="P3" s="469"/>
      <c r="Q3" s="469"/>
      <c r="R3" s="469"/>
      <c r="S3" s="469"/>
      <c r="T3" s="469"/>
      <c r="U3" s="469"/>
      <c r="V3" s="469"/>
      <c r="W3" s="469"/>
    </row>
    <row r="4" spans="1:26" ht="309.75" x14ac:dyDescent="0.2">
      <c r="A4" s="300" t="s">
        <v>12</v>
      </c>
      <c r="B4" s="301" t="s">
        <v>255</v>
      </c>
      <c r="C4" s="302" t="s">
        <v>0</v>
      </c>
      <c r="D4" s="303" t="s">
        <v>256</v>
      </c>
      <c r="E4" s="303" t="s">
        <v>257</v>
      </c>
      <c r="F4" s="303" t="s">
        <v>258</v>
      </c>
      <c r="G4" s="303" t="s">
        <v>259</v>
      </c>
      <c r="H4" s="303" t="s">
        <v>260</v>
      </c>
      <c r="I4" s="303" t="s">
        <v>261</v>
      </c>
      <c r="J4" s="303" t="s">
        <v>262</v>
      </c>
      <c r="K4" s="303" t="s">
        <v>263</v>
      </c>
      <c r="L4" s="303" t="s">
        <v>264</v>
      </c>
      <c r="M4" s="304" t="s">
        <v>265</v>
      </c>
      <c r="N4" s="303" t="s">
        <v>266</v>
      </c>
      <c r="O4" s="303" t="s">
        <v>267</v>
      </c>
      <c r="P4" s="303" t="s">
        <v>268</v>
      </c>
      <c r="Q4" s="303" t="s">
        <v>269</v>
      </c>
      <c r="R4" s="303" t="s">
        <v>270</v>
      </c>
      <c r="S4" s="303" t="s">
        <v>271</v>
      </c>
      <c r="T4" s="305" t="s">
        <v>272</v>
      </c>
      <c r="U4" s="303" t="s">
        <v>273</v>
      </c>
      <c r="V4" s="303" t="s">
        <v>274</v>
      </c>
      <c r="W4" s="303" t="s">
        <v>275</v>
      </c>
      <c r="X4" s="303" t="s">
        <v>276</v>
      </c>
      <c r="Y4" s="303" t="s">
        <v>277</v>
      </c>
    </row>
    <row r="5" spans="1:26" x14ac:dyDescent="0.2">
      <c r="A5" s="306"/>
      <c r="B5" s="307">
        <v>1</v>
      </c>
      <c r="C5" s="307">
        <v>2</v>
      </c>
      <c r="D5" s="307">
        <v>3</v>
      </c>
      <c r="E5" s="307">
        <v>4</v>
      </c>
      <c r="F5" s="307">
        <v>5</v>
      </c>
      <c r="G5" s="307">
        <v>6</v>
      </c>
      <c r="H5" s="307">
        <v>7</v>
      </c>
      <c r="I5" s="307">
        <v>9</v>
      </c>
      <c r="J5" s="307">
        <v>10</v>
      </c>
      <c r="K5" s="307">
        <v>11</v>
      </c>
      <c r="L5" s="307">
        <v>12</v>
      </c>
      <c r="M5" s="307">
        <v>13</v>
      </c>
      <c r="N5" s="307">
        <v>14</v>
      </c>
      <c r="O5" s="307">
        <v>15</v>
      </c>
      <c r="P5" s="307">
        <v>16</v>
      </c>
      <c r="Q5" s="307">
        <v>17</v>
      </c>
      <c r="R5" s="307">
        <v>18</v>
      </c>
      <c r="S5" s="307">
        <v>19</v>
      </c>
      <c r="T5" s="307">
        <v>20</v>
      </c>
      <c r="U5" s="307">
        <v>21</v>
      </c>
      <c r="V5" s="307">
        <v>22</v>
      </c>
      <c r="W5" s="307">
        <v>23</v>
      </c>
      <c r="X5" s="307">
        <v>24</v>
      </c>
      <c r="Y5" s="307">
        <v>25</v>
      </c>
    </row>
    <row r="6" spans="1:26" ht="36" x14ac:dyDescent="0.2">
      <c r="A6" s="308">
        <v>1</v>
      </c>
      <c r="B6" s="307" t="s">
        <v>278</v>
      </c>
      <c r="C6" s="309">
        <f t="shared" ref="C6:C11" si="0">SUM(D6:Y6)</f>
        <v>3933.8659999999995</v>
      </c>
      <c r="D6" s="310">
        <v>197.9</v>
      </c>
      <c r="E6" s="310">
        <v>513.20000000000005</v>
      </c>
      <c r="F6" s="310">
        <v>1365.2</v>
      </c>
      <c r="G6" s="310">
        <v>8.6</v>
      </c>
      <c r="H6" s="310">
        <v>19.899999999999999</v>
      </c>
      <c r="I6" s="310">
        <v>130.1</v>
      </c>
      <c r="J6" s="310">
        <v>385.1</v>
      </c>
      <c r="K6" s="310">
        <v>2.7</v>
      </c>
      <c r="L6" s="310">
        <v>819.9</v>
      </c>
      <c r="M6" s="310">
        <v>21.7</v>
      </c>
      <c r="N6" s="310">
        <v>176.7</v>
      </c>
      <c r="O6" s="310">
        <v>161</v>
      </c>
      <c r="P6" s="311">
        <v>17.004999999999999</v>
      </c>
      <c r="Q6" s="310">
        <v>8.4</v>
      </c>
      <c r="R6" s="310">
        <v>27.1</v>
      </c>
      <c r="S6" s="310">
        <v>13.9</v>
      </c>
      <c r="T6" s="310">
        <v>0.3</v>
      </c>
      <c r="U6" s="310">
        <v>9.1999999999999993</v>
      </c>
      <c r="V6" s="310">
        <v>28.9</v>
      </c>
      <c r="W6" s="310">
        <v>0.6</v>
      </c>
      <c r="X6" s="310">
        <v>5</v>
      </c>
      <c r="Y6" s="311">
        <v>21.460999999999999</v>
      </c>
    </row>
    <row r="7" spans="1:26" ht="24" x14ac:dyDescent="0.2">
      <c r="A7" s="308">
        <v>2</v>
      </c>
      <c r="B7" s="312" t="s">
        <v>279</v>
      </c>
      <c r="C7" s="313">
        <f t="shared" si="0"/>
        <v>3881.3719999999994</v>
      </c>
      <c r="D7" s="314">
        <v>236</v>
      </c>
      <c r="E7" s="314">
        <v>526.70000000000005</v>
      </c>
      <c r="F7" s="314">
        <v>1265.5</v>
      </c>
      <c r="G7" s="314">
        <v>13.6</v>
      </c>
      <c r="H7" s="314">
        <v>22</v>
      </c>
      <c r="I7" s="314">
        <v>105.7</v>
      </c>
      <c r="J7" s="314">
        <v>353.6</v>
      </c>
      <c r="K7" s="314">
        <v>2.1</v>
      </c>
      <c r="L7" s="314">
        <v>837.8</v>
      </c>
      <c r="M7" s="314">
        <v>27</v>
      </c>
      <c r="N7" s="314">
        <v>224.2</v>
      </c>
      <c r="O7" s="314">
        <v>162</v>
      </c>
      <c r="P7" s="313">
        <v>16.271999999999998</v>
      </c>
      <c r="Q7" s="314">
        <v>8</v>
      </c>
      <c r="R7" s="314">
        <v>27.7</v>
      </c>
      <c r="S7" s="314">
        <v>13.6</v>
      </c>
      <c r="T7" s="314">
        <v>0.2</v>
      </c>
      <c r="U7" s="314">
        <v>5.3</v>
      </c>
      <c r="V7" s="314">
        <v>29.9</v>
      </c>
      <c r="W7" s="314">
        <v>0.6</v>
      </c>
      <c r="X7" s="314">
        <v>3.6</v>
      </c>
      <c r="Y7" s="313" t="s">
        <v>280</v>
      </c>
      <c r="Z7" s="315"/>
    </row>
    <row r="8" spans="1:26" ht="24" x14ac:dyDescent="0.2">
      <c r="A8" s="308">
        <v>3</v>
      </c>
      <c r="B8" s="316" t="s">
        <v>281</v>
      </c>
      <c r="C8" s="317">
        <f t="shared" si="0"/>
        <v>2191.9999999999995</v>
      </c>
      <c r="D8" s="318">
        <v>2.2000000000000002</v>
      </c>
      <c r="E8" s="318">
        <v>14.7</v>
      </c>
      <c r="F8" s="318">
        <v>709.8</v>
      </c>
      <c r="G8" s="318">
        <v>0.4</v>
      </c>
      <c r="H8" s="318">
        <v>20.8</v>
      </c>
      <c r="I8" s="318">
        <v>23.6</v>
      </c>
      <c r="J8" s="318">
        <v>304.7</v>
      </c>
      <c r="K8" s="318">
        <v>2</v>
      </c>
      <c r="L8" s="318">
        <v>794.2</v>
      </c>
      <c r="M8" s="319">
        <v>21.5</v>
      </c>
      <c r="N8" s="319">
        <v>216.7</v>
      </c>
      <c r="O8" s="320"/>
      <c r="P8" s="321"/>
      <c r="Q8" s="318">
        <v>7.9</v>
      </c>
      <c r="R8" s="322">
        <v>22.7</v>
      </c>
      <c r="S8" s="323">
        <v>11.9</v>
      </c>
      <c r="T8" s="319">
        <v>0.2</v>
      </c>
      <c r="U8" s="322">
        <v>5.2</v>
      </c>
      <c r="V8" s="322">
        <v>29.4</v>
      </c>
      <c r="W8" s="322">
        <v>0.6</v>
      </c>
      <c r="X8" s="324">
        <v>3.5</v>
      </c>
      <c r="Y8" s="324"/>
    </row>
    <row r="9" spans="1:26" x14ac:dyDescent="0.2">
      <c r="A9" s="308">
        <v>4</v>
      </c>
      <c r="B9" s="325" t="s">
        <v>282</v>
      </c>
      <c r="C9" s="317">
        <f t="shared" si="0"/>
        <v>27.700000000000003</v>
      </c>
      <c r="D9" s="318">
        <v>0.1</v>
      </c>
      <c r="E9" s="318">
        <v>0.3</v>
      </c>
      <c r="F9" s="318">
        <v>10.3</v>
      </c>
      <c r="G9" s="326"/>
      <c r="H9" s="318">
        <v>0.3</v>
      </c>
      <c r="I9" s="318">
        <v>0.4</v>
      </c>
      <c r="J9" s="318"/>
      <c r="K9" s="318">
        <v>0.1</v>
      </c>
      <c r="L9" s="318">
        <v>11.5</v>
      </c>
      <c r="M9" s="318">
        <v>0.3</v>
      </c>
      <c r="N9" s="319">
        <v>3.2</v>
      </c>
      <c r="O9" s="320"/>
      <c r="P9" s="321"/>
      <c r="Q9" s="318">
        <v>0.1</v>
      </c>
      <c r="R9" s="322">
        <v>0.3</v>
      </c>
      <c r="S9" s="323">
        <v>0.2</v>
      </c>
      <c r="T9" s="327"/>
      <c r="U9" s="322">
        <v>0.1</v>
      </c>
      <c r="V9" s="322">
        <v>0.5</v>
      </c>
      <c r="W9" s="328"/>
      <c r="X9" s="324"/>
      <c r="Y9" s="324"/>
    </row>
    <row r="10" spans="1:26" x14ac:dyDescent="0.2">
      <c r="A10" s="308">
        <v>5</v>
      </c>
      <c r="B10" s="325" t="s">
        <v>283</v>
      </c>
      <c r="C10" s="317">
        <f t="shared" si="0"/>
        <v>1661.6720000000003</v>
      </c>
      <c r="D10" s="318">
        <f t="shared" ref="D10:I10" si="1">D7-D8-D9</f>
        <v>233.70000000000002</v>
      </c>
      <c r="E10" s="318">
        <f t="shared" si="1"/>
        <v>511.7</v>
      </c>
      <c r="F10" s="318">
        <f t="shared" si="1"/>
        <v>545.40000000000009</v>
      </c>
      <c r="G10" s="318">
        <f t="shared" si="1"/>
        <v>13.2</v>
      </c>
      <c r="H10" s="318">
        <f t="shared" si="1"/>
        <v>0.89999999999999925</v>
      </c>
      <c r="I10" s="318">
        <f t="shared" si="1"/>
        <v>81.699999999999989</v>
      </c>
      <c r="J10" s="318">
        <f>J7-J8-J9</f>
        <v>48.900000000000034</v>
      </c>
      <c r="K10" s="318">
        <f t="shared" ref="K10:X10" si="2">K7-K8-K9</f>
        <v>0</v>
      </c>
      <c r="L10" s="318">
        <f t="shared" si="2"/>
        <v>32.099999999999909</v>
      </c>
      <c r="M10" s="318">
        <f t="shared" si="2"/>
        <v>5.2</v>
      </c>
      <c r="N10" s="318">
        <f t="shared" si="2"/>
        <v>4.3</v>
      </c>
      <c r="O10" s="318">
        <f t="shared" si="2"/>
        <v>162</v>
      </c>
      <c r="P10" s="318">
        <f t="shared" si="2"/>
        <v>16.271999999999998</v>
      </c>
      <c r="Q10" s="318">
        <f t="shared" si="2"/>
        <v>-3.6082248300317588E-16</v>
      </c>
      <c r="R10" s="318">
        <f t="shared" si="2"/>
        <v>4.7</v>
      </c>
      <c r="S10" s="318">
        <f t="shared" si="2"/>
        <v>1.4999999999999993</v>
      </c>
      <c r="T10" s="318">
        <f t="shared" si="2"/>
        <v>0</v>
      </c>
      <c r="U10" s="318">
        <f t="shared" si="2"/>
        <v>-3.6082248300317588E-16</v>
      </c>
      <c r="V10" s="318">
        <f t="shared" si="2"/>
        <v>0</v>
      </c>
      <c r="W10" s="318">
        <f t="shared" si="2"/>
        <v>0</v>
      </c>
      <c r="X10" s="318">
        <f t="shared" si="2"/>
        <v>0.10000000000000009</v>
      </c>
      <c r="Y10" s="318"/>
    </row>
    <row r="11" spans="1:26" ht="60" x14ac:dyDescent="0.2">
      <c r="A11" s="308">
        <v>6</v>
      </c>
      <c r="B11" s="329" t="s">
        <v>284</v>
      </c>
      <c r="C11" s="323">
        <f t="shared" si="0"/>
        <v>257.2</v>
      </c>
      <c r="D11" s="319"/>
      <c r="E11" s="319"/>
      <c r="F11" s="319"/>
      <c r="G11" s="319"/>
      <c r="H11" s="319"/>
      <c r="I11" s="319"/>
      <c r="J11" s="319"/>
      <c r="K11" s="319"/>
      <c r="L11" s="319"/>
      <c r="M11" s="319"/>
      <c r="N11" s="323">
        <v>149</v>
      </c>
      <c r="O11" s="319"/>
      <c r="P11" s="319"/>
      <c r="Q11" s="319">
        <v>12.5</v>
      </c>
      <c r="R11" s="319">
        <v>10.3</v>
      </c>
      <c r="S11" s="319"/>
      <c r="T11" s="319"/>
      <c r="U11" s="319">
        <v>24.7</v>
      </c>
      <c r="V11" s="319">
        <v>48</v>
      </c>
      <c r="W11" s="319"/>
      <c r="X11" s="319">
        <v>12.7</v>
      </c>
      <c r="Y11" s="319"/>
      <c r="Z11" s="315"/>
    </row>
    <row r="12" spans="1:26" ht="48" x14ac:dyDescent="0.2">
      <c r="A12" s="308">
        <v>7</v>
      </c>
      <c r="B12" s="308" t="s">
        <v>285</v>
      </c>
      <c r="C12" s="308"/>
      <c r="D12" s="308"/>
      <c r="E12" s="308"/>
      <c r="F12" s="308"/>
      <c r="G12" s="308"/>
      <c r="H12" s="308"/>
      <c r="I12" s="308"/>
      <c r="J12" s="308"/>
      <c r="K12" s="308"/>
      <c r="L12" s="308"/>
      <c r="M12" s="308"/>
      <c r="N12" s="308">
        <v>17.3</v>
      </c>
      <c r="O12" s="308"/>
      <c r="P12" s="308"/>
      <c r="Q12" s="308"/>
      <c r="R12" s="308"/>
      <c r="S12" s="308"/>
      <c r="T12" s="308"/>
      <c r="U12" s="308"/>
      <c r="V12" s="308">
        <v>9.5</v>
      </c>
      <c r="W12" s="308"/>
      <c r="X12" s="308"/>
      <c r="Y12" s="308"/>
    </row>
  </sheetData>
  <mergeCells count="3">
    <mergeCell ref="U1:Y1"/>
    <mergeCell ref="B2:W2"/>
    <mergeCell ref="A3:W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B8" sqref="B8"/>
    </sheetView>
  </sheetViews>
  <sheetFormatPr defaultColWidth="9.140625" defaultRowHeight="15" x14ac:dyDescent="0.25"/>
  <cols>
    <col min="1" max="1" width="4.140625" style="6" customWidth="1"/>
    <col min="2" max="2" width="58.28515625" style="6" customWidth="1"/>
    <col min="3" max="3" width="44.42578125" style="6" customWidth="1"/>
    <col min="4" max="4" width="10.42578125" style="6" customWidth="1"/>
    <col min="5" max="5" width="10.7109375" style="6" customWidth="1"/>
    <col min="6" max="16384" width="9.140625" style="6"/>
  </cols>
  <sheetData>
    <row r="1" spans="1:5" x14ac:dyDescent="0.25">
      <c r="D1" s="373" t="s">
        <v>40</v>
      </c>
      <c r="E1" s="373"/>
    </row>
    <row r="2" spans="1:5" ht="33.75" customHeight="1" x14ac:dyDescent="0.25">
      <c r="A2" s="386" t="s">
        <v>145</v>
      </c>
      <c r="B2" s="386"/>
      <c r="C2" s="386"/>
      <c r="D2" s="386"/>
      <c r="E2" s="386"/>
    </row>
    <row r="3" spans="1:5" ht="15.75" thickBot="1" x14ac:dyDescent="0.3">
      <c r="B3" s="377" t="s">
        <v>18</v>
      </c>
      <c r="C3" s="377"/>
      <c r="D3" s="377"/>
      <c r="E3" s="377"/>
    </row>
    <row r="4" spans="1:5" ht="15" customHeight="1" x14ac:dyDescent="0.25">
      <c r="A4" s="380" t="s">
        <v>12</v>
      </c>
      <c r="B4" s="382" t="s">
        <v>11</v>
      </c>
      <c r="C4" s="382" t="s">
        <v>14</v>
      </c>
      <c r="D4" s="384" t="s">
        <v>0</v>
      </c>
      <c r="E4" s="378" t="s">
        <v>39</v>
      </c>
    </row>
    <row r="5" spans="1:5" ht="27.75" customHeight="1" thickBot="1" x14ac:dyDescent="0.3">
      <c r="A5" s="381"/>
      <c r="B5" s="383"/>
      <c r="C5" s="383"/>
      <c r="D5" s="385"/>
      <c r="E5" s="379"/>
    </row>
    <row r="6" spans="1:5" ht="45" customHeight="1" x14ac:dyDescent="0.25">
      <c r="A6" s="113" t="s">
        <v>4</v>
      </c>
      <c r="B6" s="53" t="s">
        <v>22</v>
      </c>
      <c r="C6" s="53" t="s">
        <v>148</v>
      </c>
      <c r="D6" s="126">
        <v>220</v>
      </c>
      <c r="E6" s="127">
        <v>0</v>
      </c>
    </row>
    <row r="7" spans="1:5" ht="30.75" customHeight="1" x14ac:dyDescent="0.25">
      <c r="A7" s="105" t="s">
        <v>5</v>
      </c>
      <c r="B7" s="53" t="s">
        <v>49</v>
      </c>
      <c r="C7" s="53" t="s">
        <v>151</v>
      </c>
      <c r="D7" s="126">
        <v>10.5</v>
      </c>
      <c r="E7" s="127">
        <v>0</v>
      </c>
    </row>
    <row r="8" spans="1:5" ht="30.75" customHeight="1" x14ac:dyDescent="0.25">
      <c r="A8" s="105" t="s">
        <v>55</v>
      </c>
      <c r="B8" s="102" t="s">
        <v>140</v>
      </c>
      <c r="C8" s="53"/>
      <c r="D8" s="126">
        <v>6.1</v>
      </c>
      <c r="E8" s="127">
        <v>0</v>
      </c>
    </row>
    <row r="9" spans="1:5" ht="47.25" customHeight="1" x14ac:dyDescent="0.25">
      <c r="A9" s="105" t="s">
        <v>6</v>
      </c>
      <c r="B9" s="102" t="s">
        <v>15</v>
      </c>
      <c r="C9" s="53" t="s">
        <v>150</v>
      </c>
      <c r="D9" s="126">
        <v>9.8000000000000007</v>
      </c>
      <c r="E9" s="127">
        <v>0</v>
      </c>
    </row>
    <row r="10" spans="1:5" ht="31.5" customHeight="1" x14ac:dyDescent="0.25">
      <c r="A10" s="105" t="s">
        <v>7</v>
      </c>
      <c r="B10" s="53" t="s">
        <v>13</v>
      </c>
      <c r="C10" s="53" t="s">
        <v>157</v>
      </c>
      <c r="D10" s="126">
        <v>80</v>
      </c>
      <c r="E10" s="127">
        <v>0</v>
      </c>
    </row>
    <row r="11" spans="1:5" ht="18.75" customHeight="1" x14ac:dyDescent="0.25">
      <c r="A11" s="105" t="s">
        <v>8</v>
      </c>
      <c r="B11" s="102" t="s">
        <v>51</v>
      </c>
      <c r="C11" s="53" t="s">
        <v>158</v>
      </c>
      <c r="D11" s="126">
        <v>88.6</v>
      </c>
      <c r="E11" s="127">
        <v>0</v>
      </c>
    </row>
    <row r="12" spans="1:5" ht="30.75" customHeight="1" x14ac:dyDescent="0.25">
      <c r="A12" s="105" t="s">
        <v>9</v>
      </c>
      <c r="B12" s="53" t="s">
        <v>50</v>
      </c>
      <c r="C12" s="53" t="s">
        <v>149</v>
      </c>
      <c r="D12" s="126">
        <v>52</v>
      </c>
      <c r="E12" s="127">
        <v>0</v>
      </c>
    </row>
    <row r="13" spans="1:5" ht="20.25" customHeight="1" thickBot="1" x14ac:dyDescent="0.3">
      <c r="A13" s="374" t="s">
        <v>3</v>
      </c>
      <c r="B13" s="375"/>
      <c r="C13" s="376"/>
      <c r="D13" s="128">
        <f xml:space="preserve"> SUM(D6:D12)</f>
        <v>467</v>
      </c>
      <c r="E13" s="129">
        <f>SUM(E6:E12)</f>
        <v>0</v>
      </c>
    </row>
    <row r="14" spans="1:5" x14ac:dyDescent="0.25">
      <c r="B14" s="368" t="s">
        <v>19</v>
      </c>
      <c r="C14" s="368"/>
    </row>
    <row r="15" spans="1:5" ht="15.75" thickBot="1" x14ac:dyDescent="0.3"/>
    <row r="16" spans="1:5" x14ac:dyDescent="0.25">
      <c r="B16" s="369" t="s">
        <v>20</v>
      </c>
      <c r="C16" s="370"/>
      <c r="D16" s="106">
        <f>D6+D7+D9+D10+D11+D12</f>
        <v>460.9</v>
      </c>
      <c r="E16" s="107">
        <f>E6+E7+E9+E10+E11+E12</f>
        <v>0</v>
      </c>
    </row>
    <row r="17" spans="2:5" ht="15.75" thickBot="1" x14ac:dyDescent="0.3">
      <c r="B17" s="371" t="s">
        <v>104</v>
      </c>
      <c r="C17" s="372"/>
      <c r="D17" s="108">
        <f>D8</f>
        <v>6.1</v>
      </c>
      <c r="E17" s="109">
        <f>E8</f>
        <v>0</v>
      </c>
    </row>
    <row r="18" spans="2:5" ht="15.75" thickBot="1" x14ac:dyDescent="0.3">
      <c r="B18" s="366" t="s">
        <v>3</v>
      </c>
      <c r="C18" s="367"/>
      <c r="D18" s="111">
        <f>SUM(D16:D17)</f>
        <v>467</v>
      </c>
      <c r="E18" s="110">
        <f>SUM(E16:E17)</f>
        <v>0</v>
      </c>
    </row>
  </sheetData>
  <mergeCells count="13">
    <mergeCell ref="B18:C18"/>
    <mergeCell ref="B14:C14"/>
    <mergeCell ref="B16:C16"/>
    <mergeCell ref="B17:C17"/>
    <mergeCell ref="D1:E1"/>
    <mergeCell ref="A13:C13"/>
    <mergeCell ref="B3:E3"/>
    <mergeCell ref="E4:E5"/>
    <mergeCell ref="A4:A5"/>
    <mergeCell ref="B4:B5"/>
    <mergeCell ref="C4:C5"/>
    <mergeCell ref="D4:D5"/>
    <mergeCell ref="A2:E2"/>
  </mergeCells>
  <pageMargins left="0.7" right="0.7" top="0.75" bottom="0.75" header="0.3" footer="0.3"/>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A11" workbookViewId="0">
      <selection activeCell="M38" sqref="M38"/>
    </sheetView>
  </sheetViews>
  <sheetFormatPr defaultColWidth="8.85546875" defaultRowHeight="12.75" x14ac:dyDescent="0.2"/>
  <cols>
    <col min="1" max="1" width="4.28515625" style="330" customWidth="1"/>
    <col min="2" max="2" width="30.5703125" style="330" customWidth="1"/>
    <col min="3" max="3" width="10.5703125" style="330" customWidth="1"/>
    <col min="4" max="4" width="9.28515625" style="330" customWidth="1"/>
    <col min="5" max="5" width="9.7109375" style="330" customWidth="1"/>
    <col min="6" max="6" width="12.140625" style="330" customWidth="1"/>
    <col min="7" max="7" width="10" style="330" customWidth="1"/>
    <col min="8" max="9" width="9.28515625" style="330" customWidth="1"/>
    <col min="10" max="10" width="11.140625" style="330" customWidth="1"/>
    <col min="11" max="11" width="11.42578125" style="330" customWidth="1"/>
    <col min="12" max="175" width="8.85546875" style="330"/>
    <col min="176" max="176" width="5.28515625" style="330" customWidth="1"/>
    <col min="177" max="177" width="32.7109375" style="330" customWidth="1"/>
    <col min="178" max="178" width="10.5703125" style="330" customWidth="1"/>
    <col min="179" max="179" width="9.28515625" style="330" customWidth="1"/>
    <col min="180" max="180" width="9.7109375" style="330" customWidth="1"/>
    <col min="181" max="181" width="10.5703125" style="330" customWidth="1"/>
    <col min="182" max="182" width="10" style="330" customWidth="1"/>
    <col min="183" max="183" width="9.28515625" style="330" customWidth="1"/>
    <col min="184" max="184" width="9.85546875" style="330" customWidth="1"/>
    <col min="185" max="185" width="10" style="330" customWidth="1"/>
    <col min="186" max="186" width="10.28515625" style="330" customWidth="1"/>
    <col min="187" max="187" width="6.28515625" style="330" customWidth="1"/>
    <col min="188" max="256" width="8.85546875" style="330"/>
    <col min="257" max="257" width="4.28515625" style="330" customWidth="1"/>
    <col min="258" max="258" width="30.5703125" style="330" customWidth="1"/>
    <col min="259" max="259" width="10.5703125" style="330" customWidth="1"/>
    <col min="260" max="260" width="9.28515625" style="330" customWidth="1"/>
    <col min="261" max="261" width="9.7109375" style="330" customWidth="1"/>
    <col min="262" max="262" width="12.140625" style="330" customWidth="1"/>
    <col min="263" max="263" width="10" style="330" customWidth="1"/>
    <col min="264" max="265" width="9.28515625" style="330" customWidth="1"/>
    <col min="266" max="266" width="11.140625" style="330" customWidth="1"/>
    <col min="267" max="267" width="11.42578125" style="330" customWidth="1"/>
    <col min="268" max="431" width="8.85546875" style="330"/>
    <col min="432" max="432" width="5.28515625" style="330" customWidth="1"/>
    <col min="433" max="433" width="32.7109375" style="330" customWidth="1"/>
    <col min="434" max="434" width="10.5703125" style="330" customWidth="1"/>
    <col min="435" max="435" width="9.28515625" style="330" customWidth="1"/>
    <col min="436" max="436" width="9.7109375" style="330" customWidth="1"/>
    <col min="437" max="437" width="10.5703125" style="330" customWidth="1"/>
    <col min="438" max="438" width="10" style="330" customWidth="1"/>
    <col min="439" max="439" width="9.28515625" style="330" customWidth="1"/>
    <col min="440" max="440" width="9.85546875" style="330" customWidth="1"/>
    <col min="441" max="441" width="10" style="330" customWidth="1"/>
    <col min="442" max="442" width="10.28515625" style="330" customWidth="1"/>
    <col min="443" max="443" width="6.28515625" style="330" customWidth="1"/>
    <col min="444" max="512" width="8.85546875" style="330"/>
    <col min="513" max="513" width="4.28515625" style="330" customWidth="1"/>
    <col min="514" max="514" width="30.5703125" style="330" customWidth="1"/>
    <col min="515" max="515" width="10.5703125" style="330" customWidth="1"/>
    <col min="516" max="516" width="9.28515625" style="330" customWidth="1"/>
    <col min="517" max="517" width="9.7109375" style="330" customWidth="1"/>
    <col min="518" max="518" width="12.140625" style="330" customWidth="1"/>
    <col min="519" max="519" width="10" style="330" customWidth="1"/>
    <col min="520" max="521" width="9.28515625" style="330" customWidth="1"/>
    <col min="522" max="522" width="11.140625" style="330" customWidth="1"/>
    <col min="523" max="523" width="11.42578125" style="330" customWidth="1"/>
    <col min="524" max="687" width="8.85546875" style="330"/>
    <col min="688" max="688" width="5.28515625" style="330" customWidth="1"/>
    <col min="689" max="689" width="32.7109375" style="330" customWidth="1"/>
    <col min="690" max="690" width="10.5703125" style="330" customWidth="1"/>
    <col min="691" max="691" width="9.28515625" style="330" customWidth="1"/>
    <col min="692" max="692" width="9.7109375" style="330" customWidth="1"/>
    <col min="693" max="693" width="10.5703125" style="330" customWidth="1"/>
    <col min="694" max="694" width="10" style="330" customWidth="1"/>
    <col min="695" max="695" width="9.28515625" style="330" customWidth="1"/>
    <col min="696" max="696" width="9.85546875" style="330" customWidth="1"/>
    <col min="697" max="697" width="10" style="330" customWidth="1"/>
    <col min="698" max="698" width="10.28515625" style="330" customWidth="1"/>
    <col min="699" max="699" width="6.28515625" style="330" customWidth="1"/>
    <col min="700" max="768" width="8.85546875" style="330"/>
    <col min="769" max="769" width="4.28515625" style="330" customWidth="1"/>
    <col min="770" max="770" width="30.5703125" style="330" customWidth="1"/>
    <col min="771" max="771" width="10.5703125" style="330" customWidth="1"/>
    <col min="772" max="772" width="9.28515625" style="330" customWidth="1"/>
    <col min="773" max="773" width="9.7109375" style="330" customWidth="1"/>
    <col min="774" max="774" width="12.140625" style="330" customWidth="1"/>
    <col min="775" max="775" width="10" style="330" customWidth="1"/>
    <col min="776" max="777" width="9.28515625" style="330" customWidth="1"/>
    <col min="778" max="778" width="11.140625" style="330" customWidth="1"/>
    <col min="779" max="779" width="11.42578125" style="330" customWidth="1"/>
    <col min="780" max="943" width="8.85546875" style="330"/>
    <col min="944" max="944" width="5.28515625" style="330" customWidth="1"/>
    <col min="945" max="945" width="32.7109375" style="330" customWidth="1"/>
    <col min="946" max="946" width="10.5703125" style="330" customWidth="1"/>
    <col min="947" max="947" width="9.28515625" style="330" customWidth="1"/>
    <col min="948" max="948" width="9.7109375" style="330" customWidth="1"/>
    <col min="949" max="949" width="10.5703125" style="330" customWidth="1"/>
    <col min="950" max="950" width="10" style="330" customWidth="1"/>
    <col min="951" max="951" width="9.28515625" style="330" customWidth="1"/>
    <col min="952" max="952" width="9.85546875" style="330" customWidth="1"/>
    <col min="953" max="953" width="10" style="330" customWidth="1"/>
    <col min="954" max="954" width="10.28515625" style="330" customWidth="1"/>
    <col min="955" max="955" width="6.28515625" style="330" customWidth="1"/>
    <col min="956" max="1024" width="8.85546875" style="330"/>
    <col min="1025" max="1025" width="4.28515625" style="330" customWidth="1"/>
    <col min="1026" max="1026" width="30.5703125" style="330" customWidth="1"/>
    <col min="1027" max="1027" width="10.5703125" style="330" customWidth="1"/>
    <col min="1028" max="1028" width="9.28515625" style="330" customWidth="1"/>
    <col min="1029" max="1029" width="9.7109375" style="330" customWidth="1"/>
    <col min="1030" max="1030" width="12.140625" style="330" customWidth="1"/>
    <col min="1031" max="1031" width="10" style="330" customWidth="1"/>
    <col min="1032" max="1033" width="9.28515625" style="330" customWidth="1"/>
    <col min="1034" max="1034" width="11.140625" style="330" customWidth="1"/>
    <col min="1035" max="1035" width="11.42578125" style="330" customWidth="1"/>
    <col min="1036" max="1199" width="8.85546875" style="330"/>
    <col min="1200" max="1200" width="5.28515625" style="330" customWidth="1"/>
    <col min="1201" max="1201" width="32.7109375" style="330" customWidth="1"/>
    <col min="1202" max="1202" width="10.5703125" style="330" customWidth="1"/>
    <col min="1203" max="1203" width="9.28515625" style="330" customWidth="1"/>
    <col min="1204" max="1204" width="9.7109375" style="330" customWidth="1"/>
    <col min="1205" max="1205" width="10.5703125" style="330" customWidth="1"/>
    <col min="1206" max="1206" width="10" style="330" customWidth="1"/>
    <col min="1207" max="1207" width="9.28515625" style="330" customWidth="1"/>
    <col min="1208" max="1208" width="9.85546875" style="330" customWidth="1"/>
    <col min="1209" max="1209" width="10" style="330" customWidth="1"/>
    <col min="1210" max="1210" width="10.28515625" style="330" customWidth="1"/>
    <col min="1211" max="1211" width="6.28515625" style="330" customWidth="1"/>
    <col min="1212" max="1280" width="8.85546875" style="330"/>
    <col min="1281" max="1281" width="4.28515625" style="330" customWidth="1"/>
    <col min="1282" max="1282" width="30.5703125" style="330" customWidth="1"/>
    <col min="1283" max="1283" width="10.5703125" style="330" customWidth="1"/>
    <col min="1284" max="1284" width="9.28515625" style="330" customWidth="1"/>
    <col min="1285" max="1285" width="9.7109375" style="330" customWidth="1"/>
    <col min="1286" max="1286" width="12.140625" style="330" customWidth="1"/>
    <col min="1287" max="1287" width="10" style="330" customWidth="1"/>
    <col min="1288" max="1289" width="9.28515625" style="330" customWidth="1"/>
    <col min="1290" max="1290" width="11.140625" style="330" customWidth="1"/>
    <col min="1291" max="1291" width="11.42578125" style="330" customWidth="1"/>
    <col min="1292" max="1455" width="8.85546875" style="330"/>
    <col min="1456" max="1456" width="5.28515625" style="330" customWidth="1"/>
    <col min="1457" max="1457" width="32.7109375" style="330" customWidth="1"/>
    <col min="1458" max="1458" width="10.5703125" style="330" customWidth="1"/>
    <col min="1459" max="1459" width="9.28515625" style="330" customWidth="1"/>
    <col min="1460" max="1460" width="9.7109375" style="330" customWidth="1"/>
    <col min="1461" max="1461" width="10.5703125" style="330" customWidth="1"/>
    <col min="1462" max="1462" width="10" style="330" customWidth="1"/>
    <col min="1463" max="1463" width="9.28515625" style="330" customWidth="1"/>
    <col min="1464" max="1464" width="9.85546875" style="330" customWidth="1"/>
    <col min="1465" max="1465" width="10" style="330" customWidth="1"/>
    <col min="1466" max="1466" width="10.28515625" style="330" customWidth="1"/>
    <col min="1467" max="1467" width="6.28515625" style="330" customWidth="1"/>
    <col min="1468" max="1536" width="8.85546875" style="330"/>
    <col min="1537" max="1537" width="4.28515625" style="330" customWidth="1"/>
    <col min="1538" max="1538" width="30.5703125" style="330" customWidth="1"/>
    <col min="1539" max="1539" width="10.5703125" style="330" customWidth="1"/>
    <col min="1540" max="1540" width="9.28515625" style="330" customWidth="1"/>
    <col min="1541" max="1541" width="9.7109375" style="330" customWidth="1"/>
    <col min="1542" max="1542" width="12.140625" style="330" customWidth="1"/>
    <col min="1543" max="1543" width="10" style="330" customWidth="1"/>
    <col min="1544" max="1545" width="9.28515625" style="330" customWidth="1"/>
    <col min="1546" max="1546" width="11.140625" style="330" customWidth="1"/>
    <col min="1547" max="1547" width="11.42578125" style="330" customWidth="1"/>
    <col min="1548" max="1711" width="8.85546875" style="330"/>
    <col min="1712" max="1712" width="5.28515625" style="330" customWidth="1"/>
    <col min="1713" max="1713" width="32.7109375" style="330" customWidth="1"/>
    <col min="1714" max="1714" width="10.5703125" style="330" customWidth="1"/>
    <col min="1715" max="1715" width="9.28515625" style="330" customWidth="1"/>
    <col min="1716" max="1716" width="9.7109375" style="330" customWidth="1"/>
    <col min="1717" max="1717" width="10.5703125" style="330" customWidth="1"/>
    <col min="1718" max="1718" width="10" style="330" customWidth="1"/>
    <col min="1719" max="1719" width="9.28515625" style="330" customWidth="1"/>
    <col min="1720" max="1720" width="9.85546875" style="330" customWidth="1"/>
    <col min="1721" max="1721" width="10" style="330" customWidth="1"/>
    <col min="1722" max="1722" width="10.28515625" style="330" customWidth="1"/>
    <col min="1723" max="1723" width="6.28515625" style="330" customWidth="1"/>
    <col min="1724" max="1792" width="8.85546875" style="330"/>
    <col min="1793" max="1793" width="4.28515625" style="330" customWidth="1"/>
    <col min="1794" max="1794" width="30.5703125" style="330" customWidth="1"/>
    <col min="1795" max="1795" width="10.5703125" style="330" customWidth="1"/>
    <col min="1796" max="1796" width="9.28515625" style="330" customWidth="1"/>
    <col min="1797" max="1797" width="9.7109375" style="330" customWidth="1"/>
    <col min="1798" max="1798" width="12.140625" style="330" customWidth="1"/>
    <col min="1799" max="1799" width="10" style="330" customWidth="1"/>
    <col min="1800" max="1801" width="9.28515625" style="330" customWidth="1"/>
    <col min="1802" max="1802" width="11.140625" style="330" customWidth="1"/>
    <col min="1803" max="1803" width="11.42578125" style="330" customWidth="1"/>
    <col min="1804" max="1967" width="8.85546875" style="330"/>
    <col min="1968" max="1968" width="5.28515625" style="330" customWidth="1"/>
    <col min="1969" max="1969" width="32.7109375" style="330" customWidth="1"/>
    <col min="1970" max="1970" width="10.5703125" style="330" customWidth="1"/>
    <col min="1971" max="1971" width="9.28515625" style="330" customWidth="1"/>
    <col min="1972" max="1972" width="9.7109375" style="330" customWidth="1"/>
    <col min="1973" max="1973" width="10.5703125" style="330" customWidth="1"/>
    <col min="1974" max="1974" width="10" style="330" customWidth="1"/>
    <col min="1975" max="1975" width="9.28515625" style="330" customWidth="1"/>
    <col min="1976" max="1976" width="9.85546875" style="330" customWidth="1"/>
    <col min="1977" max="1977" width="10" style="330" customWidth="1"/>
    <col min="1978" max="1978" width="10.28515625" style="330" customWidth="1"/>
    <col min="1979" max="1979" width="6.28515625" style="330" customWidth="1"/>
    <col min="1980" max="2048" width="8.85546875" style="330"/>
    <col min="2049" max="2049" width="4.28515625" style="330" customWidth="1"/>
    <col min="2050" max="2050" width="30.5703125" style="330" customWidth="1"/>
    <col min="2051" max="2051" width="10.5703125" style="330" customWidth="1"/>
    <col min="2052" max="2052" width="9.28515625" style="330" customWidth="1"/>
    <col min="2053" max="2053" width="9.7109375" style="330" customWidth="1"/>
    <col min="2054" max="2054" width="12.140625" style="330" customWidth="1"/>
    <col min="2055" max="2055" width="10" style="330" customWidth="1"/>
    <col min="2056" max="2057" width="9.28515625" style="330" customWidth="1"/>
    <col min="2058" max="2058" width="11.140625" style="330" customWidth="1"/>
    <col min="2059" max="2059" width="11.42578125" style="330" customWidth="1"/>
    <col min="2060" max="2223" width="8.85546875" style="330"/>
    <col min="2224" max="2224" width="5.28515625" style="330" customWidth="1"/>
    <col min="2225" max="2225" width="32.7109375" style="330" customWidth="1"/>
    <col min="2226" max="2226" width="10.5703125" style="330" customWidth="1"/>
    <col min="2227" max="2227" width="9.28515625" style="330" customWidth="1"/>
    <col min="2228" max="2228" width="9.7109375" style="330" customWidth="1"/>
    <col min="2229" max="2229" width="10.5703125" style="330" customWidth="1"/>
    <col min="2230" max="2230" width="10" style="330" customWidth="1"/>
    <col min="2231" max="2231" width="9.28515625" style="330" customWidth="1"/>
    <col min="2232" max="2232" width="9.85546875" style="330" customWidth="1"/>
    <col min="2233" max="2233" width="10" style="330" customWidth="1"/>
    <col min="2234" max="2234" width="10.28515625" style="330" customWidth="1"/>
    <col min="2235" max="2235" width="6.28515625" style="330" customWidth="1"/>
    <col min="2236" max="2304" width="8.85546875" style="330"/>
    <col min="2305" max="2305" width="4.28515625" style="330" customWidth="1"/>
    <col min="2306" max="2306" width="30.5703125" style="330" customWidth="1"/>
    <col min="2307" max="2307" width="10.5703125" style="330" customWidth="1"/>
    <col min="2308" max="2308" width="9.28515625" style="330" customWidth="1"/>
    <col min="2309" max="2309" width="9.7109375" style="330" customWidth="1"/>
    <col min="2310" max="2310" width="12.140625" style="330" customWidth="1"/>
    <col min="2311" max="2311" width="10" style="330" customWidth="1"/>
    <col min="2312" max="2313" width="9.28515625" style="330" customWidth="1"/>
    <col min="2314" max="2314" width="11.140625" style="330" customWidth="1"/>
    <col min="2315" max="2315" width="11.42578125" style="330" customWidth="1"/>
    <col min="2316" max="2479" width="8.85546875" style="330"/>
    <col min="2480" max="2480" width="5.28515625" style="330" customWidth="1"/>
    <col min="2481" max="2481" width="32.7109375" style="330" customWidth="1"/>
    <col min="2482" max="2482" width="10.5703125" style="330" customWidth="1"/>
    <col min="2483" max="2483" width="9.28515625" style="330" customWidth="1"/>
    <col min="2484" max="2484" width="9.7109375" style="330" customWidth="1"/>
    <col min="2485" max="2485" width="10.5703125" style="330" customWidth="1"/>
    <col min="2486" max="2486" width="10" style="330" customWidth="1"/>
    <col min="2487" max="2487" width="9.28515625" style="330" customWidth="1"/>
    <col min="2488" max="2488" width="9.85546875" style="330" customWidth="1"/>
    <col min="2489" max="2489" width="10" style="330" customWidth="1"/>
    <col min="2490" max="2490" width="10.28515625" style="330" customWidth="1"/>
    <col min="2491" max="2491" width="6.28515625" style="330" customWidth="1"/>
    <col min="2492" max="2560" width="8.85546875" style="330"/>
    <col min="2561" max="2561" width="4.28515625" style="330" customWidth="1"/>
    <col min="2562" max="2562" width="30.5703125" style="330" customWidth="1"/>
    <col min="2563" max="2563" width="10.5703125" style="330" customWidth="1"/>
    <col min="2564" max="2564" width="9.28515625" style="330" customWidth="1"/>
    <col min="2565" max="2565" width="9.7109375" style="330" customWidth="1"/>
    <col min="2566" max="2566" width="12.140625" style="330" customWidth="1"/>
    <col min="2567" max="2567" width="10" style="330" customWidth="1"/>
    <col min="2568" max="2569" width="9.28515625" style="330" customWidth="1"/>
    <col min="2570" max="2570" width="11.140625" style="330" customWidth="1"/>
    <col min="2571" max="2571" width="11.42578125" style="330" customWidth="1"/>
    <col min="2572" max="2735" width="8.85546875" style="330"/>
    <col min="2736" max="2736" width="5.28515625" style="330" customWidth="1"/>
    <col min="2737" max="2737" width="32.7109375" style="330" customWidth="1"/>
    <col min="2738" max="2738" width="10.5703125" style="330" customWidth="1"/>
    <col min="2739" max="2739" width="9.28515625" style="330" customWidth="1"/>
    <col min="2740" max="2740" width="9.7109375" style="330" customWidth="1"/>
    <col min="2741" max="2741" width="10.5703125" style="330" customWidth="1"/>
    <col min="2742" max="2742" width="10" style="330" customWidth="1"/>
    <col min="2743" max="2743" width="9.28515625" style="330" customWidth="1"/>
    <col min="2744" max="2744" width="9.85546875" style="330" customWidth="1"/>
    <col min="2745" max="2745" width="10" style="330" customWidth="1"/>
    <col min="2746" max="2746" width="10.28515625" style="330" customWidth="1"/>
    <col min="2747" max="2747" width="6.28515625" style="330" customWidth="1"/>
    <col min="2748" max="2816" width="8.85546875" style="330"/>
    <col min="2817" max="2817" width="4.28515625" style="330" customWidth="1"/>
    <col min="2818" max="2818" width="30.5703125" style="330" customWidth="1"/>
    <col min="2819" max="2819" width="10.5703125" style="330" customWidth="1"/>
    <col min="2820" max="2820" width="9.28515625" style="330" customWidth="1"/>
    <col min="2821" max="2821" width="9.7109375" style="330" customWidth="1"/>
    <col min="2822" max="2822" width="12.140625" style="330" customWidth="1"/>
    <col min="2823" max="2823" width="10" style="330" customWidth="1"/>
    <col min="2824" max="2825" width="9.28515625" style="330" customWidth="1"/>
    <col min="2826" max="2826" width="11.140625" style="330" customWidth="1"/>
    <col min="2827" max="2827" width="11.42578125" style="330" customWidth="1"/>
    <col min="2828" max="2991" width="8.85546875" style="330"/>
    <col min="2992" max="2992" width="5.28515625" style="330" customWidth="1"/>
    <col min="2993" max="2993" width="32.7109375" style="330" customWidth="1"/>
    <col min="2994" max="2994" width="10.5703125" style="330" customWidth="1"/>
    <col min="2995" max="2995" width="9.28515625" style="330" customWidth="1"/>
    <col min="2996" max="2996" width="9.7109375" style="330" customWidth="1"/>
    <col min="2997" max="2997" width="10.5703125" style="330" customWidth="1"/>
    <col min="2998" max="2998" width="10" style="330" customWidth="1"/>
    <col min="2999" max="2999" width="9.28515625" style="330" customWidth="1"/>
    <col min="3000" max="3000" width="9.85546875" style="330" customWidth="1"/>
    <col min="3001" max="3001" width="10" style="330" customWidth="1"/>
    <col min="3002" max="3002" width="10.28515625" style="330" customWidth="1"/>
    <col min="3003" max="3003" width="6.28515625" style="330" customWidth="1"/>
    <col min="3004" max="3072" width="8.85546875" style="330"/>
    <col min="3073" max="3073" width="4.28515625" style="330" customWidth="1"/>
    <col min="3074" max="3074" width="30.5703125" style="330" customWidth="1"/>
    <col min="3075" max="3075" width="10.5703125" style="330" customWidth="1"/>
    <col min="3076" max="3076" width="9.28515625" style="330" customWidth="1"/>
    <col min="3077" max="3077" width="9.7109375" style="330" customWidth="1"/>
    <col min="3078" max="3078" width="12.140625" style="330" customWidth="1"/>
    <col min="3079" max="3079" width="10" style="330" customWidth="1"/>
    <col min="3080" max="3081" width="9.28515625" style="330" customWidth="1"/>
    <col min="3082" max="3082" width="11.140625" style="330" customWidth="1"/>
    <col min="3083" max="3083" width="11.42578125" style="330" customWidth="1"/>
    <col min="3084" max="3247" width="8.85546875" style="330"/>
    <col min="3248" max="3248" width="5.28515625" style="330" customWidth="1"/>
    <col min="3249" max="3249" width="32.7109375" style="330" customWidth="1"/>
    <col min="3250" max="3250" width="10.5703125" style="330" customWidth="1"/>
    <col min="3251" max="3251" width="9.28515625" style="330" customWidth="1"/>
    <col min="3252" max="3252" width="9.7109375" style="330" customWidth="1"/>
    <col min="3253" max="3253" width="10.5703125" style="330" customWidth="1"/>
    <col min="3254" max="3254" width="10" style="330" customWidth="1"/>
    <col min="3255" max="3255" width="9.28515625" style="330" customWidth="1"/>
    <col min="3256" max="3256" width="9.85546875" style="330" customWidth="1"/>
    <col min="3257" max="3257" width="10" style="330" customWidth="1"/>
    <col min="3258" max="3258" width="10.28515625" style="330" customWidth="1"/>
    <col min="3259" max="3259" width="6.28515625" style="330" customWidth="1"/>
    <col min="3260" max="3328" width="8.85546875" style="330"/>
    <col min="3329" max="3329" width="4.28515625" style="330" customWidth="1"/>
    <col min="3330" max="3330" width="30.5703125" style="330" customWidth="1"/>
    <col min="3331" max="3331" width="10.5703125" style="330" customWidth="1"/>
    <col min="3332" max="3332" width="9.28515625" style="330" customWidth="1"/>
    <col min="3333" max="3333" width="9.7109375" style="330" customWidth="1"/>
    <col min="3334" max="3334" width="12.140625" style="330" customWidth="1"/>
    <col min="3335" max="3335" width="10" style="330" customWidth="1"/>
    <col min="3336" max="3337" width="9.28515625" style="330" customWidth="1"/>
    <col min="3338" max="3338" width="11.140625" style="330" customWidth="1"/>
    <col min="3339" max="3339" width="11.42578125" style="330" customWidth="1"/>
    <col min="3340" max="3503" width="8.85546875" style="330"/>
    <col min="3504" max="3504" width="5.28515625" style="330" customWidth="1"/>
    <col min="3505" max="3505" width="32.7109375" style="330" customWidth="1"/>
    <col min="3506" max="3506" width="10.5703125" style="330" customWidth="1"/>
    <col min="3507" max="3507" width="9.28515625" style="330" customWidth="1"/>
    <col min="3508" max="3508" width="9.7109375" style="330" customWidth="1"/>
    <col min="3509" max="3509" width="10.5703125" style="330" customWidth="1"/>
    <col min="3510" max="3510" width="10" style="330" customWidth="1"/>
    <col min="3511" max="3511" width="9.28515625" style="330" customWidth="1"/>
    <col min="3512" max="3512" width="9.85546875" style="330" customWidth="1"/>
    <col min="3513" max="3513" width="10" style="330" customWidth="1"/>
    <col min="3514" max="3514" width="10.28515625" style="330" customWidth="1"/>
    <col min="3515" max="3515" width="6.28515625" style="330" customWidth="1"/>
    <col min="3516" max="3584" width="8.85546875" style="330"/>
    <col min="3585" max="3585" width="4.28515625" style="330" customWidth="1"/>
    <col min="3586" max="3586" width="30.5703125" style="330" customWidth="1"/>
    <col min="3587" max="3587" width="10.5703125" style="330" customWidth="1"/>
    <col min="3588" max="3588" width="9.28515625" style="330" customWidth="1"/>
    <col min="3589" max="3589" width="9.7109375" style="330" customWidth="1"/>
    <col min="3590" max="3590" width="12.140625" style="330" customWidth="1"/>
    <col min="3591" max="3591" width="10" style="330" customWidth="1"/>
    <col min="3592" max="3593" width="9.28515625" style="330" customWidth="1"/>
    <col min="3594" max="3594" width="11.140625" style="330" customWidth="1"/>
    <col min="3595" max="3595" width="11.42578125" style="330" customWidth="1"/>
    <col min="3596" max="3759" width="8.85546875" style="330"/>
    <col min="3760" max="3760" width="5.28515625" style="330" customWidth="1"/>
    <col min="3761" max="3761" width="32.7109375" style="330" customWidth="1"/>
    <col min="3762" max="3762" width="10.5703125" style="330" customWidth="1"/>
    <col min="3763" max="3763" width="9.28515625" style="330" customWidth="1"/>
    <col min="3764" max="3764" width="9.7109375" style="330" customWidth="1"/>
    <col min="3765" max="3765" width="10.5703125" style="330" customWidth="1"/>
    <col min="3766" max="3766" width="10" style="330" customWidth="1"/>
    <col min="3767" max="3767" width="9.28515625" style="330" customWidth="1"/>
    <col min="3768" max="3768" width="9.85546875" style="330" customWidth="1"/>
    <col min="3769" max="3769" width="10" style="330" customWidth="1"/>
    <col min="3770" max="3770" width="10.28515625" style="330" customWidth="1"/>
    <col min="3771" max="3771" width="6.28515625" style="330" customWidth="1"/>
    <col min="3772" max="3840" width="8.85546875" style="330"/>
    <col min="3841" max="3841" width="4.28515625" style="330" customWidth="1"/>
    <col min="3842" max="3842" width="30.5703125" style="330" customWidth="1"/>
    <col min="3843" max="3843" width="10.5703125" style="330" customWidth="1"/>
    <col min="3844" max="3844" width="9.28515625" style="330" customWidth="1"/>
    <col min="3845" max="3845" width="9.7109375" style="330" customWidth="1"/>
    <col min="3846" max="3846" width="12.140625" style="330" customWidth="1"/>
    <col min="3847" max="3847" width="10" style="330" customWidth="1"/>
    <col min="3848" max="3849" width="9.28515625" style="330" customWidth="1"/>
    <col min="3850" max="3850" width="11.140625" style="330" customWidth="1"/>
    <col min="3851" max="3851" width="11.42578125" style="330" customWidth="1"/>
    <col min="3852" max="4015" width="8.85546875" style="330"/>
    <col min="4016" max="4016" width="5.28515625" style="330" customWidth="1"/>
    <col min="4017" max="4017" width="32.7109375" style="330" customWidth="1"/>
    <col min="4018" max="4018" width="10.5703125" style="330" customWidth="1"/>
    <col min="4019" max="4019" width="9.28515625" style="330" customWidth="1"/>
    <col min="4020" max="4020" width="9.7109375" style="330" customWidth="1"/>
    <col min="4021" max="4021" width="10.5703125" style="330" customWidth="1"/>
    <col min="4022" max="4022" width="10" style="330" customWidth="1"/>
    <col min="4023" max="4023" width="9.28515625" style="330" customWidth="1"/>
    <col min="4024" max="4024" width="9.85546875" style="330" customWidth="1"/>
    <col min="4025" max="4025" width="10" style="330" customWidth="1"/>
    <col min="4026" max="4026" width="10.28515625" style="330" customWidth="1"/>
    <col min="4027" max="4027" width="6.28515625" style="330" customWidth="1"/>
    <col min="4028" max="4096" width="8.85546875" style="330"/>
    <col min="4097" max="4097" width="4.28515625" style="330" customWidth="1"/>
    <col min="4098" max="4098" width="30.5703125" style="330" customWidth="1"/>
    <col min="4099" max="4099" width="10.5703125" style="330" customWidth="1"/>
    <col min="4100" max="4100" width="9.28515625" style="330" customWidth="1"/>
    <col min="4101" max="4101" width="9.7109375" style="330" customWidth="1"/>
    <col min="4102" max="4102" width="12.140625" style="330" customWidth="1"/>
    <col min="4103" max="4103" width="10" style="330" customWidth="1"/>
    <col min="4104" max="4105" width="9.28515625" style="330" customWidth="1"/>
    <col min="4106" max="4106" width="11.140625" style="330" customWidth="1"/>
    <col min="4107" max="4107" width="11.42578125" style="330" customWidth="1"/>
    <col min="4108" max="4271" width="8.85546875" style="330"/>
    <col min="4272" max="4272" width="5.28515625" style="330" customWidth="1"/>
    <col min="4273" max="4273" width="32.7109375" style="330" customWidth="1"/>
    <col min="4274" max="4274" width="10.5703125" style="330" customWidth="1"/>
    <col min="4275" max="4275" width="9.28515625" style="330" customWidth="1"/>
    <col min="4276" max="4276" width="9.7109375" style="330" customWidth="1"/>
    <col min="4277" max="4277" width="10.5703125" style="330" customWidth="1"/>
    <col min="4278" max="4278" width="10" style="330" customWidth="1"/>
    <col min="4279" max="4279" width="9.28515625" style="330" customWidth="1"/>
    <col min="4280" max="4280" width="9.85546875" style="330" customWidth="1"/>
    <col min="4281" max="4281" width="10" style="330" customWidth="1"/>
    <col min="4282" max="4282" width="10.28515625" style="330" customWidth="1"/>
    <col min="4283" max="4283" width="6.28515625" style="330" customWidth="1"/>
    <col min="4284" max="4352" width="8.85546875" style="330"/>
    <col min="4353" max="4353" width="4.28515625" style="330" customWidth="1"/>
    <col min="4354" max="4354" width="30.5703125" style="330" customWidth="1"/>
    <col min="4355" max="4355" width="10.5703125" style="330" customWidth="1"/>
    <col min="4356" max="4356" width="9.28515625" style="330" customWidth="1"/>
    <col min="4357" max="4357" width="9.7109375" style="330" customWidth="1"/>
    <col min="4358" max="4358" width="12.140625" style="330" customWidth="1"/>
    <col min="4359" max="4359" width="10" style="330" customWidth="1"/>
    <col min="4360" max="4361" width="9.28515625" style="330" customWidth="1"/>
    <col min="4362" max="4362" width="11.140625" style="330" customWidth="1"/>
    <col min="4363" max="4363" width="11.42578125" style="330" customWidth="1"/>
    <col min="4364" max="4527" width="8.85546875" style="330"/>
    <col min="4528" max="4528" width="5.28515625" style="330" customWidth="1"/>
    <col min="4529" max="4529" width="32.7109375" style="330" customWidth="1"/>
    <col min="4530" max="4530" width="10.5703125" style="330" customWidth="1"/>
    <col min="4531" max="4531" width="9.28515625" style="330" customWidth="1"/>
    <col min="4532" max="4532" width="9.7109375" style="330" customWidth="1"/>
    <col min="4533" max="4533" width="10.5703125" style="330" customWidth="1"/>
    <col min="4534" max="4534" width="10" style="330" customWidth="1"/>
    <col min="4535" max="4535" width="9.28515625" style="330" customWidth="1"/>
    <col min="4536" max="4536" width="9.85546875" style="330" customWidth="1"/>
    <col min="4537" max="4537" width="10" style="330" customWidth="1"/>
    <col min="4538" max="4538" width="10.28515625" style="330" customWidth="1"/>
    <col min="4539" max="4539" width="6.28515625" style="330" customWidth="1"/>
    <col min="4540" max="4608" width="8.85546875" style="330"/>
    <col min="4609" max="4609" width="4.28515625" style="330" customWidth="1"/>
    <col min="4610" max="4610" width="30.5703125" style="330" customWidth="1"/>
    <col min="4611" max="4611" width="10.5703125" style="330" customWidth="1"/>
    <col min="4612" max="4612" width="9.28515625" style="330" customWidth="1"/>
    <col min="4613" max="4613" width="9.7109375" style="330" customWidth="1"/>
    <col min="4614" max="4614" width="12.140625" style="330" customWidth="1"/>
    <col min="4615" max="4615" width="10" style="330" customWidth="1"/>
    <col min="4616" max="4617" width="9.28515625" style="330" customWidth="1"/>
    <col min="4618" max="4618" width="11.140625" style="330" customWidth="1"/>
    <col min="4619" max="4619" width="11.42578125" style="330" customWidth="1"/>
    <col min="4620" max="4783" width="8.85546875" style="330"/>
    <col min="4784" max="4784" width="5.28515625" style="330" customWidth="1"/>
    <col min="4785" max="4785" width="32.7109375" style="330" customWidth="1"/>
    <col min="4786" max="4786" width="10.5703125" style="330" customWidth="1"/>
    <col min="4787" max="4787" width="9.28515625" style="330" customWidth="1"/>
    <col min="4788" max="4788" width="9.7109375" style="330" customWidth="1"/>
    <col min="4789" max="4789" width="10.5703125" style="330" customWidth="1"/>
    <col min="4790" max="4790" width="10" style="330" customWidth="1"/>
    <col min="4791" max="4791" width="9.28515625" style="330" customWidth="1"/>
    <col min="4792" max="4792" width="9.85546875" style="330" customWidth="1"/>
    <col min="4793" max="4793" width="10" style="330" customWidth="1"/>
    <col min="4794" max="4794" width="10.28515625" style="330" customWidth="1"/>
    <col min="4795" max="4795" width="6.28515625" style="330" customWidth="1"/>
    <col min="4796" max="4864" width="8.85546875" style="330"/>
    <col min="4865" max="4865" width="4.28515625" style="330" customWidth="1"/>
    <col min="4866" max="4866" width="30.5703125" style="330" customWidth="1"/>
    <col min="4867" max="4867" width="10.5703125" style="330" customWidth="1"/>
    <col min="4868" max="4868" width="9.28515625" style="330" customWidth="1"/>
    <col min="4869" max="4869" width="9.7109375" style="330" customWidth="1"/>
    <col min="4870" max="4870" width="12.140625" style="330" customWidth="1"/>
    <col min="4871" max="4871" width="10" style="330" customWidth="1"/>
    <col min="4872" max="4873" width="9.28515625" style="330" customWidth="1"/>
    <col min="4874" max="4874" width="11.140625" style="330" customWidth="1"/>
    <col min="4875" max="4875" width="11.42578125" style="330" customWidth="1"/>
    <col min="4876" max="5039" width="8.85546875" style="330"/>
    <col min="5040" max="5040" width="5.28515625" style="330" customWidth="1"/>
    <col min="5041" max="5041" width="32.7109375" style="330" customWidth="1"/>
    <col min="5042" max="5042" width="10.5703125" style="330" customWidth="1"/>
    <col min="5043" max="5043" width="9.28515625" style="330" customWidth="1"/>
    <col min="5044" max="5044" width="9.7109375" style="330" customWidth="1"/>
    <col min="5045" max="5045" width="10.5703125" style="330" customWidth="1"/>
    <col min="5046" max="5046" width="10" style="330" customWidth="1"/>
    <col min="5047" max="5047" width="9.28515625" style="330" customWidth="1"/>
    <col min="5048" max="5048" width="9.85546875" style="330" customWidth="1"/>
    <col min="5049" max="5049" width="10" style="330" customWidth="1"/>
    <col min="5050" max="5050" width="10.28515625" style="330" customWidth="1"/>
    <col min="5051" max="5051" width="6.28515625" style="330" customWidth="1"/>
    <col min="5052" max="5120" width="8.85546875" style="330"/>
    <col min="5121" max="5121" width="4.28515625" style="330" customWidth="1"/>
    <col min="5122" max="5122" width="30.5703125" style="330" customWidth="1"/>
    <col min="5123" max="5123" width="10.5703125" style="330" customWidth="1"/>
    <col min="5124" max="5124" width="9.28515625" style="330" customWidth="1"/>
    <col min="5125" max="5125" width="9.7109375" style="330" customWidth="1"/>
    <col min="5126" max="5126" width="12.140625" style="330" customWidth="1"/>
    <col min="5127" max="5127" width="10" style="330" customWidth="1"/>
    <col min="5128" max="5129" width="9.28515625" style="330" customWidth="1"/>
    <col min="5130" max="5130" width="11.140625" style="330" customWidth="1"/>
    <col min="5131" max="5131" width="11.42578125" style="330" customWidth="1"/>
    <col min="5132" max="5295" width="8.85546875" style="330"/>
    <col min="5296" max="5296" width="5.28515625" style="330" customWidth="1"/>
    <col min="5297" max="5297" width="32.7109375" style="330" customWidth="1"/>
    <col min="5298" max="5298" width="10.5703125" style="330" customWidth="1"/>
    <col min="5299" max="5299" width="9.28515625" style="330" customWidth="1"/>
    <col min="5300" max="5300" width="9.7109375" style="330" customWidth="1"/>
    <col min="5301" max="5301" width="10.5703125" style="330" customWidth="1"/>
    <col min="5302" max="5302" width="10" style="330" customWidth="1"/>
    <col min="5303" max="5303" width="9.28515625" style="330" customWidth="1"/>
    <col min="5304" max="5304" width="9.85546875" style="330" customWidth="1"/>
    <col min="5305" max="5305" width="10" style="330" customWidth="1"/>
    <col min="5306" max="5306" width="10.28515625" style="330" customWidth="1"/>
    <col min="5307" max="5307" width="6.28515625" style="330" customWidth="1"/>
    <col min="5308" max="5376" width="8.85546875" style="330"/>
    <col min="5377" max="5377" width="4.28515625" style="330" customWidth="1"/>
    <col min="5378" max="5378" width="30.5703125" style="330" customWidth="1"/>
    <col min="5379" max="5379" width="10.5703125" style="330" customWidth="1"/>
    <col min="5380" max="5380" width="9.28515625" style="330" customWidth="1"/>
    <col min="5381" max="5381" width="9.7109375" style="330" customWidth="1"/>
    <col min="5382" max="5382" width="12.140625" style="330" customWidth="1"/>
    <col min="5383" max="5383" width="10" style="330" customWidth="1"/>
    <col min="5384" max="5385" width="9.28515625" style="330" customWidth="1"/>
    <col min="5386" max="5386" width="11.140625" style="330" customWidth="1"/>
    <col min="5387" max="5387" width="11.42578125" style="330" customWidth="1"/>
    <col min="5388" max="5551" width="8.85546875" style="330"/>
    <col min="5552" max="5552" width="5.28515625" style="330" customWidth="1"/>
    <col min="5553" max="5553" width="32.7109375" style="330" customWidth="1"/>
    <col min="5554" max="5554" width="10.5703125" style="330" customWidth="1"/>
    <col min="5555" max="5555" width="9.28515625" style="330" customWidth="1"/>
    <col min="5556" max="5556" width="9.7109375" style="330" customWidth="1"/>
    <col min="5557" max="5557" width="10.5703125" style="330" customWidth="1"/>
    <col min="5558" max="5558" width="10" style="330" customWidth="1"/>
    <col min="5559" max="5559" width="9.28515625" style="330" customWidth="1"/>
    <col min="5560" max="5560" width="9.85546875" style="330" customWidth="1"/>
    <col min="5561" max="5561" width="10" style="330" customWidth="1"/>
    <col min="5562" max="5562" width="10.28515625" style="330" customWidth="1"/>
    <col min="5563" max="5563" width="6.28515625" style="330" customWidth="1"/>
    <col min="5564" max="5632" width="8.85546875" style="330"/>
    <col min="5633" max="5633" width="4.28515625" style="330" customWidth="1"/>
    <col min="5634" max="5634" width="30.5703125" style="330" customWidth="1"/>
    <col min="5635" max="5635" width="10.5703125" style="330" customWidth="1"/>
    <col min="5636" max="5636" width="9.28515625" style="330" customWidth="1"/>
    <col min="5637" max="5637" width="9.7109375" style="330" customWidth="1"/>
    <col min="5638" max="5638" width="12.140625" style="330" customWidth="1"/>
    <col min="5639" max="5639" width="10" style="330" customWidth="1"/>
    <col min="5640" max="5641" width="9.28515625" style="330" customWidth="1"/>
    <col min="5642" max="5642" width="11.140625" style="330" customWidth="1"/>
    <col min="5643" max="5643" width="11.42578125" style="330" customWidth="1"/>
    <col min="5644" max="5807" width="8.85546875" style="330"/>
    <col min="5808" max="5808" width="5.28515625" style="330" customWidth="1"/>
    <col min="5809" max="5809" width="32.7109375" style="330" customWidth="1"/>
    <col min="5810" max="5810" width="10.5703125" style="330" customWidth="1"/>
    <col min="5811" max="5811" width="9.28515625" style="330" customWidth="1"/>
    <col min="5812" max="5812" width="9.7109375" style="330" customWidth="1"/>
    <col min="5813" max="5813" width="10.5703125" style="330" customWidth="1"/>
    <col min="5814" max="5814" width="10" style="330" customWidth="1"/>
    <col min="5815" max="5815" width="9.28515625" style="330" customWidth="1"/>
    <col min="5816" max="5816" width="9.85546875" style="330" customWidth="1"/>
    <col min="5817" max="5817" width="10" style="330" customWidth="1"/>
    <col min="5818" max="5818" width="10.28515625" style="330" customWidth="1"/>
    <col min="5819" max="5819" width="6.28515625" style="330" customWidth="1"/>
    <col min="5820" max="5888" width="8.85546875" style="330"/>
    <col min="5889" max="5889" width="4.28515625" style="330" customWidth="1"/>
    <col min="5890" max="5890" width="30.5703125" style="330" customWidth="1"/>
    <col min="5891" max="5891" width="10.5703125" style="330" customWidth="1"/>
    <col min="5892" max="5892" width="9.28515625" style="330" customWidth="1"/>
    <col min="5893" max="5893" width="9.7109375" style="330" customWidth="1"/>
    <col min="5894" max="5894" width="12.140625" style="330" customWidth="1"/>
    <col min="5895" max="5895" width="10" style="330" customWidth="1"/>
    <col min="5896" max="5897" width="9.28515625" style="330" customWidth="1"/>
    <col min="5898" max="5898" width="11.140625" style="330" customWidth="1"/>
    <col min="5899" max="5899" width="11.42578125" style="330" customWidth="1"/>
    <col min="5900" max="6063" width="8.85546875" style="330"/>
    <col min="6064" max="6064" width="5.28515625" style="330" customWidth="1"/>
    <col min="6065" max="6065" width="32.7109375" style="330" customWidth="1"/>
    <col min="6066" max="6066" width="10.5703125" style="330" customWidth="1"/>
    <col min="6067" max="6067" width="9.28515625" style="330" customWidth="1"/>
    <col min="6068" max="6068" width="9.7109375" style="330" customWidth="1"/>
    <col min="6069" max="6069" width="10.5703125" style="330" customWidth="1"/>
    <col min="6070" max="6070" width="10" style="330" customWidth="1"/>
    <col min="6071" max="6071" width="9.28515625" style="330" customWidth="1"/>
    <col min="6072" max="6072" width="9.85546875" style="330" customWidth="1"/>
    <col min="6073" max="6073" width="10" style="330" customWidth="1"/>
    <col min="6074" max="6074" width="10.28515625" style="330" customWidth="1"/>
    <col min="6075" max="6075" width="6.28515625" style="330" customWidth="1"/>
    <col min="6076" max="6144" width="8.85546875" style="330"/>
    <col min="6145" max="6145" width="4.28515625" style="330" customWidth="1"/>
    <col min="6146" max="6146" width="30.5703125" style="330" customWidth="1"/>
    <col min="6147" max="6147" width="10.5703125" style="330" customWidth="1"/>
    <col min="6148" max="6148" width="9.28515625" style="330" customWidth="1"/>
    <col min="6149" max="6149" width="9.7109375" style="330" customWidth="1"/>
    <col min="6150" max="6150" width="12.140625" style="330" customWidth="1"/>
    <col min="6151" max="6151" width="10" style="330" customWidth="1"/>
    <col min="6152" max="6153" width="9.28515625" style="330" customWidth="1"/>
    <col min="6154" max="6154" width="11.140625" style="330" customWidth="1"/>
    <col min="6155" max="6155" width="11.42578125" style="330" customWidth="1"/>
    <col min="6156" max="6319" width="8.85546875" style="330"/>
    <col min="6320" max="6320" width="5.28515625" style="330" customWidth="1"/>
    <col min="6321" max="6321" width="32.7109375" style="330" customWidth="1"/>
    <col min="6322" max="6322" width="10.5703125" style="330" customWidth="1"/>
    <col min="6323" max="6323" width="9.28515625" style="330" customWidth="1"/>
    <col min="6324" max="6324" width="9.7109375" style="330" customWidth="1"/>
    <col min="6325" max="6325" width="10.5703125" style="330" customWidth="1"/>
    <col min="6326" max="6326" width="10" style="330" customWidth="1"/>
    <col min="6327" max="6327" width="9.28515625" style="330" customWidth="1"/>
    <col min="6328" max="6328" width="9.85546875" style="330" customWidth="1"/>
    <col min="6329" max="6329" width="10" style="330" customWidth="1"/>
    <col min="6330" max="6330" width="10.28515625" style="330" customWidth="1"/>
    <col min="6331" max="6331" width="6.28515625" style="330" customWidth="1"/>
    <col min="6332" max="6400" width="8.85546875" style="330"/>
    <col min="6401" max="6401" width="4.28515625" style="330" customWidth="1"/>
    <col min="6402" max="6402" width="30.5703125" style="330" customWidth="1"/>
    <col min="6403" max="6403" width="10.5703125" style="330" customWidth="1"/>
    <col min="6404" max="6404" width="9.28515625" style="330" customWidth="1"/>
    <col min="6405" max="6405" width="9.7109375" style="330" customWidth="1"/>
    <col min="6406" max="6406" width="12.140625" style="330" customWidth="1"/>
    <col min="6407" max="6407" width="10" style="330" customWidth="1"/>
    <col min="6408" max="6409" width="9.28515625" style="330" customWidth="1"/>
    <col min="6410" max="6410" width="11.140625" style="330" customWidth="1"/>
    <col min="6411" max="6411" width="11.42578125" style="330" customWidth="1"/>
    <col min="6412" max="6575" width="8.85546875" style="330"/>
    <col min="6576" max="6576" width="5.28515625" style="330" customWidth="1"/>
    <col min="6577" max="6577" width="32.7109375" style="330" customWidth="1"/>
    <col min="6578" max="6578" width="10.5703125" style="330" customWidth="1"/>
    <col min="6579" max="6579" width="9.28515625" style="330" customWidth="1"/>
    <col min="6580" max="6580" width="9.7109375" style="330" customWidth="1"/>
    <col min="6581" max="6581" width="10.5703125" style="330" customWidth="1"/>
    <col min="6582" max="6582" width="10" style="330" customWidth="1"/>
    <col min="6583" max="6583" width="9.28515625" style="330" customWidth="1"/>
    <col min="6584" max="6584" width="9.85546875" style="330" customWidth="1"/>
    <col min="6585" max="6585" width="10" style="330" customWidth="1"/>
    <col min="6586" max="6586" width="10.28515625" style="330" customWidth="1"/>
    <col min="6587" max="6587" width="6.28515625" style="330" customWidth="1"/>
    <col min="6588" max="6656" width="8.85546875" style="330"/>
    <col min="6657" max="6657" width="4.28515625" style="330" customWidth="1"/>
    <col min="6658" max="6658" width="30.5703125" style="330" customWidth="1"/>
    <col min="6659" max="6659" width="10.5703125" style="330" customWidth="1"/>
    <col min="6660" max="6660" width="9.28515625" style="330" customWidth="1"/>
    <col min="6661" max="6661" width="9.7109375" style="330" customWidth="1"/>
    <col min="6662" max="6662" width="12.140625" style="330" customWidth="1"/>
    <col min="6663" max="6663" width="10" style="330" customWidth="1"/>
    <col min="6664" max="6665" width="9.28515625" style="330" customWidth="1"/>
    <col min="6666" max="6666" width="11.140625" style="330" customWidth="1"/>
    <col min="6667" max="6667" width="11.42578125" style="330" customWidth="1"/>
    <col min="6668" max="6831" width="8.85546875" style="330"/>
    <col min="6832" max="6832" width="5.28515625" style="330" customWidth="1"/>
    <col min="6833" max="6833" width="32.7109375" style="330" customWidth="1"/>
    <col min="6834" max="6834" width="10.5703125" style="330" customWidth="1"/>
    <col min="6835" max="6835" width="9.28515625" style="330" customWidth="1"/>
    <col min="6836" max="6836" width="9.7109375" style="330" customWidth="1"/>
    <col min="6837" max="6837" width="10.5703125" style="330" customWidth="1"/>
    <col min="6838" max="6838" width="10" style="330" customWidth="1"/>
    <col min="6839" max="6839" width="9.28515625" style="330" customWidth="1"/>
    <col min="6840" max="6840" width="9.85546875" style="330" customWidth="1"/>
    <col min="6841" max="6841" width="10" style="330" customWidth="1"/>
    <col min="6842" max="6842" width="10.28515625" style="330" customWidth="1"/>
    <col min="6843" max="6843" width="6.28515625" style="330" customWidth="1"/>
    <col min="6844" max="6912" width="8.85546875" style="330"/>
    <col min="6913" max="6913" width="4.28515625" style="330" customWidth="1"/>
    <col min="6914" max="6914" width="30.5703125" style="330" customWidth="1"/>
    <col min="6915" max="6915" width="10.5703125" style="330" customWidth="1"/>
    <col min="6916" max="6916" width="9.28515625" style="330" customWidth="1"/>
    <col min="6917" max="6917" width="9.7109375" style="330" customWidth="1"/>
    <col min="6918" max="6918" width="12.140625" style="330" customWidth="1"/>
    <col min="6919" max="6919" width="10" style="330" customWidth="1"/>
    <col min="6920" max="6921" width="9.28515625" style="330" customWidth="1"/>
    <col min="6922" max="6922" width="11.140625" style="330" customWidth="1"/>
    <col min="6923" max="6923" width="11.42578125" style="330" customWidth="1"/>
    <col min="6924" max="7087" width="8.85546875" style="330"/>
    <col min="7088" max="7088" width="5.28515625" style="330" customWidth="1"/>
    <col min="7089" max="7089" width="32.7109375" style="330" customWidth="1"/>
    <col min="7090" max="7090" width="10.5703125" style="330" customWidth="1"/>
    <col min="7091" max="7091" width="9.28515625" style="330" customWidth="1"/>
    <col min="7092" max="7092" width="9.7109375" style="330" customWidth="1"/>
    <col min="7093" max="7093" width="10.5703125" style="330" customWidth="1"/>
    <col min="7094" max="7094" width="10" style="330" customWidth="1"/>
    <col min="7095" max="7095" width="9.28515625" style="330" customWidth="1"/>
    <col min="7096" max="7096" width="9.85546875" style="330" customWidth="1"/>
    <col min="7097" max="7097" width="10" style="330" customWidth="1"/>
    <col min="7098" max="7098" width="10.28515625" style="330" customWidth="1"/>
    <col min="7099" max="7099" width="6.28515625" style="330" customWidth="1"/>
    <col min="7100" max="7168" width="8.85546875" style="330"/>
    <col min="7169" max="7169" width="4.28515625" style="330" customWidth="1"/>
    <col min="7170" max="7170" width="30.5703125" style="330" customWidth="1"/>
    <col min="7171" max="7171" width="10.5703125" style="330" customWidth="1"/>
    <col min="7172" max="7172" width="9.28515625" style="330" customWidth="1"/>
    <col min="7173" max="7173" width="9.7109375" style="330" customWidth="1"/>
    <col min="7174" max="7174" width="12.140625" style="330" customWidth="1"/>
    <col min="7175" max="7175" width="10" style="330" customWidth="1"/>
    <col min="7176" max="7177" width="9.28515625" style="330" customWidth="1"/>
    <col min="7178" max="7178" width="11.140625" style="330" customWidth="1"/>
    <col min="7179" max="7179" width="11.42578125" style="330" customWidth="1"/>
    <col min="7180" max="7343" width="8.85546875" style="330"/>
    <col min="7344" max="7344" width="5.28515625" style="330" customWidth="1"/>
    <col min="7345" max="7345" width="32.7109375" style="330" customWidth="1"/>
    <col min="7346" max="7346" width="10.5703125" style="330" customWidth="1"/>
    <col min="7347" max="7347" width="9.28515625" style="330" customWidth="1"/>
    <col min="7348" max="7348" width="9.7109375" style="330" customWidth="1"/>
    <col min="7349" max="7349" width="10.5703125" style="330" customWidth="1"/>
    <col min="7350" max="7350" width="10" style="330" customWidth="1"/>
    <col min="7351" max="7351" width="9.28515625" style="330" customWidth="1"/>
    <col min="7352" max="7352" width="9.85546875" style="330" customWidth="1"/>
    <col min="7353" max="7353" width="10" style="330" customWidth="1"/>
    <col min="7354" max="7354" width="10.28515625" style="330" customWidth="1"/>
    <col min="7355" max="7355" width="6.28515625" style="330" customWidth="1"/>
    <col min="7356" max="7424" width="8.85546875" style="330"/>
    <col min="7425" max="7425" width="4.28515625" style="330" customWidth="1"/>
    <col min="7426" max="7426" width="30.5703125" style="330" customWidth="1"/>
    <col min="7427" max="7427" width="10.5703125" style="330" customWidth="1"/>
    <col min="7428" max="7428" width="9.28515625" style="330" customWidth="1"/>
    <col min="7429" max="7429" width="9.7109375" style="330" customWidth="1"/>
    <col min="7430" max="7430" width="12.140625" style="330" customWidth="1"/>
    <col min="7431" max="7431" width="10" style="330" customWidth="1"/>
    <col min="7432" max="7433" width="9.28515625" style="330" customWidth="1"/>
    <col min="7434" max="7434" width="11.140625" style="330" customWidth="1"/>
    <col min="7435" max="7435" width="11.42578125" style="330" customWidth="1"/>
    <col min="7436" max="7599" width="8.85546875" style="330"/>
    <col min="7600" max="7600" width="5.28515625" style="330" customWidth="1"/>
    <col min="7601" max="7601" width="32.7109375" style="330" customWidth="1"/>
    <col min="7602" max="7602" width="10.5703125" style="330" customWidth="1"/>
    <col min="7603" max="7603" width="9.28515625" style="330" customWidth="1"/>
    <col min="7604" max="7604" width="9.7109375" style="330" customWidth="1"/>
    <col min="7605" max="7605" width="10.5703125" style="330" customWidth="1"/>
    <col min="7606" max="7606" width="10" style="330" customWidth="1"/>
    <col min="7607" max="7607" width="9.28515625" style="330" customWidth="1"/>
    <col min="7608" max="7608" width="9.85546875" style="330" customWidth="1"/>
    <col min="7609" max="7609" width="10" style="330" customWidth="1"/>
    <col min="7610" max="7610" width="10.28515625" style="330" customWidth="1"/>
    <col min="7611" max="7611" width="6.28515625" style="330" customWidth="1"/>
    <col min="7612" max="7680" width="8.85546875" style="330"/>
    <col min="7681" max="7681" width="4.28515625" style="330" customWidth="1"/>
    <col min="7682" max="7682" width="30.5703125" style="330" customWidth="1"/>
    <col min="7683" max="7683" width="10.5703125" style="330" customWidth="1"/>
    <col min="7684" max="7684" width="9.28515625" style="330" customWidth="1"/>
    <col min="7685" max="7685" width="9.7109375" style="330" customWidth="1"/>
    <col min="7686" max="7686" width="12.140625" style="330" customWidth="1"/>
    <col min="7687" max="7687" width="10" style="330" customWidth="1"/>
    <col min="7688" max="7689" width="9.28515625" style="330" customWidth="1"/>
    <col min="7690" max="7690" width="11.140625" style="330" customWidth="1"/>
    <col min="7691" max="7691" width="11.42578125" style="330" customWidth="1"/>
    <col min="7692" max="7855" width="8.85546875" style="330"/>
    <col min="7856" max="7856" width="5.28515625" style="330" customWidth="1"/>
    <col min="7857" max="7857" width="32.7109375" style="330" customWidth="1"/>
    <col min="7858" max="7858" width="10.5703125" style="330" customWidth="1"/>
    <col min="7859" max="7859" width="9.28515625" style="330" customWidth="1"/>
    <col min="7860" max="7860" width="9.7109375" style="330" customWidth="1"/>
    <col min="7861" max="7861" width="10.5703125" style="330" customWidth="1"/>
    <col min="7862" max="7862" width="10" style="330" customWidth="1"/>
    <col min="7863" max="7863" width="9.28515625" style="330" customWidth="1"/>
    <col min="7864" max="7864" width="9.85546875" style="330" customWidth="1"/>
    <col min="7865" max="7865" width="10" style="330" customWidth="1"/>
    <col min="7866" max="7866" width="10.28515625" style="330" customWidth="1"/>
    <col min="7867" max="7867" width="6.28515625" style="330" customWidth="1"/>
    <col min="7868" max="7936" width="8.85546875" style="330"/>
    <col min="7937" max="7937" width="4.28515625" style="330" customWidth="1"/>
    <col min="7938" max="7938" width="30.5703125" style="330" customWidth="1"/>
    <col min="7939" max="7939" width="10.5703125" style="330" customWidth="1"/>
    <col min="7940" max="7940" width="9.28515625" style="330" customWidth="1"/>
    <col min="7941" max="7941" width="9.7109375" style="330" customWidth="1"/>
    <col min="7942" max="7942" width="12.140625" style="330" customWidth="1"/>
    <col min="7943" max="7943" width="10" style="330" customWidth="1"/>
    <col min="7944" max="7945" width="9.28515625" style="330" customWidth="1"/>
    <col min="7946" max="7946" width="11.140625" style="330" customWidth="1"/>
    <col min="7947" max="7947" width="11.42578125" style="330" customWidth="1"/>
    <col min="7948" max="8111" width="8.85546875" style="330"/>
    <col min="8112" max="8112" width="5.28515625" style="330" customWidth="1"/>
    <col min="8113" max="8113" width="32.7109375" style="330" customWidth="1"/>
    <col min="8114" max="8114" width="10.5703125" style="330" customWidth="1"/>
    <col min="8115" max="8115" width="9.28515625" style="330" customWidth="1"/>
    <col min="8116" max="8116" width="9.7109375" style="330" customWidth="1"/>
    <col min="8117" max="8117" width="10.5703125" style="330" customWidth="1"/>
    <col min="8118" max="8118" width="10" style="330" customWidth="1"/>
    <col min="8119" max="8119" width="9.28515625" style="330" customWidth="1"/>
    <col min="8120" max="8120" width="9.85546875" style="330" customWidth="1"/>
    <col min="8121" max="8121" width="10" style="330" customWidth="1"/>
    <col min="8122" max="8122" width="10.28515625" style="330" customWidth="1"/>
    <col min="8123" max="8123" width="6.28515625" style="330" customWidth="1"/>
    <col min="8124" max="8192" width="8.85546875" style="330"/>
    <col min="8193" max="8193" width="4.28515625" style="330" customWidth="1"/>
    <col min="8194" max="8194" width="30.5703125" style="330" customWidth="1"/>
    <col min="8195" max="8195" width="10.5703125" style="330" customWidth="1"/>
    <col min="8196" max="8196" width="9.28515625" style="330" customWidth="1"/>
    <col min="8197" max="8197" width="9.7109375" style="330" customWidth="1"/>
    <col min="8198" max="8198" width="12.140625" style="330" customWidth="1"/>
    <col min="8199" max="8199" width="10" style="330" customWidth="1"/>
    <col min="8200" max="8201" width="9.28515625" style="330" customWidth="1"/>
    <col min="8202" max="8202" width="11.140625" style="330" customWidth="1"/>
    <col min="8203" max="8203" width="11.42578125" style="330" customWidth="1"/>
    <col min="8204" max="8367" width="8.85546875" style="330"/>
    <col min="8368" max="8368" width="5.28515625" style="330" customWidth="1"/>
    <col min="8369" max="8369" width="32.7109375" style="330" customWidth="1"/>
    <col min="8370" max="8370" width="10.5703125" style="330" customWidth="1"/>
    <col min="8371" max="8371" width="9.28515625" style="330" customWidth="1"/>
    <col min="8372" max="8372" width="9.7109375" style="330" customWidth="1"/>
    <col min="8373" max="8373" width="10.5703125" style="330" customWidth="1"/>
    <col min="8374" max="8374" width="10" style="330" customWidth="1"/>
    <col min="8375" max="8375" width="9.28515625" style="330" customWidth="1"/>
    <col min="8376" max="8376" width="9.85546875" style="330" customWidth="1"/>
    <col min="8377" max="8377" width="10" style="330" customWidth="1"/>
    <col min="8378" max="8378" width="10.28515625" style="330" customWidth="1"/>
    <col min="8379" max="8379" width="6.28515625" style="330" customWidth="1"/>
    <col min="8380" max="8448" width="8.85546875" style="330"/>
    <col min="8449" max="8449" width="4.28515625" style="330" customWidth="1"/>
    <col min="8450" max="8450" width="30.5703125" style="330" customWidth="1"/>
    <col min="8451" max="8451" width="10.5703125" style="330" customWidth="1"/>
    <col min="8452" max="8452" width="9.28515625" style="330" customWidth="1"/>
    <col min="8453" max="8453" width="9.7109375" style="330" customWidth="1"/>
    <col min="8454" max="8454" width="12.140625" style="330" customWidth="1"/>
    <col min="8455" max="8455" width="10" style="330" customWidth="1"/>
    <col min="8456" max="8457" width="9.28515625" style="330" customWidth="1"/>
    <col min="8458" max="8458" width="11.140625" style="330" customWidth="1"/>
    <col min="8459" max="8459" width="11.42578125" style="330" customWidth="1"/>
    <col min="8460" max="8623" width="8.85546875" style="330"/>
    <col min="8624" max="8624" width="5.28515625" style="330" customWidth="1"/>
    <col min="8625" max="8625" width="32.7109375" style="330" customWidth="1"/>
    <col min="8626" max="8626" width="10.5703125" style="330" customWidth="1"/>
    <col min="8627" max="8627" width="9.28515625" style="330" customWidth="1"/>
    <col min="8628" max="8628" width="9.7109375" style="330" customWidth="1"/>
    <col min="8629" max="8629" width="10.5703125" style="330" customWidth="1"/>
    <col min="8630" max="8630" width="10" style="330" customWidth="1"/>
    <col min="8631" max="8631" width="9.28515625" style="330" customWidth="1"/>
    <col min="8632" max="8632" width="9.85546875" style="330" customWidth="1"/>
    <col min="8633" max="8633" width="10" style="330" customWidth="1"/>
    <col min="8634" max="8634" width="10.28515625" style="330" customWidth="1"/>
    <col min="8635" max="8635" width="6.28515625" style="330" customWidth="1"/>
    <col min="8636" max="8704" width="8.85546875" style="330"/>
    <col min="8705" max="8705" width="4.28515625" style="330" customWidth="1"/>
    <col min="8706" max="8706" width="30.5703125" style="330" customWidth="1"/>
    <col min="8707" max="8707" width="10.5703125" style="330" customWidth="1"/>
    <col min="8708" max="8708" width="9.28515625" style="330" customWidth="1"/>
    <col min="8709" max="8709" width="9.7109375" style="330" customWidth="1"/>
    <col min="8710" max="8710" width="12.140625" style="330" customWidth="1"/>
    <col min="8711" max="8711" width="10" style="330" customWidth="1"/>
    <col min="8712" max="8713" width="9.28515625" style="330" customWidth="1"/>
    <col min="8714" max="8714" width="11.140625" style="330" customWidth="1"/>
    <col min="8715" max="8715" width="11.42578125" style="330" customWidth="1"/>
    <col min="8716" max="8879" width="8.85546875" style="330"/>
    <col min="8880" max="8880" width="5.28515625" style="330" customWidth="1"/>
    <col min="8881" max="8881" width="32.7109375" style="330" customWidth="1"/>
    <col min="8882" max="8882" width="10.5703125" style="330" customWidth="1"/>
    <col min="8883" max="8883" width="9.28515625" style="330" customWidth="1"/>
    <col min="8884" max="8884" width="9.7109375" style="330" customWidth="1"/>
    <col min="8885" max="8885" width="10.5703125" style="330" customWidth="1"/>
    <col min="8886" max="8886" width="10" style="330" customWidth="1"/>
    <col min="8887" max="8887" width="9.28515625" style="330" customWidth="1"/>
    <col min="8888" max="8888" width="9.85546875" style="330" customWidth="1"/>
    <col min="8889" max="8889" width="10" style="330" customWidth="1"/>
    <col min="8890" max="8890" width="10.28515625" style="330" customWidth="1"/>
    <col min="8891" max="8891" width="6.28515625" style="330" customWidth="1"/>
    <col min="8892" max="8960" width="8.85546875" style="330"/>
    <col min="8961" max="8961" width="4.28515625" style="330" customWidth="1"/>
    <col min="8962" max="8962" width="30.5703125" style="330" customWidth="1"/>
    <col min="8963" max="8963" width="10.5703125" style="330" customWidth="1"/>
    <col min="8964" max="8964" width="9.28515625" style="330" customWidth="1"/>
    <col min="8965" max="8965" width="9.7109375" style="330" customWidth="1"/>
    <col min="8966" max="8966" width="12.140625" style="330" customWidth="1"/>
    <col min="8967" max="8967" width="10" style="330" customWidth="1"/>
    <col min="8968" max="8969" width="9.28515625" style="330" customWidth="1"/>
    <col min="8970" max="8970" width="11.140625" style="330" customWidth="1"/>
    <col min="8971" max="8971" width="11.42578125" style="330" customWidth="1"/>
    <col min="8972" max="9135" width="8.85546875" style="330"/>
    <col min="9136" max="9136" width="5.28515625" style="330" customWidth="1"/>
    <col min="9137" max="9137" width="32.7109375" style="330" customWidth="1"/>
    <col min="9138" max="9138" width="10.5703125" style="330" customWidth="1"/>
    <col min="9139" max="9139" width="9.28515625" style="330" customWidth="1"/>
    <col min="9140" max="9140" width="9.7109375" style="330" customWidth="1"/>
    <col min="9141" max="9141" width="10.5703125" style="330" customWidth="1"/>
    <col min="9142" max="9142" width="10" style="330" customWidth="1"/>
    <col min="9143" max="9143" width="9.28515625" style="330" customWidth="1"/>
    <col min="9144" max="9144" width="9.85546875" style="330" customWidth="1"/>
    <col min="9145" max="9145" width="10" style="330" customWidth="1"/>
    <col min="9146" max="9146" width="10.28515625" style="330" customWidth="1"/>
    <col min="9147" max="9147" width="6.28515625" style="330" customWidth="1"/>
    <col min="9148" max="9216" width="8.85546875" style="330"/>
    <col min="9217" max="9217" width="4.28515625" style="330" customWidth="1"/>
    <col min="9218" max="9218" width="30.5703125" style="330" customWidth="1"/>
    <col min="9219" max="9219" width="10.5703125" style="330" customWidth="1"/>
    <col min="9220" max="9220" width="9.28515625" style="330" customWidth="1"/>
    <col min="9221" max="9221" width="9.7109375" style="330" customWidth="1"/>
    <col min="9222" max="9222" width="12.140625" style="330" customWidth="1"/>
    <col min="9223" max="9223" width="10" style="330" customWidth="1"/>
    <col min="9224" max="9225" width="9.28515625" style="330" customWidth="1"/>
    <col min="9226" max="9226" width="11.140625" style="330" customWidth="1"/>
    <col min="9227" max="9227" width="11.42578125" style="330" customWidth="1"/>
    <col min="9228" max="9391" width="8.85546875" style="330"/>
    <col min="9392" max="9392" width="5.28515625" style="330" customWidth="1"/>
    <col min="9393" max="9393" width="32.7109375" style="330" customWidth="1"/>
    <col min="9394" max="9394" width="10.5703125" style="330" customWidth="1"/>
    <col min="9395" max="9395" width="9.28515625" style="330" customWidth="1"/>
    <col min="9396" max="9396" width="9.7109375" style="330" customWidth="1"/>
    <col min="9397" max="9397" width="10.5703125" style="330" customWidth="1"/>
    <col min="9398" max="9398" width="10" style="330" customWidth="1"/>
    <col min="9399" max="9399" width="9.28515625" style="330" customWidth="1"/>
    <col min="9400" max="9400" width="9.85546875" style="330" customWidth="1"/>
    <col min="9401" max="9401" width="10" style="330" customWidth="1"/>
    <col min="9402" max="9402" width="10.28515625" style="330" customWidth="1"/>
    <col min="9403" max="9403" width="6.28515625" style="330" customWidth="1"/>
    <col min="9404" max="9472" width="8.85546875" style="330"/>
    <col min="9473" max="9473" width="4.28515625" style="330" customWidth="1"/>
    <col min="9474" max="9474" width="30.5703125" style="330" customWidth="1"/>
    <col min="9475" max="9475" width="10.5703125" style="330" customWidth="1"/>
    <col min="9476" max="9476" width="9.28515625" style="330" customWidth="1"/>
    <col min="9477" max="9477" width="9.7109375" style="330" customWidth="1"/>
    <col min="9478" max="9478" width="12.140625" style="330" customWidth="1"/>
    <col min="9479" max="9479" width="10" style="330" customWidth="1"/>
    <col min="9480" max="9481" width="9.28515625" style="330" customWidth="1"/>
    <col min="9482" max="9482" width="11.140625" style="330" customWidth="1"/>
    <col min="9483" max="9483" width="11.42578125" style="330" customWidth="1"/>
    <col min="9484" max="9647" width="8.85546875" style="330"/>
    <col min="9648" max="9648" width="5.28515625" style="330" customWidth="1"/>
    <col min="9649" max="9649" width="32.7109375" style="330" customWidth="1"/>
    <col min="9650" max="9650" width="10.5703125" style="330" customWidth="1"/>
    <col min="9651" max="9651" width="9.28515625" style="330" customWidth="1"/>
    <col min="9652" max="9652" width="9.7109375" style="330" customWidth="1"/>
    <col min="9653" max="9653" width="10.5703125" style="330" customWidth="1"/>
    <col min="9654" max="9654" width="10" style="330" customWidth="1"/>
    <col min="9655" max="9655" width="9.28515625" style="330" customWidth="1"/>
    <col min="9656" max="9656" width="9.85546875" style="330" customWidth="1"/>
    <col min="9657" max="9657" width="10" style="330" customWidth="1"/>
    <col min="9658" max="9658" width="10.28515625" style="330" customWidth="1"/>
    <col min="9659" max="9659" width="6.28515625" style="330" customWidth="1"/>
    <col min="9660" max="9728" width="8.85546875" style="330"/>
    <col min="9729" max="9729" width="4.28515625" style="330" customWidth="1"/>
    <col min="9730" max="9730" width="30.5703125" style="330" customWidth="1"/>
    <col min="9731" max="9731" width="10.5703125" style="330" customWidth="1"/>
    <col min="9732" max="9732" width="9.28515625" style="330" customWidth="1"/>
    <col min="9733" max="9733" width="9.7109375" style="330" customWidth="1"/>
    <col min="9734" max="9734" width="12.140625" style="330" customWidth="1"/>
    <col min="9735" max="9735" width="10" style="330" customWidth="1"/>
    <col min="9736" max="9737" width="9.28515625" style="330" customWidth="1"/>
    <col min="9738" max="9738" width="11.140625" style="330" customWidth="1"/>
    <col min="9739" max="9739" width="11.42578125" style="330" customWidth="1"/>
    <col min="9740" max="9903" width="8.85546875" style="330"/>
    <col min="9904" max="9904" width="5.28515625" style="330" customWidth="1"/>
    <col min="9905" max="9905" width="32.7109375" style="330" customWidth="1"/>
    <col min="9906" max="9906" width="10.5703125" style="330" customWidth="1"/>
    <col min="9907" max="9907" width="9.28515625" style="330" customWidth="1"/>
    <col min="9908" max="9908" width="9.7109375" style="330" customWidth="1"/>
    <col min="9909" max="9909" width="10.5703125" style="330" customWidth="1"/>
    <col min="9910" max="9910" width="10" style="330" customWidth="1"/>
    <col min="9911" max="9911" width="9.28515625" style="330" customWidth="1"/>
    <col min="9912" max="9912" width="9.85546875" style="330" customWidth="1"/>
    <col min="9913" max="9913" width="10" style="330" customWidth="1"/>
    <col min="9914" max="9914" width="10.28515625" style="330" customWidth="1"/>
    <col min="9915" max="9915" width="6.28515625" style="330" customWidth="1"/>
    <col min="9916" max="9984" width="8.85546875" style="330"/>
    <col min="9985" max="9985" width="4.28515625" style="330" customWidth="1"/>
    <col min="9986" max="9986" width="30.5703125" style="330" customWidth="1"/>
    <col min="9987" max="9987" width="10.5703125" style="330" customWidth="1"/>
    <col min="9988" max="9988" width="9.28515625" style="330" customWidth="1"/>
    <col min="9989" max="9989" width="9.7109375" style="330" customWidth="1"/>
    <col min="9990" max="9990" width="12.140625" style="330" customWidth="1"/>
    <col min="9991" max="9991" width="10" style="330" customWidth="1"/>
    <col min="9992" max="9993" width="9.28515625" style="330" customWidth="1"/>
    <col min="9994" max="9994" width="11.140625" style="330" customWidth="1"/>
    <col min="9995" max="9995" width="11.42578125" style="330" customWidth="1"/>
    <col min="9996" max="10159" width="8.85546875" style="330"/>
    <col min="10160" max="10160" width="5.28515625" style="330" customWidth="1"/>
    <col min="10161" max="10161" width="32.7109375" style="330" customWidth="1"/>
    <col min="10162" max="10162" width="10.5703125" style="330" customWidth="1"/>
    <col min="10163" max="10163" width="9.28515625" style="330" customWidth="1"/>
    <col min="10164" max="10164" width="9.7109375" style="330" customWidth="1"/>
    <col min="10165" max="10165" width="10.5703125" style="330" customWidth="1"/>
    <col min="10166" max="10166" width="10" style="330" customWidth="1"/>
    <col min="10167" max="10167" width="9.28515625" style="330" customWidth="1"/>
    <col min="10168" max="10168" width="9.85546875" style="330" customWidth="1"/>
    <col min="10169" max="10169" width="10" style="330" customWidth="1"/>
    <col min="10170" max="10170" width="10.28515625" style="330" customWidth="1"/>
    <col min="10171" max="10171" width="6.28515625" style="330" customWidth="1"/>
    <col min="10172" max="10240" width="8.85546875" style="330"/>
    <col min="10241" max="10241" width="4.28515625" style="330" customWidth="1"/>
    <col min="10242" max="10242" width="30.5703125" style="330" customWidth="1"/>
    <col min="10243" max="10243" width="10.5703125" style="330" customWidth="1"/>
    <col min="10244" max="10244" width="9.28515625" style="330" customWidth="1"/>
    <col min="10245" max="10245" width="9.7109375" style="330" customWidth="1"/>
    <col min="10246" max="10246" width="12.140625" style="330" customWidth="1"/>
    <col min="10247" max="10247" width="10" style="330" customWidth="1"/>
    <col min="10248" max="10249" width="9.28515625" style="330" customWidth="1"/>
    <col min="10250" max="10250" width="11.140625" style="330" customWidth="1"/>
    <col min="10251" max="10251" width="11.42578125" style="330" customWidth="1"/>
    <col min="10252" max="10415" width="8.85546875" style="330"/>
    <col min="10416" max="10416" width="5.28515625" style="330" customWidth="1"/>
    <col min="10417" max="10417" width="32.7109375" style="330" customWidth="1"/>
    <col min="10418" max="10418" width="10.5703125" style="330" customWidth="1"/>
    <col min="10419" max="10419" width="9.28515625" style="330" customWidth="1"/>
    <col min="10420" max="10420" width="9.7109375" style="330" customWidth="1"/>
    <col min="10421" max="10421" width="10.5703125" style="330" customWidth="1"/>
    <col min="10422" max="10422" width="10" style="330" customWidth="1"/>
    <col min="10423" max="10423" width="9.28515625" style="330" customWidth="1"/>
    <col min="10424" max="10424" width="9.85546875" style="330" customWidth="1"/>
    <col min="10425" max="10425" width="10" style="330" customWidth="1"/>
    <col min="10426" max="10426" width="10.28515625" style="330" customWidth="1"/>
    <col min="10427" max="10427" width="6.28515625" style="330" customWidth="1"/>
    <col min="10428" max="10496" width="8.85546875" style="330"/>
    <col min="10497" max="10497" width="4.28515625" style="330" customWidth="1"/>
    <col min="10498" max="10498" width="30.5703125" style="330" customWidth="1"/>
    <col min="10499" max="10499" width="10.5703125" style="330" customWidth="1"/>
    <col min="10500" max="10500" width="9.28515625" style="330" customWidth="1"/>
    <col min="10501" max="10501" width="9.7109375" style="330" customWidth="1"/>
    <col min="10502" max="10502" width="12.140625" style="330" customWidth="1"/>
    <col min="10503" max="10503" width="10" style="330" customWidth="1"/>
    <col min="10504" max="10505" width="9.28515625" style="330" customWidth="1"/>
    <col min="10506" max="10506" width="11.140625" style="330" customWidth="1"/>
    <col min="10507" max="10507" width="11.42578125" style="330" customWidth="1"/>
    <col min="10508" max="10671" width="8.85546875" style="330"/>
    <col min="10672" max="10672" width="5.28515625" style="330" customWidth="1"/>
    <col min="10673" max="10673" width="32.7109375" style="330" customWidth="1"/>
    <col min="10674" max="10674" width="10.5703125" style="330" customWidth="1"/>
    <col min="10675" max="10675" width="9.28515625" style="330" customWidth="1"/>
    <col min="10676" max="10676" width="9.7109375" style="330" customWidth="1"/>
    <col min="10677" max="10677" width="10.5703125" style="330" customWidth="1"/>
    <col min="10678" max="10678" width="10" style="330" customWidth="1"/>
    <col min="10679" max="10679" width="9.28515625" style="330" customWidth="1"/>
    <col min="10680" max="10680" width="9.85546875" style="330" customWidth="1"/>
    <col min="10681" max="10681" width="10" style="330" customWidth="1"/>
    <col min="10682" max="10682" width="10.28515625" style="330" customWidth="1"/>
    <col min="10683" max="10683" width="6.28515625" style="330" customWidth="1"/>
    <col min="10684" max="10752" width="8.85546875" style="330"/>
    <col min="10753" max="10753" width="4.28515625" style="330" customWidth="1"/>
    <col min="10754" max="10754" width="30.5703125" style="330" customWidth="1"/>
    <col min="10755" max="10755" width="10.5703125" style="330" customWidth="1"/>
    <col min="10756" max="10756" width="9.28515625" style="330" customWidth="1"/>
    <col min="10757" max="10757" width="9.7109375" style="330" customWidth="1"/>
    <col min="10758" max="10758" width="12.140625" style="330" customWidth="1"/>
    <col min="10759" max="10759" width="10" style="330" customWidth="1"/>
    <col min="10760" max="10761" width="9.28515625" style="330" customWidth="1"/>
    <col min="10762" max="10762" width="11.140625" style="330" customWidth="1"/>
    <col min="10763" max="10763" width="11.42578125" style="330" customWidth="1"/>
    <col min="10764" max="10927" width="8.85546875" style="330"/>
    <col min="10928" max="10928" width="5.28515625" style="330" customWidth="1"/>
    <col min="10929" max="10929" width="32.7109375" style="330" customWidth="1"/>
    <col min="10930" max="10930" width="10.5703125" style="330" customWidth="1"/>
    <col min="10931" max="10931" width="9.28515625" style="330" customWidth="1"/>
    <col min="10932" max="10932" width="9.7109375" style="330" customWidth="1"/>
    <col min="10933" max="10933" width="10.5703125" style="330" customWidth="1"/>
    <col min="10934" max="10934" width="10" style="330" customWidth="1"/>
    <col min="10935" max="10935" width="9.28515625" style="330" customWidth="1"/>
    <col min="10936" max="10936" width="9.85546875" style="330" customWidth="1"/>
    <col min="10937" max="10937" width="10" style="330" customWidth="1"/>
    <col min="10938" max="10938" width="10.28515625" style="330" customWidth="1"/>
    <col min="10939" max="10939" width="6.28515625" style="330" customWidth="1"/>
    <col min="10940" max="11008" width="8.85546875" style="330"/>
    <col min="11009" max="11009" width="4.28515625" style="330" customWidth="1"/>
    <col min="11010" max="11010" width="30.5703125" style="330" customWidth="1"/>
    <col min="11011" max="11011" width="10.5703125" style="330" customWidth="1"/>
    <col min="11012" max="11012" width="9.28515625" style="330" customWidth="1"/>
    <col min="11013" max="11013" width="9.7109375" style="330" customWidth="1"/>
    <col min="11014" max="11014" width="12.140625" style="330" customWidth="1"/>
    <col min="11015" max="11015" width="10" style="330" customWidth="1"/>
    <col min="11016" max="11017" width="9.28515625" style="330" customWidth="1"/>
    <col min="11018" max="11018" width="11.140625" style="330" customWidth="1"/>
    <col min="11019" max="11019" width="11.42578125" style="330" customWidth="1"/>
    <col min="11020" max="11183" width="8.85546875" style="330"/>
    <col min="11184" max="11184" width="5.28515625" style="330" customWidth="1"/>
    <col min="11185" max="11185" width="32.7109375" style="330" customWidth="1"/>
    <col min="11186" max="11186" width="10.5703125" style="330" customWidth="1"/>
    <col min="11187" max="11187" width="9.28515625" style="330" customWidth="1"/>
    <col min="11188" max="11188" width="9.7109375" style="330" customWidth="1"/>
    <col min="11189" max="11189" width="10.5703125" style="330" customWidth="1"/>
    <col min="11190" max="11190" width="10" style="330" customWidth="1"/>
    <col min="11191" max="11191" width="9.28515625" style="330" customWidth="1"/>
    <col min="11192" max="11192" width="9.85546875" style="330" customWidth="1"/>
    <col min="11193" max="11193" width="10" style="330" customWidth="1"/>
    <col min="11194" max="11194" width="10.28515625" style="330" customWidth="1"/>
    <col min="11195" max="11195" width="6.28515625" style="330" customWidth="1"/>
    <col min="11196" max="11264" width="8.85546875" style="330"/>
    <col min="11265" max="11265" width="4.28515625" style="330" customWidth="1"/>
    <col min="11266" max="11266" width="30.5703125" style="330" customWidth="1"/>
    <col min="11267" max="11267" width="10.5703125" style="330" customWidth="1"/>
    <col min="11268" max="11268" width="9.28515625" style="330" customWidth="1"/>
    <col min="11269" max="11269" width="9.7109375" style="330" customWidth="1"/>
    <col min="11270" max="11270" width="12.140625" style="330" customWidth="1"/>
    <col min="11271" max="11271" width="10" style="330" customWidth="1"/>
    <col min="11272" max="11273" width="9.28515625" style="330" customWidth="1"/>
    <col min="11274" max="11274" width="11.140625" style="330" customWidth="1"/>
    <col min="11275" max="11275" width="11.42578125" style="330" customWidth="1"/>
    <col min="11276" max="11439" width="8.85546875" style="330"/>
    <col min="11440" max="11440" width="5.28515625" style="330" customWidth="1"/>
    <col min="11441" max="11441" width="32.7109375" style="330" customWidth="1"/>
    <col min="11442" max="11442" width="10.5703125" style="330" customWidth="1"/>
    <col min="11443" max="11443" width="9.28515625" style="330" customWidth="1"/>
    <col min="11444" max="11444" width="9.7109375" style="330" customWidth="1"/>
    <col min="11445" max="11445" width="10.5703125" style="330" customWidth="1"/>
    <col min="11446" max="11446" width="10" style="330" customWidth="1"/>
    <col min="11447" max="11447" width="9.28515625" style="330" customWidth="1"/>
    <col min="11448" max="11448" width="9.85546875" style="330" customWidth="1"/>
    <col min="11449" max="11449" width="10" style="330" customWidth="1"/>
    <col min="11450" max="11450" width="10.28515625" style="330" customWidth="1"/>
    <col min="11451" max="11451" width="6.28515625" style="330" customWidth="1"/>
    <col min="11452" max="11520" width="8.85546875" style="330"/>
    <col min="11521" max="11521" width="4.28515625" style="330" customWidth="1"/>
    <col min="11522" max="11522" width="30.5703125" style="330" customWidth="1"/>
    <col min="11523" max="11523" width="10.5703125" style="330" customWidth="1"/>
    <col min="11524" max="11524" width="9.28515625" style="330" customWidth="1"/>
    <col min="11525" max="11525" width="9.7109375" style="330" customWidth="1"/>
    <col min="11526" max="11526" width="12.140625" style="330" customWidth="1"/>
    <col min="11527" max="11527" width="10" style="330" customWidth="1"/>
    <col min="11528" max="11529" width="9.28515625" style="330" customWidth="1"/>
    <col min="11530" max="11530" width="11.140625" style="330" customWidth="1"/>
    <col min="11531" max="11531" width="11.42578125" style="330" customWidth="1"/>
    <col min="11532" max="11695" width="8.85546875" style="330"/>
    <col min="11696" max="11696" width="5.28515625" style="330" customWidth="1"/>
    <col min="11697" max="11697" width="32.7109375" style="330" customWidth="1"/>
    <col min="11698" max="11698" width="10.5703125" style="330" customWidth="1"/>
    <col min="11699" max="11699" width="9.28515625" style="330" customWidth="1"/>
    <col min="11700" max="11700" width="9.7109375" style="330" customWidth="1"/>
    <col min="11701" max="11701" width="10.5703125" style="330" customWidth="1"/>
    <col min="11702" max="11702" width="10" style="330" customWidth="1"/>
    <col min="11703" max="11703" width="9.28515625" style="330" customWidth="1"/>
    <col min="11704" max="11704" width="9.85546875" style="330" customWidth="1"/>
    <col min="11705" max="11705" width="10" style="330" customWidth="1"/>
    <col min="11706" max="11706" width="10.28515625" style="330" customWidth="1"/>
    <col min="11707" max="11707" width="6.28515625" style="330" customWidth="1"/>
    <col min="11708" max="11776" width="8.85546875" style="330"/>
    <col min="11777" max="11777" width="4.28515625" style="330" customWidth="1"/>
    <col min="11778" max="11778" width="30.5703125" style="330" customWidth="1"/>
    <col min="11779" max="11779" width="10.5703125" style="330" customWidth="1"/>
    <col min="11780" max="11780" width="9.28515625" style="330" customWidth="1"/>
    <col min="11781" max="11781" width="9.7109375" style="330" customWidth="1"/>
    <col min="11782" max="11782" width="12.140625" style="330" customWidth="1"/>
    <col min="11783" max="11783" width="10" style="330" customWidth="1"/>
    <col min="11784" max="11785" width="9.28515625" style="330" customWidth="1"/>
    <col min="11786" max="11786" width="11.140625" style="330" customWidth="1"/>
    <col min="11787" max="11787" width="11.42578125" style="330" customWidth="1"/>
    <col min="11788" max="11951" width="8.85546875" style="330"/>
    <col min="11952" max="11952" width="5.28515625" style="330" customWidth="1"/>
    <col min="11953" max="11953" width="32.7109375" style="330" customWidth="1"/>
    <col min="11954" max="11954" width="10.5703125" style="330" customWidth="1"/>
    <col min="11955" max="11955" width="9.28515625" style="330" customWidth="1"/>
    <col min="11956" max="11956" width="9.7109375" style="330" customWidth="1"/>
    <col min="11957" max="11957" width="10.5703125" style="330" customWidth="1"/>
    <col min="11958" max="11958" width="10" style="330" customWidth="1"/>
    <col min="11959" max="11959" width="9.28515625" style="330" customWidth="1"/>
    <col min="11960" max="11960" width="9.85546875" style="330" customWidth="1"/>
    <col min="11961" max="11961" width="10" style="330" customWidth="1"/>
    <col min="11962" max="11962" width="10.28515625" style="330" customWidth="1"/>
    <col min="11963" max="11963" width="6.28515625" style="330" customWidth="1"/>
    <col min="11964" max="12032" width="8.85546875" style="330"/>
    <col min="12033" max="12033" width="4.28515625" style="330" customWidth="1"/>
    <col min="12034" max="12034" width="30.5703125" style="330" customWidth="1"/>
    <col min="12035" max="12035" width="10.5703125" style="330" customWidth="1"/>
    <col min="12036" max="12036" width="9.28515625" style="330" customWidth="1"/>
    <col min="12037" max="12037" width="9.7109375" style="330" customWidth="1"/>
    <col min="12038" max="12038" width="12.140625" style="330" customWidth="1"/>
    <col min="12039" max="12039" width="10" style="330" customWidth="1"/>
    <col min="12040" max="12041" width="9.28515625" style="330" customWidth="1"/>
    <col min="12042" max="12042" width="11.140625" style="330" customWidth="1"/>
    <col min="12043" max="12043" width="11.42578125" style="330" customWidth="1"/>
    <col min="12044" max="12207" width="8.85546875" style="330"/>
    <col min="12208" max="12208" width="5.28515625" style="330" customWidth="1"/>
    <col min="12209" max="12209" width="32.7109375" style="330" customWidth="1"/>
    <col min="12210" max="12210" width="10.5703125" style="330" customWidth="1"/>
    <col min="12211" max="12211" width="9.28515625" style="330" customWidth="1"/>
    <col min="12212" max="12212" width="9.7109375" style="330" customWidth="1"/>
    <col min="12213" max="12213" width="10.5703125" style="330" customWidth="1"/>
    <col min="12214" max="12214" width="10" style="330" customWidth="1"/>
    <col min="12215" max="12215" width="9.28515625" style="330" customWidth="1"/>
    <col min="12216" max="12216" width="9.85546875" style="330" customWidth="1"/>
    <col min="12217" max="12217" width="10" style="330" customWidth="1"/>
    <col min="12218" max="12218" width="10.28515625" style="330" customWidth="1"/>
    <col min="12219" max="12219" width="6.28515625" style="330" customWidth="1"/>
    <col min="12220" max="12288" width="8.85546875" style="330"/>
    <col min="12289" max="12289" width="4.28515625" style="330" customWidth="1"/>
    <col min="12290" max="12290" width="30.5703125" style="330" customWidth="1"/>
    <col min="12291" max="12291" width="10.5703125" style="330" customWidth="1"/>
    <col min="12292" max="12292" width="9.28515625" style="330" customWidth="1"/>
    <col min="12293" max="12293" width="9.7109375" style="330" customWidth="1"/>
    <col min="12294" max="12294" width="12.140625" style="330" customWidth="1"/>
    <col min="12295" max="12295" width="10" style="330" customWidth="1"/>
    <col min="12296" max="12297" width="9.28515625" style="330" customWidth="1"/>
    <col min="12298" max="12298" width="11.140625" style="330" customWidth="1"/>
    <col min="12299" max="12299" width="11.42578125" style="330" customWidth="1"/>
    <col min="12300" max="12463" width="8.85546875" style="330"/>
    <col min="12464" max="12464" width="5.28515625" style="330" customWidth="1"/>
    <col min="12465" max="12465" width="32.7109375" style="330" customWidth="1"/>
    <col min="12466" max="12466" width="10.5703125" style="330" customWidth="1"/>
    <col min="12467" max="12467" width="9.28515625" style="330" customWidth="1"/>
    <col min="12468" max="12468" width="9.7109375" style="330" customWidth="1"/>
    <col min="12469" max="12469" width="10.5703125" style="330" customWidth="1"/>
    <col min="12470" max="12470" width="10" style="330" customWidth="1"/>
    <col min="12471" max="12471" width="9.28515625" style="330" customWidth="1"/>
    <col min="12472" max="12472" width="9.85546875" style="330" customWidth="1"/>
    <col min="12473" max="12473" width="10" style="330" customWidth="1"/>
    <col min="12474" max="12474" width="10.28515625" style="330" customWidth="1"/>
    <col min="12475" max="12475" width="6.28515625" style="330" customWidth="1"/>
    <col min="12476" max="12544" width="8.85546875" style="330"/>
    <col min="12545" max="12545" width="4.28515625" style="330" customWidth="1"/>
    <col min="12546" max="12546" width="30.5703125" style="330" customWidth="1"/>
    <col min="12547" max="12547" width="10.5703125" style="330" customWidth="1"/>
    <col min="12548" max="12548" width="9.28515625" style="330" customWidth="1"/>
    <col min="12549" max="12549" width="9.7109375" style="330" customWidth="1"/>
    <col min="12550" max="12550" width="12.140625" style="330" customWidth="1"/>
    <col min="12551" max="12551" width="10" style="330" customWidth="1"/>
    <col min="12552" max="12553" width="9.28515625" style="330" customWidth="1"/>
    <col min="12554" max="12554" width="11.140625" style="330" customWidth="1"/>
    <col min="12555" max="12555" width="11.42578125" style="330" customWidth="1"/>
    <col min="12556" max="12719" width="8.85546875" style="330"/>
    <col min="12720" max="12720" width="5.28515625" style="330" customWidth="1"/>
    <col min="12721" max="12721" width="32.7109375" style="330" customWidth="1"/>
    <col min="12722" max="12722" width="10.5703125" style="330" customWidth="1"/>
    <col min="12723" max="12723" width="9.28515625" style="330" customWidth="1"/>
    <col min="12724" max="12724" width="9.7109375" style="330" customWidth="1"/>
    <col min="12725" max="12725" width="10.5703125" style="330" customWidth="1"/>
    <col min="12726" max="12726" width="10" style="330" customWidth="1"/>
    <col min="12727" max="12727" width="9.28515625" style="330" customWidth="1"/>
    <col min="12728" max="12728" width="9.85546875" style="330" customWidth="1"/>
    <col min="12729" max="12729" width="10" style="330" customWidth="1"/>
    <col min="12730" max="12730" width="10.28515625" style="330" customWidth="1"/>
    <col min="12731" max="12731" width="6.28515625" style="330" customWidth="1"/>
    <col min="12732" max="12800" width="8.85546875" style="330"/>
    <col min="12801" max="12801" width="4.28515625" style="330" customWidth="1"/>
    <col min="12802" max="12802" width="30.5703125" style="330" customWidth="1"/>
    <col min="12803" max="12803" width="10.5703125" style="330" customWidth="1"/>
    <col min="12804" max="12804" width="9.28515625" style="330" customWidth="1"/>
    <col min="12805" max="12805" width="9.7109375" style="330" customWidth="1"/>
    <col min="12806" max="12806" width="12.140625" style="330" customWidth="1"/>
    <col min="12807" max="12807" width="10" style="330" customWidth="1"/>
    <col min="12808" max="12809" width="9.28515625" style="330" customWidth="1"/>
    <col min="12810" max="12810" width="11.140625" style="330" customWidth="1"/>
    <col min="12811" max="12811" width="11.42578125" style="330" customWidth="1"/>
    <col min="12812" max="12975" width="8.85546875" style="330"/>
    <col min="12976" max="12976" width="5.28515625" style="330" customWidth="1"/>
    <col min="12977" max="12977" width="32.7109375" style="330" customWidth="1"/>
    <col min="12978" max="12978" width="10.5703125" style="330" customWidth="1"/>
    <col min="12979" max="12979" width="9.28515625" style="330" customWidth="1"/>
    <col min="12980" max="12980" width="9.7109375" style="330" customWidth="1"/>
    <col min="12981" max="12981" width="10.5703125" style="330" customWidth="1"/>
    <col min="12982" max="12982" width="10" style="330" customWidth="1"/>
    <col min="12983" max="12983" width="9.28515625" style="330" customWidth="1"/>
    <col min="12984" max="12984" width="9.85546875" style="330" customWidth="1"/>
    <col min="12985" max="12985" width="10" style="330" customWidth="1"/>
    <col min="12986" max="12986" width="10.28515625" style="330" customWidth="1"/>
    <col min="12987" max="12987" width="6.28515625" style="330" customWidth="1"/>
    <col min="12988" max="13056" width="8.85546875" style="330"/>
    <col min="13057" max="13057" width="4.28515625" style="330" customWidth="1"/>
    <col min="13058" max="13058" width="30.5703125" style="330" customWidth="1"/>
    <col min="13059" max="13059" width="10.5703125" style="330" customWidth="1"/>
    <col min="13060" max="13060" width="9.28515625" style="330" customWidth="1"/>
    <col min="13061" max="13061" width="9.7109375" style="330" customWidth="1"/>
    <col min="13062" max="13062" width="12.140625" style="330" customWidth="1"/>
    <col min="13063" max="13063" width="10" style="330" customWidth="1"/>
    <col min="13064" max="13065" width="9.28515625" style="330" customWidth="1"/>
    <col min="13066" max="13066" width="11.140625" style="330" customWidth="1"/>
    <col min="13067" max="13067" width="11.42578125" style="330" customWidth="1"/>
    <col min="13068" max="13231" width="8.85546875" style="330"/>
    <col min="13232" max="13232" width="5.28515625" style="330" customWidth="1"/>
    <col min="13233" max="13233" width="32.7109375" style="330" customWidth="1"/>
    <col min="13234" max="13234" width="10.5703125" style="330" customWidth="1"/>
    <col min="13235" max="13235" width="9.28515625" style="330" customWidth="1"/>
    <col min="13236" max="13236" width="9.7109375" style="330" customWidth="1"/>
    <col min="13237" max="13237" width="10.5703125" style="330" customWidth="1"/>
    <col min="13238" max="13238" width="10" style="330" customWidth="1"/>
    <col min="13239" max="13239" width="9.28515625" style="330" customWidth="1"/>
    <col min="13240" max="13240" width="9.85546875" style="330" customWidth="1"/>
    <col min="13241" max="13241" width="10" style="330" customWidth="1"/>
    <col min="13242" max="13242" width="10.28515625" style="330" customWidth="1"/>
    <col min="13243" max="13243" width="6.28515625" style="330" customWidth="1"/>
    <col min="13244" max="13312" width="8.85546875" style="330"/>
    <col min="13313" max="13313" width="4.28515625" style="330" customWidth="1"/>
    <col min="13314" max="13314" width="30.5703125" style="330" customWidth="1"/>
    <col min="13315" max="13315" width="10.5703125" style="330" customWidth="1"/>
    <col min="13316" max="13316" width="9.28515625" style="330" customWidth="1"/>
    <col min="13317" max="13317" width="9.7109375" style="330" customWidth="1"/>
    <col min="13318" max="13318" width="12.140625" style="330" customWidth="1"/>
    <col min="13319" max="13319" width="10" style="330" customWidth="1"/>
    <col min="13320" max="13321" width="9.28515625" style="330" customWidth="1"/>
    <col min="13322" max="13322" width="11.140625" style="330" customWidth="1"/>
    <col min="13323" max="13323" width="11.42578125" style="330" customWidth="1"/>
    <col min="13324" max="13487" width="8.85546875" style="330"/>
    <col min="13488" max="13488" width="5.28515625" style="330" customWidth="1"/>
    <col min="13489" max="13489" width="32.7109375" style="330" customWidth="1"/>
    <col min="13490" max="13490" width="10.5703125" style="330" customWidth="1"/>
    <col min="13491" max="13491" width="9.28515625" style="330" customWidth="1"/>
    <col min="13492" max="13492" width="9.7109375" style="330" customWidth="1"/>
    <col min="13493" max="13493" width="10.5703125" style="330" customWidth="1"/>
    <col min="13494" max="13494" width="10" style="330" customWidth="1"/>
    <col min="13495" max="13495" width="9.28515625" style="330" customWidth="1"/>
    <col min="13496" max="13496" width="9.85546875" style="330" customWidth="1"/>
    <col min="13497" max="13497" width="10" style="330" customWidth="1"/>
    <col min="13498" max="13498" width="10.28515625" style="330" customWidth="1"/>
    <col min="13499" max="13499" width="6.28515625" style="330" customWidth="1"/>
    <col min="13500" max="13568" width="8.85546875" style="330"/>
    <col min="13569" max="13569" width="4.28515625" style="330" customWidth="1"/>
    <col min="13570" max="13570" width="30.5703125" style="330" customWidth="1"/>
    <col min="13571" max="13571" width="10.5703125" style="330" customWidth="1"/>
    <col min="13572" max="13572" width="9.28515625" style="330" customWidth="1"/>
    <col min="13573" max="13573" width="9.7109375" style="330" customWidth="1"/>
    <col min="13574" max="13574" width="12.140625" style="330" customWidth="1"/>
    <col min="13575" max="13575" width="10" style="330" customWidth="1"/>
    <col min="13576" max="13577" width="9.28515625" style="330" customWidth="1"/>
    <col min="13578" max="13578" width="11.140625" style="330" customWidth="1"/>
    <col min="13579" max="13579" width="11.42578125" style="330" customWidth="1"/>
    <col min="13580" max="13743" width="8.85546875" style="330"/>
    <col min="13744" max="13744" width="5.28515625" style="330" customWidth="1"/>
    <col min="13745" max="13745" width="32.7109375" style="330" customWidth="1"/>
    <col min="13746" max="13746" width="10.5703125" style="330" customWidth="1"/>
    <col min="13747" max="13747" width="9.28515625" style="330" customWidth="1"/>
    <col min="13748" max="13748" width="9.7109375" style="330" customWidth="1"/>
    <col min="13749" max="13749" width="10.5703125" style="330" customWidth="1"/>
    <col min="13750" max="13750" width="10" style="330" customWidth="1"/>
    <col min="13751" max="13751" width="9.28515625" style="330" customWidth="1"/>
    <col min="13752" max="13752" width="9.85546875" style="330" customWidth="1"/>
    <col min="13753" max="13753" width="10" style="330" customWidth="1"/>
    <col min="13754" max="13754" width="10.28515625" style="330" customWidth="1"/>
    <col min="13755" max="13755" width="6.28515625" style="330" customWidth="1"/>
    <col min="13756" max="13824" width="8.85546875" style="330"/>
    <col min="13825" max="13825" width="4.28515625" style="330" customWidth="1"/>
    <col min="13826" max="13826" width="30.5703125" style="330" customWidth="1"/>
    <col min="13827" max="13827" width="10.5703125" style="330" customWidth="1"/>
    <col min="13828" max="13828" width="9.28515625" style="330" customWidth="1"/>
    <col min="13829" max="13829" width="9.7109375" style="330" customWidth="1"/>
    <col min="13830" max="13830" width="12.140625" style="330" customWidth="1"/>
    <col min="13831" max="13831" width="10" style="330" customWidth="1"/>
    <col min="13832" max="13833" width="9.28515625" style="330" customWidth="1"/>
    <col min="13834" max="13834" width="11.140625" style="330" customWidth="1"/>
    <col min="13835" max="13835" width="11.42578125" style="330" customWidth="1"/>
    <col min="13836" max="13999" width="8.85546875" style="330"/>
    <col min="14000" max="14000" width="5.28515625" style="330" customWidth="1"/>
    <col min="14001" max="14001" width="32.7109375" style="330" customWidth="1"/>
    <col min="14002" max="14002" width="10.5703125" style="330" customWidth="1"/>
    <col min="14003" max="14003" width="9.28515625" style="330" customWidth="1"/>
    <col min="14004" max="14004" width="9.7109375" style="330" customWidth="1"/>
    <col min="14005" max="14005" width="10.5703125" style="330" customWidth="1"/>
    <col min="14006" max="14006" width="10" style="330" customWidth="1"/>
    <col min="14007" max="14007" width="9.28515625" style="330" customWidth="1"/>
    <col min="14008" max="14008" width="9.85546875" style="330" customWidth="1"/>
    <col min="14009" max="14009" width="10" style="330" customWidth="1"/>
    <col min="14010" max="14010" width="10.28515625" style="330" customWidth="1"/>
    <col min="14011" max="14011" width="6.28515625" style="330" customWidth="1"/>
    <col min="14012" max="14080" width="8.85546875" style="330"/>
    <col min="14081" max="14081" width="4.28515625" style="330" customWidth="1"/>
    <col min="14082" max="14082" width="30.5703125" style="330" customWidth="1"/>
    <col min="14083" max="14083" width="10.5703125" style="330" customWidth="1"/>
    <col min="14084" max="14084" width="9.28515625" style="330" customWidth="1"/>
    <col min="14085" max="14085" width="9.7109375" style="330" customWidth="1"/>
    <col min="14086" max="14086" width="12.140625" style="330" customWidth="1"/>
    <col min="14087" max="14087" width="10" style="330" customWidth="1"/>
    <col min="14088" max="14089" width="9.28515625" style="330" customWidth="1"/>
    <col min="14090" max="14090" width="11.140625" style="330" customWidth="1"/>
    <col min="14091" max="14091" width="11.42578125" style="330" customWidth="1"/>
    <col min="14092" max="14255" width="8.85546875" style="330"/>
    <col min="14256" max="14256" width="5.28515625" style="330" customWidth="1"/>
    <col min="14257" max="14257" width="32.7109375" style="330" customWidth="1"/>
    <col min="14258" max="14258" width="10.5703125" style="330" customWidth="1"/>
    <col min="14259" max="14259" width="9.28515625" style="330" customWidth="1"/>
    <col min="14260" max="14260" width="9.7109375" style="330" customWidth="1"/>
    <col min="14261" max="14261" width="10.5703125" style="330" customWidth="1"/>
    <col min="14262" max="14262" width="10" style="330" customWidth="1"/>
    <col min="14263" max="14263" width="9.28515625" style="330" customWidth="1"/>
    <col min="14264" max="14264" width="9.85546875" style="330" customWidth="1"/>
    <col min="14265" max="14265" width="10" style="330" customWidth="1"/>
    <col min="14266" max="14266" width="10.28515625" style="330" customWidth="1"/>
    <col min="14267" max="14267" width="6.28515625" style="330" customWidth="1"/>
    <col min="14268" max="14336" width="8.85546875" style="330"/>
    <col min="14337" max="14337" width="4.28515625" style="330" customWidth="1"/>
    <col min="14338" max="14338" width="30.5703125" style="330" customWidth="1"/>
    <col min="14339" max="14339" width="10.5703125" style="330" customWidth="1"/>
    <col min="14340" max="14340" width="9.28515625" style="330" customWidth="1"/>
    <col min="14341" max="14341" width="9.7109375" style="330" customWidth="1"/>
    <col min="14342" max="14342" width="12.140625" style="330" customWidth="1"/>
    <col min="14343" max="14343" width="10" style="330" customWidth="1"/>
    <col min="14344" max="14345" width="9.28515625" style="330" customWidth="1"/>
    <col min="14346" max="14346" width="11.140625" style="330" customWidth="1"/>
    <col min="14347" max="14347" width="11.42578125" style="330" customWidth="1"/>
    <col min="14348" max="14511" width="8.85546875" style="330"/>
    <col min="14512" max="14512" width="5.28515625" style="330" customWidth="1"/>
    <col min="14513" max="14513" width="32.7109375" style="330" customWidth="1"/>
    <col min="14514" max="14514" width="10.5703125" style="330" customWidth="1"/>
    <col min="14515" max="14515" width="9.28515625" style="330" customWidth="1"/>
    <col min="14516" max="14516" width="9.7109375" style="330" customWidth="1"/>
    <col min="14517" max="14517" width="10.5703125" style="330" customWidth="1"/>
    <col min="14518" max="14518" width="10" style="330" customWidth="1"/>
    <col min="14519" max="14519" width="9.28515625" style="330" customWidth="1"/>
    <col min="14520" max="14520" width="9.85546875" style="330" customWidth="1"/>
    <col min="14521" max="14521" width="10" style="330" customWidth="1"/>
    <col min="14522" max="14522" width="10.28515625" style="330" customWidth="1"/>
    <col min="14523" max="14523" width="6.28515625" style="330" customWidth="1"/>
    <col min="14524" max="14592" width="8.85546875" style="330"/>
    <col min="14593" max="14593" width="4.28515625" style="330" customWidth="1"/>
    <col min="14594" max="14594" width="30.5703125" style="330" customWidth="1"/>
    <col min="14595" max="14595" width="10.5703125" style="330" customWidth="1"/>
    <col min="14596" max="14596" width="9.28515625" style="330" customWidth="1"/>
    <col min="14597" max="14597" width="9.7109375" style="330" customWidth="1"/>
    <col min="14598" max="14598" width="12.140625" style="330" customWidth="1"/>
    <col min="14599" max="14599" width="10" style="330" customWidth="1"/>
    <col min="14600" max="14601" width="9.28515625" style="330" customWidth="1"/>
    <col min="14602" max="14602" width="11.140625" style="330" customWidth="1"/>
    <col min="14603" max="14603" width="11.42578125" style="330" customWidth="1"/>
    <col min="14604" max="14767" width="8.85546875" style="330"/>
    <col min="14768" max="14768" width="5.28515625" style="330" customWidth="1"/>
    <col min="14769" max="14769" width="32.7109375" style="330" customWidth="1"/>
    <col min="14770" max="14770" width="10.5703125" style="330" customWidth="1"/>
    <col min="14771" max="14771" width="9.28515625" style="330" customWidth="1"/>
    <col min="14772" max="14772" width="9.7109375" style="330" customWidth="1"/>
    <col min="14773" max="14773" width="10.5703125" style="330" customWidth="1"/>
    <col min="14774" max="14774" width="10" style="330" customWidth="1"/>
    <col min="14775" max="14775" width="9.28515625" style="330" customWidth="1"/>
    <col min="14776" max="14776" width="9.85546875" style="330" customWidth="1"/>
    <col min="14777" max="14777" width="10" style="330" customWidth="1"/>
    <col min="14778" max="14778" width="10.28515625" style="330" customWidth="1"/>
    <col min="14779" max="14779" width="6.28515625" style="330" customWidth="1"/>
    <col min="14780" max="14848" width="8.85546875" style="330"/>
    <col min="14849" max="14849" width="4.28515625" style="330" customWidth="1"/>
    <col min="14850" max="14850" width="30.5703125" style="330" customWidth="1"/>
    <col min="14851" max="14851" width="10.5703125" style="330" customWidth="1"/>
    <col min="14852" max="14852" width="9.28515625" style="330" customWidth="1"/>
    <col min="14853" max="14853" width="9.7109375" style="330" customWidth="1"/>
    <col min="14854" max="14854" width="12.140625" style="330" customWidth="1"/>
    <col min="14855" max="14855" width="10" style="330" customWidth="1"/>
    <col min="14856" max="14857" width="9.28515625" style="330" customWidth="1"/>
    <col min="14858" max="14858" width="11.140625" style="330" customWidth="1"/>
    <col min="14859" max="14859" width="11.42578125" style="330" customWidth="1"/>
    <col min="14860" max="15023" width="8.85546875" style="330"/>
    <col min="15024" max="15024" width="5.28515625" style="330" customWidth="1"/>
    <col min="15025" max="15025" width="32.7109375" style="330" customWidth="1"/>
    <col min="15026" max="15026" width="10.5703125" style="330" customWidth="1"/>
    <col min="15027" max="15027" width="9.28515625" style="330" customWidth="1"/>
    <col min="15028" max="15028" width="9.7109375" style="330" customWidth="1"/>
    <col min="15029" max="15029" width="10.5703125" style="330" customWidth="1"/>
    <col min="15030" max="15030" width="10" style="330" customWidth="1"/>
    <col min="15031" max="15031" width="9.28515625" style="330" customWidth="1"/>
    <col min="15032" max="15032" width="9.85546875" style="330" customWidth="1"/>
    <col min="15033" max="15033" width="10" style="330" customWidth="1"/>
    <col min="15034" max="15034" width="10.28515625" style="330" customWidth="1"/>
    <col min="15035" max="15035" width="6.28515625" style="330" customWidth="1"/>
    <col min="15036" max="15104" width="8.85546875" style="330"/>
    <col min="15105" max="15105" width="4.28515625" style="330" customWidth="1"/>
    <col min="15106" max="15106" width="30.5703125" style="330" customWidth="1"/>
    <col min="15107" max="15107" width="10.5703125" style="330" customWidth="1"/>
    <col min="15108" max="15108" width="9.28515625" style="330" customWidth="1"/>
    <col min="15109" max="15109" width="9.7109375" style="330" customWidth="1"/>
    <col min="15110" max="15110" width="12.140625" style="330" customWidth="1"/>
    <col min="15111" max="15111" width="10" style="330" customWidth="1"/>
    <col min="15112" max="15113" width="9.28515625" style="330" customWidth="1"/>
    <col min="15114" max="15114" width="11.140625" style="330" customWidth="1"/>
    <col min="15115" max="15115" width="11.42578125" style="330" customWidth="1"/>
    <col min="15116" max="15279" width="8.85546875" style="330"/>
    <col min="15280" max="15280" width="5.28515625" style="330" customWidth="1"/>
    <col min="15281" max="15281" width="32.7109375" style="330" customWidth="1"/>
    <col min="15282" max="15282" width="10.5703125" style="330" customWidth="1"/>
    <col min="15283" max="15283" width="9.28515625" style="330" customWidth="1"/>
    <col min="15284" max="15284" width="9.7109375" style="330" customWidth="1"/>
    <col min="15285" max="15285" width="10.5703125" style="330" customWidth="1"/>
    <col min="15286" max="15286" width="10" style="330" customWidth="1"/>
    <col min="15287" max="15287" width="9.28515625" style="330" customWidth="1"/>
    <col min="15288" max="15288" width="9.85546875" style="330" customWidth="1"/>
    <col min="15289" max="15289" width="10" style="330" customWidth="1"/>
    <col min="15290" max="15290" width="10.28515625" style="330" customWidth="1"/>
    <col min="15291" max="15291" width="6.28515625" style="330" customWidth="1"/>
    <col min="15292" max="15360" width="8.85546875" style="330"/>
    <col min="15361" max="15361" width="4.28515625" style="330" customWidth="1"/>
    <col min="15362" max="15362" width="30.5703125" style="330" customWidth="1"/>
    <col min="15363" max="15363" width="10.5703125" style="330" customWidth="1"/>
    <col min="15364" max="15364" width="9.28515625" style="330" customWidth="1"/>
    <col min="15365" max="15365" width="9.7109375" style="330" customWidth="1"/>
    <col min="15366" max="15366" width="12.140625" style="330" customWidth="1"/>
    <col min="15367" max="15367" width="10" style="330" customWidth="1"/>
    <col min="15368" max="15369" width="9.28515625" style="330" customWidth="1"/>
    <col min="15370" max="15370" width="11.140625" style="330" customWidth="1"/>
    <col min="15371" max="15371" width="11.42578125" style="330" customWidth="1"/>
    <col min="15372" max="15535" width="8.85546875" style="330"/>
    <col min="15536" max="15536" width="5.28515625" style="330" customWidth="1"/>
    <col min="15537" max="15537" width="32.7109375" style="330" customWidth="1"/>
    <col min="15538" max="15538" width="10.5703125" style="330" customWidth="1"/>
    <col min="15539" max="15539" width="9.28515625" style="330" customWidth="1"/>
    <col min="15540" max="15540" width="9.7109375" style="330" customWidth="1"/>
    <col min="15541" max="15541" width="10.5703125" style="330" customWidth="1"/>
    <col min="15542" max="15542" width="10" style="330" customWidth="1"/>
    <col min="15543" max="15543" width="9.28515625" style="330" customWidth="1"/>
    <col min="15544" max="15544" width="9.85546875" style="330" customWidth="1"/>
    <col min="15545" max="15545" width="10" style="330" customWidth="1"/>
    <col min="15546" max="15546" width="10.28515625" style="330" customWidth="1"/>
    <col min="15547" max="15547" width="6.28515625" style="330" customWidth="1"/>
    <col min="15548" max="15616" width="8.85546875" style="330"/>
    <col min="15617" max="15617" width="4.28515625" style="330" customWidth="1"/>
    <col min="15618" max="15618" width="30.5703125" style="330" customWidth="1"/>
    <col min="15619" max="15619" width="10.5703125" style="330" customWidth="1"/>
    <col min="15620" max="15620" width="9.28515625" style="330" customWidth="1"/>
    <col min="15621" max="15621" width="9.7109375" style="330" customWidth="1"/>
    <col min="15622" max="15622" width="12.140625" style="330" customWidth="1"/>
    <col min="15623" max="15623" width="10" style="330" customWidth="1"/>
    <col min="15624" max="15625" width="9.28515625" style="330" customWidth="1"/>
    <col min="15626" max="15626" width="11.140625" style="330" customWidth="1"/>
    <col min="15627" max="15627" width="11.42578125" style="330" customWidth="1"/>
    <col min="15628" max="15791" width="8.85546875" style="330"/>
    <col min="15792" max="15792" width="5.28515625" style="330" customWidth="1"/>
    <col min="15793" max="15793" width="32.7109375" style="330" customWidth="1"/>
    <col min="15794" max="15794" width="10.5703125" style="330" customWidth="1"/>
    <col min="15795" max="15795" width="9.28515625" style="330" customWidth="1"/>
    <col min="15796" max="15796" width="9.7109375" style="330" customWidth="1"/>
    <col min="15797" max="15797" width="10.5703125" style="330" customWidth="1"/>
    <col min="15798" max="15798" width="10" style="330" customWidth="1"/>
    <col min="15799" max="15799" width="9.28515625" style="330" customWidth="1"/>
    <col min="15800" max="15800" width="9.85546875" style="330" customWidth="1"/>
    <col min="15801" max="15801" width="10" style="330" customWidth="1"/>
    <col min="15802" max="15802" width="10.28515625" style="330" customWidth="1"/>
    <col min="15803" max="15803" width="6.28515625" style="330" customWidth="1"/>
    <col min="15804" max="15872" width="8.85546875" style="330"/>
    <col min="15873" max="15873" width="4.28515625" style="330" customWidth="1"/>
    <col min="15874" max="15874" width="30.5703125" style="330" customWidth="1"/>
    <col min="15875" max="15875" width="10.5703125" style="330" customWidth="1"/>
    <col min="15876" max="15876" width="9.28515625" style="330" customWidth="1"/>
    <col min="15877" max="15877" width="9.7109375" style="330" customWidth="1"/>
    <col min="15878" max="15878" width="12.140625" style="330" customWidth="1"/>
    <col min="15879" max="15879" width="10" style="330" customWidth="1"/>
    <col min="15880" max="15881" width="9.28515625" style="330" customWidth="1"/>
    <col min="15882" max="15882" width="11.140625" style="330" customWidth="1"/>
    <col min="15883" max="15883" width="11.42578125" style="330" customWidth="1"/>
    <col min="15884" max="16047" width="8.85546875" style="330"/>
    <col min="16048" max="16048" width="5.28515625" style="330" customWidth="1"/>
    <col min="16049" max="16049" width="32.7109375" style="330" customWidth="1"/>
    <col min="16050" max="16050" width="10.5703125" style="330" customWidth="1"/>
    <col min="16051" max="16051" width="9.28515625" style="330" customWidth="1"/>
    <col min="16052" max="16052" width="9.7109375" style="330" customWidth="1"/>
    <col min="16053" max="16053" width="10.5703125" style="330" customWidth="1"/>
    <col min="16054" max="16054" width="10" style="330" customWidth="1"/>
    <col min="16055" max="16055" width="9.28515625" style="330" customWidth="1"/>
    <col min="16056" max="16056" width="9.85546875" style="330" customWidth="1"/>
    <col min="16057" max="16057" width="10" style="330" customWidth="1"/>
    <col min="16058" max="16058" width="10.28515625" style="330" customWidth="1"/>
    <col min="16059" max="16059" width="6.28515625" style="330" customWidth="1"/>
    <col min="16060" max="16128" width="8.85546875" style="330"/>
    <col min="16129" max="16129" width="4.28515625" style="330" customWidth="1"/>
    <col min="16130" max="16130" width="30.5703125" style="330" customWidth="1"/>
    <col min="16131" max="16131" width="10.5703125" style="330" customWidth="1"/>
    <col min="16132" max="16132" width="9.28515625" style="330" customWidth="1"/>
    <col min="16133" max="16133" width="9.7109375" style="330" customWidth="1"/>
    <col min="16134" max="16134" width="12.140625" style="330" customWidth="1"/>
    <col min="16135" max="16135" width="10" style="330" customWidth="1"/>
    <col min="16136" max="16137" width="9.28515625" style="330" customWidth="1"/>
    <col min="16138" max="16138" width="11.140625" style="330" customWidth="1"/>
    <col min="16139" max="16139" width="11.42578125" style="330" customWidth="1"/>
    <col min="16140" max="16303" width="8.85546875" style="330"/>
    <col min="16304" max="16304" width="5.28515625" style="330" customWidth="1"/>
    <col min="16305" max="16305" width="32.7109375" style="330" customWidth="1"/>
    <col min="16306" max="16306" width="10.5703125" style="330" customWidth="1"/>
    <col min="16307" max="16307" width="9.28515625" style="330" customWidth="1"/>
    <col min="16308" max="16308" width="9.7109375" style="330" customWidth="1"/>
    <col min="16309" max="16309" width="10.5703125" style="330" customWidth="1"/>
    <col min="16310" max="16310" width="10" style="330" customWidth="1"/>
    <col min="16311" max="16311" width="9.28515625" style="330" customWidth="1"/>
    <col min="16312" max="16312" width="9.85546875" style="330" customWidth="1"/>
    <col min="16313" max="16313" width="10" style="330" customWidth="1"/>
    <col min="16314" max="16314" width="10.28515625" style="330" customWidth="1"/>
    <col min="16315" max="16315" width="6.28515625" style="330" customWidth="1"/>
    <col min="16316" max="16384" width="8.85546875" style="330"/>
  </cols>
  <sheetData>
    <row r="1" spans="1:11" x14ac:dyDescent="0.2">
      <c r="H1" s="470" t="s">
        <v>286</v>
      </c>
      <c r="I1" s="470"/>
      <c r="J1" s="470"/>
      <c r="K1" s="470"/>
    </row>
    <row r="2" spans="1:11" ht="13.5" thickBot="1" x14ac:dyDescent="0.25">
      <c r="A2" s="471" t="s">
        <v>287</v>
      </c>
      <c r="B2" s="471"/>
      <c r="C2" s="471"/>
      <c r="D2" s="471"/>
      <c r="E2" s="471"/>
      <c r="F2" s="471"/>
      <c r="G2" s="471"/>
      <c r="H2" s="471"/>
      <c r="I2" s="471"/>
      <c r="J2" s="471"/>
      <c r="K2" s="471"/>
    </row>
    <row r="3" spans="1:11" ht="76.5" x14ac:dyDescent="0.2">
      <c r="A3" s="472" t="s">
        <v>32</v>
      </c>
      <c r="B3" s="475" t="s">
        <v>288</v>
      </c>
      <c r="C3" s="331" t="s">
        <v>289</v>
      </c>
      <c r="D3" s="331" t="s">
        <v>290</v>
      </c>
      <c r="E3" s="331" t="s">
        <v>278</v>
      </c>
      <c r="F3" s="331" t="s">
        <v>291</v>
      </c>
      <c r="G3" s="332" t="s">
        <v>292</v>
      </c>
      <c r="H3" s="331" t="s">
        <v>293</v>
      </c>
      <c r="I3" s="331" t="s">
        <v>294</v>
      </c>
      <c r="J3" s="331" t="s">
        <v>295</v>
      </c>
      <c r="K3" s="333" t="s">
        <v>296</v>
      </c>
    </row>
    <row r="4" spans="1:11" hidden="1" x14ac:dyDescent="0.2">
      <c r="A4" s="473"/>
      <c r="B4" s="476"/>
      <c r="C4" s="478" t="s">
        <v>18</v>
      </c>
      <c r="D4" s="479"/>
      <c r="E4" s="479"/>
      <c r="F4" s="479"/>
      <c r="G4" s="479"/>
      <c r="H4" s="480"/>
      <c r="I4" s="334" t="s">
        <v>297</v>
      </c>
      <c r="J4" s="335" t="s">
        <v>18</v>
      </c>
      <c r="K4" s="336" t="s">
        <v>297</v>
      </c>
    </row>
    <row r="5" spans="1:11" ht="13.5" thickBot="1" x14ac:dyDescent="0.25">
      <c r="A5" s="474"/>
      <c r="B5" s="477"/>
      <c r="C5" s="481" t="s">
        <v>298</v>
      </c>
      <c r="D5" s="481"/>
      <c r="E5" s="481"/>
      <c r="F5" s="481"/>
      <c r="G5" s="481"/>
      <c r="H5" s="481"/>
      <c r="I5" s="337" t="s">
        <v>297</v>
      </c>
      <c r="J5" s="337" t="s">
        <v>298</v>
      </c>
      <c r="K5" s="338" t="s">
        <v>297</v>
      </c>
    </row>
    <row r="6" spans="1:11" x14ac:dyDescent="0.2">
      <c r="A6" s="339">
        <v>1</v>
      </c>
      <c r="B6" s="340">
        <v>2</v>
      </c>
      <c r="C6" s="341">
        <v>3</v>
      </c>
      <c r="D6" s="341">
        <v>4</v>
      </c>
      <c r="E6" s="341">
        <v>5</v>
      </c>
      <c r="F6" s="341">
        <v>6</v>
      </c>
      <c r="G6" s="341">
        <v>7</v>
      </c>
      <c r="H6" s="341">
        <v>8</v>
      </c>
      <c r="I6" s="339">
        <v>9</v>
      </c>
      <c r="J6" s="342">
        <v>10</v>
      </c>
      <c r="K6" s="342">
        <v>11</v>
      </c>
    </row>
    <row r="7" spans="1:11" ht="38.25" x14ac:dyDescent="0.2">
      <c r="A7" s="343">
        <v>3</v>
      </c>
      <c r="B7" s="344" t="s">
        <v>299</v>
      </c>
      <c r="C7" s="345">
        <v>24021</v>
      </c>
      <c r="D7" s="345">
        <f>SUM(E7-C7)</f>
        <v>1500</v>
      </c>
      <c r="E7" s="346">
        <v>25521</v>
      </c>
      <c r="F7" s="347">
        <v>27190.799999999999</v>
      </c>
      <c r="G7" s="348">
        <v>28527</v>
      </c>
      <c r="H7" s="345">
        <f>SUM(G7-C7)</f>
        <v>4506</v>
      </c>
      <c r="I7" s="346">
        <f>SUM(G7/C7*100)</f>
        <v>118.75858623704258</v>
      </c>
      <c r="J7" s="346">
        <f>G7-E7</f>
        <v>3006</v>
      </c>
      <c r="K7" s="346">
        <f>SUM(G7/E7*100)</f>
        <v>111.77853532385093</v>
      </c>
    </row>
    <row r="8" spans="1:11" ht="25.5" x14ac:dyDescent="0.2">
      <c r="A8" s="343">
        <v>4</v>
      </c>
      <c r="B8" s="344" t="s">
        <v>300</v>
      </c>
      <c r="C8" s="345">
        <v>50</v>
      </c>
      <c r="D8" s="345">
        <f t="shared" ref="D8:D17" si="0">SUM(E8-C8)</f>
        <v>0</v>
      </c>
      <c r="E8" s="346">
        <v>50</v>
      </c>
      <c r="F8" s="347">
        <v>63</v>
      </c>
      <c r="G8" s="348">
        <v>41</v>
      </c>
      <c r="H8" s="345">
        <f t="shared" ref="H8:H37" si="1">SUM(G8-C8)</f>
        <v>-9</v>
      </c>
      <c r="I8" s="346">
        <f t="shared" ref="I8:I37" si="2">SUM(G8/C8*100)</f>
        <v>82</v>
      </c>
      <c r="J8" s="346">
        <f t="shared" ref="J8:J37" si="3">G8-E8</f>
        <v>-9</v>
      </c>
      <c r="K8" s="346">
        <f t="shared" ref="K8:K37" si="4">SUM(G8/E8*100)</f>
        <v>82</v>
      </c>
    </row>
    <row r="9" spans="1:11" x14ac:dyDescent="0.2">
      <c r="A9" s="343">
        <v>5</v>
      </c>
      <c r="B9" s="344" t="s">
        <v>301</v>
      </c>
      <c r="C9" s="345">
        <v>420</v>
      </c>
      <c r="D9" s="345">
        <f t="shared" si="0"/>
        <v>0</v>
      </c>
      <c r="E9" s="346">
        <v>420</v>
      </c>
      <c r="F9" s="347">
        <v>433.2</v>
      </c>
      <c r="G9" s="348">
        <v>420</v>
      </c>
      <c r="H9" s="345">
        <f t="shared" si="1"/>
        <v>0</v>
      </c>
      <c r="I9" s="346">
        <f t="shared" si="2"/>
        <v>100</v>
      </c>
      <c r="J9" s="346">
        <f t="shared" si="3"/>
        <v>0</v>
      </c>
      <c r="K9" s="346">
        <f t="shared" si="4"/>
        <v>100</v>
      </c>
    </row>
    <row r="10" spans="1:11" x14ac:dyDescent="0.2">
      <c r="A10" s="343">
        <v>6</v>
      </c>
      <c r="B10" s="344" t="s">
        <v>302</v>
      </c>
      <c r="C10" s="345">
        <v>450</v>
      </c>
      <c r="D10" s="345">
        <f t="shared" si="0"/>
        <v>27</v>
      </c>
      <c r="E10" s="346">
        <v>477</v>
      </c>
      <c r="F10" s="347">
        <v>518.29999999999995</v>
      </c>
      <c r="G10" s="348">
        <v>450</v>
      </c>
      <c r="H10" s="345">
        <f t="shared" si="1"/>
        <v>0</v>
      </c>
      <c r="I10" s="346">
        <f t="shared" si="2"/>
        <v>100</v>
      </c>
      <c r="J10" s="346">
        <f t="shared" si="3"/>
        <v>-27</v>
      </c>
      <c r="K10" s="346">
        <f t="shared" si="4"/>
        <v>94.339622641509436</v>
      </c>
    </row>
    <row r="11" spans="1:11" x14ac:dyDescent="0.2">
      <c r="A11" s="343">
        <v>7</v>
      </c>
      <c r="B11" s="344" t="s">
        <v>303</v>
      </c>
      <c r="C11" s="345">
        <v>10</v>
      </c>
      <c r="D11" s="345">
        <f t="shared" si="0"/>
        <v>0</v>
      </c>
      <c r="E11" s="346">
        <v>10</v>
      </c>
      <c r="F11" s="347">
        <v>16.899999999999999</v>
      </c>
      <c r="G11" s="348">
        <v>15</v>
      </c>
      <c r="H11" s="345">
        <f t="shared" si="1"/>
        <v>5</v>
      </c>
      <c r="I11" s="346">
        <f t="shared" si="2"/>
        <v>150</v>
      </c>
      <c r="J11" s="346">
        <f t="shared" si="3"/>
        <v>5</v>
      </c>
      <c r="K11" s="346">
        <f t="shared" si="4"/>
        <v>150</v>
      </c>
    </row>
    <row r="12" spans="1:11" x14ac:dyDescent="0.2">
      <c r="A12" s="343">
        <v>8</v>
      </c>
      <c r="B12" s="344" t="s">
        <v>304</v>
      </c>
      <c r="C12" s="345">
        <v>190</v>
      </c>
      <c r="D12" s="345">
        <f t="shared" si="0"/>
        <v>0</v>
      </c>
      <c r="E12" s="346">
        <v>190</v>
      </c>
      <c r="F12" s="347">
        <v>204.4</v>
      </c>
      <c r="G12" s="348">
        <v>190</v>
      </c>
      <c r="H12" s="345">
        <f t="shared" si="1"/>
        <v>0</v>
      </c>
      <c r="I12" s="346">
        <f t="shared" si="2"/>
        <v>100</v>
      </c>
      <c r="J12" s="346">
        <f t="shared" si="3"/>
        <v>0</v>
      </c>
      <c r="K12" s="346">
        <f t="shared" si="4"/>
        <v>100</v>
      </c>
    </row>
    <row r="13" spans="1:11" x14ac:dyDescent="0.2">
      <c r="A13" s="343">
        <v>9</v>
      </c>
      <c r="B13" s="344" t="s">
        <v>305</v>
      </c>
      <c r="C13" s="345">
        <v>50</v>
      </c>
      <c r="D13" s="345">
        <f t="shared" si="0"/>
        <v>0</v>
      </c>
      <c r="E13" s="346">
        <v>50</v>
      </c>
      <c r="F13" s="347">
        <v>45.7</v>
      </c>
      <c r="G13" s="348">
        <v>50</v>
      </c>
      <c r="H13" s="345">
        <f t="shared" si="1"/>
        <v>0</v>
      </c>
      <c r="I13" s="346">
        <f t="shared" si="2"/>
        <v>100</v>
      </c>
      <c r="J13" s="346">
        <f t="shared" si="3"/>
        <v>0</v>
      </c>
      <c r="K13" s="346">
        <f t="shared" si="4"/>
        <v>100</v>
      </c>
    </row>
    <row r="14" spans="1:11" ht="25.5" x14ac:dyDescent="0.2">
      <c r="A14" s="343">
        <v>10</v>
      </c>
      <c r="B14" s="344" t="s">
        <v>306</v>
      </c>
      <c r="C14" s="345">
        <v>20</v>
      </c>
      <c r="D14" s="345">
        <f t="shared" si="0"/>
        <v>0</v>
      </c>
      <c r="E14" s="346">
        <v>20</v>
      </c>
      <c r="F14" s="347">
        <v>57.8</v>
      </c>
      <c r="G14" s="348">
        <v>30</v>
      </c>
      <c r="H14" s="345">
        <f t="shared" si="1"/>
        <v>10</v>
      </c>
      <c r="I14" s="346">
        <f t="shared" si="2"/>
        <v>150</v>
      </c>
      <c r="J14" s="346">
        <f t="shared" si="3"/>
        <v>10</v>
      </c>
      <c r="K14" s="346">
        <f t="shared" si="4"/>
        <v>150</v>
      </c>
    </row>
    <row r="15" spans="1:11" x14ac:dyDescent="0.2">
      <c r="A15" s="343">
        <v>11</v>
      </c>
      <c r="B15" s="344" t="s">
        <v>307</v>
      </c>
      <c r="C15" s="345"/>
      <c r="D15" s="345">
        <f t="shared" si="0"/>
        <v>0</v>
      </c>
      <c r="E15" s="346">
        <v>0</v>
      </c>
      <c r="F15" s="347">
        <v>4.5999999999999996</v>
      </c>
      <c r="G15" s="348">
        <v>0</v>
      </c>
      <c r="H15" s="345">
        <f t="shared" si="1"/>
        <v>0</v>
      </c>
      <c r="I15" s="346"/>
      <c r="J15" s="346">
        <f t="shared" si="3"/>
        <v>0</v>
      </c>
      <c r="K15" s="346"/>
    </row>
    <row r="16" spans="1:11" x14ac:dyDescent="0.2">
      <c r="A16" s="343">
        <v>12</v>
      </c>
      <c r="B16" s="344" t="s">
        <v>308</v>
      </c>
      <c r="C16" s="345">
        <v>1</v>
      </c>
      <c r="D16" s="345">
        <f t="shared" si="0"/>
        <v>0</v>
      </c>
      <c r="E16" s="346">
        <v>1</v>
      </c>
      <c r="F16" s="347">
        <v>2.9</v>
      </c>
      <c r="G16" s="348">
        <v>1</v>
      </c>
      <c r="H16" s="345">
        <f t="shared" si="1"/>
        <v>0</v>
      </c>
      <c r="I16" s="346">
        <f t="shared" si="2"/>
        <v>100</v>
      </c>
      <c r="J16" s="346">
        <f t="shared" si="3"/>
        <v>0</v>
      </c>
      <c r="K16" s="346">
        <f t="shared" si="4"/>
        <v>100</v>
      </c>
    </row>
    <row r="17" spans="1:15" x14ac:dyDescent="0.2">
      <c r="A17" s="343">
        <v>13</v>
      </c>
      <c r="B17" s="344" t="s">
        <v>309</v>
      </c>
      <c r="C17" s="345">
        <v>40</v>
      </c>
      <c r="D17" s="345">
        <f t="shared" si="0"/>
        <v>0</v>
      </c>
      <c r="E17" s="346">
        <v>40</v>
      </c>
      <c r="F17" s="347">
        <v>64.3</v>
      </c>
      <c r="G17" s="348">
        <v>30</v>
      </c>
      <c r="H17" s="345">
        <f t="shared" si="1"/>
        <v>-10</v>
      </c>
      <c r="I17" s="346">
        <f t="shared" si="2"/>
        <v>75</v>
      </c>
      <c r="J17" s="346">
        <f t="shared" si="3"/>
        <v>-10</v>
      </c>
      <c r="K17" s="346">
        <f t="shared" si="4"/>
        <v>75</v>
      </c>
    </row>
    <row r="18" spans="1:15" x14ac:dyDescent="0.2">
      <c r="A18" s="343">
        <v>15</v>
      </c>
      <c r="B18" s="349" t="s">
        <v>310</v>
      </c>
      <c r="C18" s="345">
        <v>100</v>
      </c>
      <c r="D18" s="345">
        <f>SUM(E18-C18)</f>
        <v>0</v>
      </c>
      <c r="E18" s="346">
        <v>100</v>
      </c>
      <c r="F18" s="347">
        <v>82.2</v>
      </c>
      <c r="G18" s="348">
        <v>90</v>
      </c>
      <c r="H18" s="345">
        <f t="shared" si="1"/>
        <v>-10</v>
      </c>
      <c r="I18" s="346">
        <f t="shared" si="2"/>
        <v>90</v>
      </c>
      <c r="J18" s="346">
        <f t="shared" si="3"/>
        <v>-10</v>
      </c>
      <c r="K18" s="346">
        <f t="shared" si="4"/>
        <v>90</v>
      </c>
    </row>
    <row r="19" spans="1:15" x14ac:dyDescent="0.2">
      <c r="A19" s="343">
        <v>16</v>
      </c>
      <c r="B19" s="344" t="s">
        <v>311</v>
      </c>
      <c r="C19" s="345">
        <v>10</v>
      </c>
      <c r="D19" s="345">
        <f t="shared" ref="D19:D25" si="5">SUM(E19-C19)</f>
        <v>4</v>
      </c>
      <c r="E19" s="346">
        <v>14</v>
      </c>
      <c r="F19" s="347">
        <v>36.799999999999997</v>
      </c>
      <c r="G19" s="348">
        <v>23</v>
      </c>
      <c r="H19" s="345">
        <f t="shared" si="1"/>
        <v>13</v>
      </c>
      <c r="I19" s="346">
        <f t="shared" si="2"/>
        <v>229.99999999999997</v>
      </c>
      <c r="J19" s="346">
        <f t="shared" si="3"/>
        <v>9</v>
      </c>
      <c r="K19" s="346">
        <f t="shared" si="4"/>
        <v>164.28571428571428</v>
      </c>
    </row>
    <row r="20" spans="1:15" x14ac:dyDescent="0.2">
      <c r="A20" s="343">
        <v>17</v>
      </c>
      <c r="B20" s="344" t="s">
        <v>312</v>
      </c>
      <c r="C20" s="345">
        <v>1206</v>
      </c>
      <c r="D20" s="345">
        <f t="shared" si="5"/>
        <v>0</v>
      </c>
      <c r="E20" s="346">
        <v>1206</v>
      </c>
      <c r="F20" s="347">
        <v>1169.3</v>
      </c>
      <c r="G20" s="348">
        <v>1217</v>
      </c>
      <c r="H20" s="345">
        <f t="shared" si="1"/>
        <v>11</v>
      </c>
      <c r="I20" s="346">
        <f t="shared" si="2"/>
        <v>100.91210613598673</v>
      </c>
      <c r="J20" s="346">
        <f t="shared" si="3"/>
        <v>11</v>
      </c>
      <c r="K20" s="346">
        <f t="shared" si="4"/>
        <v>100.91210613598673</v>
      </c>
    </row>
    <row r="21" spans="1:15" ht="25.5" x14ac:dyDescent="0.2">
      <c r="A21" s="343">
        <v>18</v>
      </c>
      <c r="B21" s="344" t="s">
        <v>313</v>
      </c>
      <c r="C21" s="345">
        <v>287.2</v>
      </c>
      <c r="D21" s="345">
        <f t="shared" si="5"/>
        <v>-3.3000000000000114</v>
      </c>
      <c r="E21" s="346">
        <v>283.89999999999998</v>
      </c>
      <c r="F21" s="347">
        <v>275.2</v>
      </c>
      <c r="G21" s="348">
        <v>294.3</v>
      </c>
      <c r="H21" s="345">
        <f t="shared" si="1"/>
        <v>7.1000000000000227</v>
      </c>
      <c r="I21" s="346">
        <f t="shared" si="2"/>
        <v>102.47214484679668</v>
      </c>
      <c r="J21" s="346">
        <f t="shared" si="3"/>
        <v>10.400000000000034</v>
      </c>
      <c r="K21" s="346">
        <f t="shared" si="4"/>
        <v>103.66326171187039</v>
      </c>
      <c r="M21" s="350"/>
    </row>
    <row r="22" spans="1:15" x14ac:dyDescent="0.2">
      <c r="A22" s="343">
        <v>19</v>
      </c>
      <c r="B22" s="345" t="s">
        <v>314</v>
      </c>
      <c r="C22" s="345">
        <v>232.5</v>
      </c>
      <c r="D22" s="345">
        <f t="shared" si="5"/>
        <v>240.5</v>
      </c>
      <c r="E22" s="346">
        <v>473</v>
      </c>
      <c r="F22" s="347">
        <v>369.5</v>
      </c>
      <c r="G22" s="348">
        <v>692.6</v>
      </c>
      <c r="H22" s="345">
        <f t="shared" si="1"/>
        <v>460.1</v>
      </c>
      <c r="I22" s="346">
        <f t="shared" si="2"/>
        <v>297.89247311827955</v>
      </c>
      <c r="J22" s="346">
        <f t="shared" si="3"/>
        <v>219.60000000000002</v>
      </c>
      <c r="K22" s="346">
        <f t="shared" si="4"/>
        <v>146.42706131078225</v>
      </c>
      <c r="M22" s="350"/>
    </row>
    <row r="23" spans="1:15" ht="25.5" x14ac:dyDescent="0.2">
      <c r="A23" s="343">
        <v>20</v>
      </c>
      <c r="B23" s="344" t="s">
        <v>315</v>
      </c>
      <c r="C23" s="345">
        <v>673.7</v>
      </c>
      <c r="D23" s="345">
        <f t="shared" si="5"/>
        <v>122.09999999999991</v>
      </c>
      <c r="E23" s="346">
        <v>795.8</v>
      </c>
      <c r="F23" s="347">
        <v>771.3</v>
      </c>
      <c r="G23" s="351">
        <v>813.8</v>
      </c>
      <c r="H23" s="345">
        <f t="shared" si="1"/>
        <v>140.09999999999991</v>
      </c>
      <c r="I23" s="346">
        <f t="shared" si="2"/>
        <v>120.79560635297608</v>
      </c>
      <c r="J23" s="346">
        <f t="shared" si="3"/>
        <v>18</v>
      </c>
      <c r="K23" s="346">
        <f t="shared" si="4"/>
        <v>102.26187484292535</v>
      </c>
      <c r="L23" s="350"/>
      <c r="M23" s="350"/>
      <c r="O23" s="350"/>
    </row>
    <row r="24" spans="1:15" x14ac:dyDescent="0.2">
      <c r="A24" s="343">
        <v>21</v>
      </c>
      <c r="B24" s="344" t="s">
        <v>316</v>
      </c>
      <c r="C24" s="345">
        <v>50</v>
      </c>
      <c r="D24" s="345">
        <f t="shared" si="5"/>
        <v>75</v>
      </c>
      <c r="E24" s="346">
        <v>125</v>
      </c>
      <c r="F24" s="347">
        <v>129.30000000000001</v>
      </c>
      <c r="G24" s="351">
        <v>125</v>
      </c>
      <c r="H24" s="345">
        <f t="shared" si="1"/>
        <v>75</v>
      </c>
      <c r="I24" s="346">
        <f t="shared" si="2"/>
        <v>250</v>
      </c>
      <c r="J24" s="346">
        <f t="shared" si="3"/>
        <v>0</v>
      </c>
      <c r="K24" s="346">
        <f t="shared" si="4"/>
        <v>100</v>
      </c>
    </row>
    <row r="25" spans="1:15" ht="25.5" x14ac:dyDescent="0.2">
      <c r="A25" s="343">
        <v>22</v>
      </c>
      <c r="B25" s="344" t="s">
        <v>317</v>
      </c>
      <c r="C25" s="345">
        <v>90</v>
      </c>
      <c r="D25" s="346">
        <f t="shared" si="5"/>
        <v>10</v>
      </c>
      <c r="E25" s="346">
        <v>100</v>
      </c>
      <c r="F25" s="347">
        <v>141.9</v>
      </c>
      <c r="G25" s="351">
        <v>100</v>
      </c>
      <c r="H25" s="345">
        <f t="shared" si="1"/>
        <v>10</v>
      </c>
      <c r="I25" s="346">
        <f t="shared" si="2"/>
        <v>111.11111111111111</v>
      </c>
      <c r="J25" s="346">
        <f t="shared" si="3"/>
        <v>0</v>
      </c>
      <c r="K25" s="346">
        <f t="shared" si="4"/>
        <v>100</v>
      </c>
    </row>
    <row r="26" spans="1:15" x14ac:dyDescent="0.2">
      <c r="A26" s="343">
        <v>23</v>
      </c>
      <c r="B26" s="344" t="s">
        <v>318</v>
      </c>
      <c r="C26" s="345">
        <v>20258.2</v>
      </c>
      <c r="D26" s="346">
        <v>5267.7000000000007</v>
      </c>
      <c r="E26" s="346">
        <v>25525.9</v>
      </c>
      <c r="F26" s="346">
        <v>24547.95</v>
      </c>
      <c r="G26" s="351">
        <v>20966.7</v>
      </c>
      <c r="H26" s="345">
        <f t="shared" si="1"/>
        <v>708.5</v>
      </c>
      <c r="I26" s="346">
        <f t="shared" si="2"/>
        <v>103.49734922154978</v>
      </c>
      <c r="J26" s="346">
        <f t="shared" si="3"/>
        <v>-4559.2000000000007</v>
      </c>
      <c r="K26" s="346">
        <f t="shared" si="4"/>
        <v>82.138925561880285</v>
      </c>
      <c r="L26" s="350"/>
    </row>
    <row r="27" spans="1:15" x14ac:dyDescent="0.2">
      <c r="A27" s="351">
        <v>24</v>
      </c>
      <c r="B27" s="351" t="s">
        <v>319</v>
      </c>
      <c r="C27" s="352">
        <f>SUM(C7:C26)</f>
        <v>48159.600000000006</v>
      </c>
      <c r="D27" s="352">
        <f>SUM(D7:D26)</f>
        <v>7243.0000000000009</v>
      </c>
      <c r="E27" s="352">
        <f>SUM(E7:E26)</f>
        <v>55402.600000000006</v>
      </c>
      <c r="F27" s="352">
        <f>SUM(F7:F26)</f>
        <v>56125.350000000006</v>
      </c>
      <c r="G27" s="352">
        <f>SUM(G7:G26)</f>
        <v>54076.399999999994</v>
      </c>
      <c r="H27" s="351">
        <f t="shared" si="1"/>
        <v>5916.7999999999884</v>
      </c>
      <c r="I27" s="348">
        <f t="shared" si="2"/>
        <v>112.28581632737811</v>
      </c>
      <c r="J27" s="348">
        <f t="shared" si="3"/>
        <v>-1326.2000000000116</v>
      </c>
      <c r="K27" s="348">
        <f t="shared" si="4"/>
        <v>97.606249526195498</v>
      </c>
      <c r="L27" s="350"/>
    </row>
    <row r="28" spans="1:15" x14ac:dyDescent="0.2">
      <c r="A28" s="345">
        <v>25</v>
      </c>
      <c r="B28" s="344" t="s">
        <v>320</v>
      </c>
      <c r="C28" s="345">
        <v>1581.3</v>
      </c>
      <c r="D28" s="345"/>
      <c r="E28" s="345">
        <v>1581.3</v>
      </c>
      <c r="F28" s="345"/>
      <c r="G28" s="351">
        <v>2460.1</v>
      </c>
      <c r="H28" s="345">
        <f t="shared" si="1"/>
        <v>878.8</v>
      </c>
      <c r="I28" s="346">
        <f t="shared" si="2"/>
        <v>155.5745272876747</v>
      </c>
      <c r="J28" s="346"/>
      <c r="K28" s="346"/>
      <c r="L28" s="350"/>
    </row>
    <row r="29" spans="1:15" ht="25.5" x14ac:dyDescent="0.2">
      <c r="A29" s="345">
        <v>26</v>
      </c>
      <c r="B29" s="344" t="s">
        <v>321</v>
      </c>
      <c r="C29" s="345">
        <v>100</v>
      </c>
      <c r="D29" s="345"/>
      <c r="E29" s="345">
        <v>100</v>
      </c>
      <c r="F29" s="345"/>
      <c r="G29" s="351">
        <v>123.3</v>
      </c>
      <c r="H29" s="345">
        <f t="shared" si="1"/>
        <v>23.299999999999997</v>
      </c>
      <c r="I29" s="346">
        <f t="shared" si="2"/>
        <v>123.29999999999998</v>
      </c>
      <c r="J29" s="346"/>
      <c r="K29" s="346"/>
      <c r="L29" s="350"/>
    </row>
    <row r="30" spans="1:15" x14ac:dyDescent="0.2">
      <c r="A30" s="345">
        <v>27</v>
      </c>
      <c r="B30" s="344" t="s">
        <v>322</v>
      </c>
      <c r="C30" s="345">
        <v>88</v>
      </c>
      <c r="D30" s="345"/>
      <c r="E30" s="345">
        <v>88</v>
      </c>
      <c r="F30" s="345"/>
      <c r="G30" s="351">
        <v>100.3</v>
      </c>
      <c r="H30" s="345">
        <f t="shared" si="1"/>
        <v>12.299999999999997</v>
      </c>
      <c r="I30" s="346">
        <f t="shared" si="2"/>
        <v>113.97727272727272</v>
      </c>
      <c r="J30" s="346"/>
      <c r="K30" s="346"/>
      <c r="L30" s="350"/>
    </row>
    <row r="31" spans="1:15" x14ac:dyDescent="0.2">
      <c r="A31" s="345">
        <v>28</v>
      </c>
      <c r="B31" s="344" t="s">
        <v>323</v>
      </c>
      <c r="C31" s="345">
        <v>118.3</v>
      </c>
      <c r="D31" s="345"/>
      <c r="E31" s="345">
        <v>118.3</v>
      </c>
      <c r="F31" s="345"/>
      <c r="G31" s="351">
        <v>124.1</v>
      </c>
      <c r="H31" s="345">
        <f t="shared" si="1"/>
        <v>5.7999999999999972</v>
      </c>
      <c r="I31" s="346">
        <f t="shared" si="2"/>
        <v>104.90278951817413</v>
      </c>
      <c r="J31" s="346"/>
      <c r="K31" s="346"/>
      <c r="L31" s="350"/>
    </row>
    <row r="32" spans="1:15" ht="25.5" x14ac:dyDescent="0.2">
      <c r="A32" s="345">
        <v>29</v>
      </c>
      <c r="B32" s="344" t="s">
        <v>324</v>
      </c>
      <c r="C32" s="346">
        <v>420.9</v>
      </c>
      <c r="D32" s="345"/>
      <c r="E32" s="345">
        <v>420.9</v>
      </c>
      <c r="F32" s="345"/>
      <c r="G32" s="348">
        <v>316.89999999999998</v>
      </c>
      <c r="H32" s="345">
        <f t="shared" si="1"/>
        <v>-104</v>
      </c>
      <c r="I32" s="346">
        <f t="shared" si="2"/>
        <v>75.291043003088618</v>
      </c>
      <c r="J32" s="346"/>
      <c r="K32" s="346"/>
      <c r="L32" s="350"/>
    </row>
    <row r="33" spans="1:12" x14ac:dyDescent="0.2">
      <c r="A33" s="345">
        <v>30</v>
      </c>
      <c r="B33" s="344" t="s">
        <v>325</v>
      </c>
      <c r="C33" s="345">
        <v>27.4</v>
      </c>
      <c r="D33" s="345"/>
      <c r="E33" s="345">
        <v>27.4</v>
      </c>
      <c r="F33" s="345"/>
      <c r="G33" s="351">
        <v>0</v>
      </c>
      <c r="H33" s="345">
        <f t="shared" si="1"/>
        <v>-27.4</v>
      </c>
      <c r="I33" s="346">
        <f t="shared" si="2"/>
        <v>0</v>
      </c>
      <c r="J33" s="346"/>
      <c r="K33" s="346"/>
      <c r="L33" s="350"/>
    </row>
    <row r="34" spans="1:12" ht="25.5" x14ac:dyDescent="0.2">
      <c r="A34" s="345">
        <v>31</v>
      </c>
      <c r="B34" s="344" t="s">
        <v>326</v>
      </c>
      <c r="C34" s="345"/>
      <c r="D34" s="345"/>
      <c r="E34" s="345"/>
      <c r="F34" s="345"/>
      <c r="G34" s="351">
        <v>153.69999999999999</v>
      </c>
      <c r="H34" s="345">
        <f t="shared" si="1"/>
        <v>153.69999999999999</v>
      </c>
      <c r="I34" s="346"/>
      <c r="J34" s="346"/>
      <c r="K34" s="346"/>
      <c r="L34" s="350"/>
    </row>
    <row r="35" spans="1:12" x14ac:dyDescent="0.2">
      <c r="A35" s="345">
        <v>32</v>
      </c>
      <c r="B35" s="344" t="s">
        <v>327</v>
      </c>
      <c r="C35" s="345">
        <v>484.5</v>
      </c>
      <c r="D35" s="345"/>
      <c r="E35" s="353">
        <v>484.5</v>
      </c>
      <c r="F35" s="353"/>
      <c r="G35" s="351">
        <v>358.3</v>
      </c>
      <c r="H35" s="345">
        <f t="shared" si="1"/>
        <v>-126.19999999999999</v>
      </c>
      <c r="I35" s="346">
        <f t="shared" si="2"/>
        <v>73.952528379772957</v>
      </c>
      <c r="J35" s="346"/>
      <c r="K35" s="346"/>
      <c r="L35" s="350"/>
    </row>
    <row r="36" spans="1:12" x14ac:dyDescent="0.2">
      <c r="A36" s="345">
        <v>33</v>
      </c>
      <c r="B36" s="344" t="s">
        <v>328</v>
      </c>
      <c r="C36" s="346">
        <f>C28+C29+C30+C31+C35+C32+C33</f>
        <v>2820.4</v>
      </c>
      <c r="D36" s="346"/>
      <c r="E36" s="346">
        <f>E28+E29+E30+E31+E35+E32+E33</f>
        <v>2820.4</v>
      </c>
      <c r="F36" s="345"/>
      <c r="G36" s="348">
        <f>G28+G29+G30+G31+G35+G32+G33+G34</f>
        <v>3636.7000000000003</v>
      </c>
      <c r="H36" s="345">
        <f t="shared" si="1"/>
        <v>816.30000000000018</v>
      </c>
      <c r="I36" s="346">
        <f t="shared" si="2"/>
        <v>128.94270316267196</v>
      </c>
      <c r="J36" s="346"/>
      <c r="K36" s="346"/>
      <c r="L36" s="350"/>
    </row>
    <row r="37" spans="1:12" ht="25.5" x14ac:dyDescent="0.2">
      <c r="A37" s="335">
        <v>34</v>
      </c>
      <c r="B37" s="354" t="s">
        <v>329</v>
      </c>
      <c r="C37" s="355">
        <f>SUM(C7:C20,C24:C25)</f>
        <v>26708</v>
      </c>
      <c r="D37" s="355">
        <f>SUM(D7:D20,D24:D25)</f>
        <v>1616</v>
      </c>
      <c r="E37" s="355">
        <f>SUM(E7:E20,E24:E25)</f>
        <v>28324</v>
      </c>
      <c r="F37" s="355">
        <f>SUM(F7:F20,F24:F25)</f>
        <v>30161.4</v>
      </c>
      <c r="G37" s="355">
        <f>SUM(G7:G20,G24:G25)</f>
        <v>31309</v>
      </c>
      <c r="H37" s="351">
        <f t="shared" si="1"/>
        <v>4601</v>
      </c>
      <c r="I37" s="348">
        <f t="shared" si="2"/>
        <v>117.22704807548301</v>
      </c>
      <c r="J37" s="348">
        <f t="shared" si="3"/>
        <v>2985</v>
      </c>
      <c r="K37" s="348">
        <f t="shared" si="4"/>
        <v>110.53876571105776</v>
      </c>
      <c r="L37" s="350"/>
    </row>
  </sheetData>
  <mergeCells count="6">
    <mergeCell ref="H1:K1"/>
    <mergeCell ref="A2:K2"/>
    <mergeCell ref="A3:A5"/>
    <mergeCell ref="B3:B5"/>
    <mergeCell ref="C4:H4"/>
    <mergeCell ref="C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J12" sqref="J12"/>
    </sheetView>
  </sheetViews>
  <sheetFormatPr defaultRowHeight="15" x14ac:dyDescent="0.25"/>
  <cols>
    <col min="1" max="1" width="6" customWidth="1"/>
    <col min="2" max="2" width="38" customWidth="1"/>
    <col min="3" max="3" width="56.7109375" customWidth="1"/>
    <col min="4" max="4" width="13" customWidth="1"/>
    <col min="5" max="5" width="13.7109375" customWidth="1"/>
  </cols>
  <sheetData>
    <row r="1" spans="1:5" x14ac:dyDescent="0.25">
      <c r="A1" s="6"/>
      <c r="B1" s="6"/>
      <c r="C1" s="6"/>
      <c r="D1" s="373" t="s">
        <v>23</v>
      </c>
      <c r="E1" s="373"/>
    </row>
    <row r="2" spans="1:5" ht="43.5" customHeight="1" x14ac:dyDescent="0.25">
      <c r="A2" s="386" t="s">
        <v>133</v>
      </c>
      <c r="B2" s="386"/>
      <c r="C2" s="386"/>
      <c r="D2" s="386"/>
      <c r="E2" s="386"/>
    </row>
    <row r="3" spans="1:5" ht="15.75" thickBot="1" x14ac:dyDescent="0.3">
      <c r="A3" s="69"/>
      <c r="B3" s="392" t="s">
        <v>18</v>
      </c>
      <c r="C3" s="392"/>
      <c r="D3" s="392"/>
      <c r="E3" s="392"/>
    </row>
    <row r="4" spans="1:5" ht="15" customHeight="1" x14ac:dyDescent="0.25">
      <c r="A4" s="393" t="s">
        <v>12</v>
      </c>
      <c r="B4" s="395" t="s">
        <v>11</v>
      </c>
      <c r="C4" s="397" t="s">
        <v>142</v>
      </c>
      <c r="D4" s="399" t="s">
        <v>0</v>
      </c>
      <c r="E4" s="378" t="s">
        <v>39</v>
      </c>
    </row>
    <row r="5" spans="1:5" ht="15.75" thickBot="1" x14ac:dyDescent="0.3">
      <c r="A5" s="394"/>
      <c r="B5" s="396"/>
      <c r="C5" s="398"/>
      <c r="D5" s="400"/>
      <c r="E5" s="379"/>
    </row>
    <row r="6" spans="1:5" ht="42" customHeight="1" x14ac:dyDescent="0.25">
      <c r="A6" s="117" t="s">
        <v>4</v>
      </c>
      <c r="B6" s="114" t="s">
        <v>37</v>
      </c>
      <c r="C6" s="114" t="s">
        <v>38</v>
      </c>
      <c r="D6" s="115">
        <v>473</v>
      </c>
      <c r="E6" s="116">
        <v>0</v>
      </c>
    </row>
    <row r="7" spans="1:5" ht="41.25" customHeight="1" x14ac:dyDescent="0.25">
      <c r="A7" s="118" t="s">
        <v>5</v>
      </c>
      <c r="B7" s="52" t="s">
        <v>101</v>
      </c>
      <c r="C7" s="52" t="s">
        <v>102</v>
      </c>
      <c r="D7" s="49">
        <v>799.4</v>
      </c>
      <c r="E7" s="50">
        <v>0</v>
      </c>
    </row>
    <row r="8" spans="1:5" ht="56.25" customHeight="1" x14ac:dyDescent="0.25">
      <c r="A8" s="105" t="s">
        <v>55</v>
      </c>
      <c r="B8" s="54" t="s">
        <v>16</v>
      </c>
      <c r="C8" s="53" t="s">
        <v>17</v>
      </c>
      <c r="D8" s="49">
        <v>250</v>
      </c>
      <c r="E8" s="51">
        <v>0</v>
      </c>
    </row>
    <row r="9" spans="1:5" s="68" customFormat="1" ht="56.25" customHeight="1" x14ac:dyDescent="0.25">
      <c r="A9" s="119" t="s">
        <v>6</v>
      </c>
      <c r="B9" s="53" t="s">
        <v>138</v>
      </c>
      <c r="C9" s="53" t="s">
        <v>147</v>
      </c>
      <c r="D9" s="101">
        <v>140</v>
      </c>
      <c r="E9" s="51">
        <v>0</v>
      </c>
    </row>
    <row r="10" spans="1:5" ht="15.75" thickBot="1" x14ac:dyDescent="0.3">
      <c r="A10" s="387" t="s">
        <v>3</v>
      </c>
      <c r="B10" s="388"/>
      <c r="C10" s="389"/>
      <c r="D10" s="104">
        <f xml:space="preserve"> SUM(D6:D9)</f>
        <v>1662.4</v>
      </c>
      <c r="E10" s="103">
        <f>SUM(E6:E8)</f>
        <v>0</v>
      </c>
    </row>
    <row r="11" spans="1:5" x14ac:dyDescent="0.25">
      <c r="A11" s="6"/>
      <c r="B11" s="6"/>
      <c r="C11" s="6"/>
      <c r="D11" s="6"/>
      <c r="E11" s="6"/>
    </row>
    <row r="12" spans="1:5" x14ac:dyDescent="0.25">
      <c r="A12" s="6"/>
      <c r="B12" s="368" t="s">
        <v>19</v>
      </c>
      <c r="C12" s="368"/>
      <c r="D12" s="6"/>
      <c r="E12" s="6"/>
    </row>
    <row r="13" spans="1:5" ht="15.75" thickBot="1" x14ac:dyDescent="0.3">
      <c r="A13" s="6"/>
      <c r="B13" s="6"/>
      <c r="C13" s="6"/>
      <c r="D13" s="6"/>
      <c r="E13" s="6"/>
    </row>
    <row r="14" spans="1:5" x14ac:dyDescent="0.25">
      <c r="A14" s="6"/>
      <c r="B14" s="390" t="s">
        <v>20</v>
      </c>
      <c r="C14" s="391"/>
      <c r="D14" s="120">
        <f>D6+D7+D8</f>
        <v>1522.4</v>
      </c>
      <c r="E14" s="121">
        <f>E6+E7+E8</f>
        <v>0</v>
      </c>
    </row>
    <row r="15" spans="1:5" s="68" customFormat="1" ht="15.75" thickBot="1" x14ac:dyDescent="0.3">
      <c r="A15" s="6"/>
      <c r="B15" s="122" t="s">
        <v>146</v>
      </c>
      <c r="C15" s="123"/>
      <c r="D15" s="124">
        <f>D9</f>
        <v>140</v>
      </c>
      <c r="E15" s="125"/>
    </row>
    <row r="16" spans="1:5" ht="15.75" thickBot="1" x14ac:dyDescent="0.3">
      <c r="A16" s="6"/>
      <c r="B16" s="366" t="s">
        <v>3</v>
      </c>
      <c r="C16" s="367"/>
      <c r="D16" s="111">
        <f>SUM(D14:D15)</f>
        <v>1662.4</v>
      </c>
      <c r="E16" s="110">
        <f>SUM(E14:E14)</f>
        <v>0</v>
      </c>
    </row>
    <row r="17" spans="1:5" x14ac:dyDescent="0.25">
      <c r="A17" s="6"/>
      <c r="B17" s="6"/>
      <c r="C17" s="6"/>
      <c r="D17" s="6"/>
      <c r="E17" s="6"/>
    </row>
  </sheetData>
  <mergeCells count="12">
    <mergeCell ref="B16:C16"/>
    <mergeCell ref="A10:C10"/>
    <mergeCell ref="B12:C12"/>
    <mergeCell ref="B14:C14"/>
    <mergeCell ref="D1:E1"/>
    <mergeCell ref="A2:E2"/>
    <mergeCell ref="B3:E3"/>
    <mergeCell ref="A4:A5"/>
    <mergeCell ref="B4:B5"/>
    <mergeCell ref="C4:C5"/>
    <mergeCell ref="D4:D5"/>
    <mergeCell ref="E4:E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J15" sqref="J15"/>
    </sheetView>
  </sheetViews>
  <sheetFormatPr defaultRowHeight="15" x14ac:dyDescent="0.25"/>
  <cols>
    <col min="1" max="1" width="7" style="68" customWidth="1"/>
    <col min="2" max="2" width="49.42578125" style="68" customWidth="1"/>
    <col min="3" max="3" width="56.140625" style="68" customWidth="1"/>
    <col min="4" max="4" width="14.42578125" style="68" customWidth="1"/>
    <col min="5" max="5" width="15.85546875" style="68" customWidth="1"/>
    <col min="6" max="16384" width="9.140625" style="68"/>
  </cols>
  <sheetData>
    <row r="1" spans="1:5" x14ac:dyDescent="0.25">
      <c r="E1" s="130" t="s">
        <v>188</v>
      </c>
    </row>
    <row r="2" spans="1:5" ht="31.5" customHeight="1" x14ac:dyDescent="0.25">
      <c r="A2" s="386" t="s">
        <v>144</v>
      </c>
      <c r="B2" s="386"/>
      <c r="C2" s="386"/>
      <c r="D2" s="386"/>
      <c r="E2" s="386"/>
    </row>
    <row r="3" spans="1:5" ht="15.75" thickBot="1" x14ac:dyDescent="0.3">
      <c r="A3" s="69"/>
      <c r="B3" s="392" t="s">
        <v>18</v>
      </c>
      <c r="C3" s="392"/>
      <c r="D3" s="392"/>
      <c r="E3" s="392"/>
    </row>
    <row r="4" spans="1:5" x14ac:dyDescent="0.25">
      <c r="A4" s="393" t="s">
        <v>12</v>
      </c>
      <c r="B4" s="395" t="s">
        <v>11</v>
      </c>
      <c r="C4" s="397" t="s">
        <v>142</v>
      </c>
      <c r="D4" s="399" t="s">
        <v>0</v>
      </c>
      <c r="E4" s="378" t="s">
        <v>39</v>
      </c>
    </row>
    <row r="5" spans="1:5" ht="15.75" thickBot="1" x14ac:dyDescent="0.3">
      <c r="A5" s="394"/>
      <c r="B5" s="396"/>
      <c r="C5" s="398"/>
      <c r="D5" s="400"/>
      <c r="E5" s="379"/>
    </row>
    <row r="6" spans="1:5" ht="39" customHeight="1" x14ac:dyDescent="0.25">
      <c r="A6" s="105" t="s">
        <v>4</v>
      </c>
      <c r="B6" s="53" t="s">
        <v>244</v>
      </c>
      <c r="C6" s="53"/>
      <c r="D6" s="101">
        <v>8.1999999999999993</v>
      </c>
      <c r="E6" s="51">
        <v>0</v>
      </c>
    </row>
    <row r="7" spans="1:5" ht="17.25" customHeight="1" x14ac:dyDescent="0.25">
      <c r="A7" s="105" t="s">
        <v>5</v>
      </c>
      <c r="B7" s="102" t="s">
        <v>139</v>
      </c>
      <c r="C7" s="53" t="s">
        <v>152</v>
      </c>
      <c r="D7" s="101">
        <v>43.5</v>
      </c>
      <c r="E7" s="51">
        <v>0</v>
      </c>
    </row>
    <row r="8" spans="1:5" ht="15.75" thickBot="1" x14ac:dyDescent="0.3">
      <c r="A8" s="387" t="s">
        <v>3</v>
      </c>
      <c r="B8" s="388"/>
      <c r="C8" s="389"/>
      <c r="D8" s="104">
        <f xml:space="preserve"> SUM(D6:D7)</f>
        <v>51.7</v>
      </c>
      <c r="E8" s="103">
        <f>SUM(E6:E7)</f>
        <v>0</v>
      </c>
    </row>
    <row r="9" spans="1:5" x14ac:dyDescent="0.25">
      <c r="A9" s="6"/>
      <c r="B9" s="6"/>
      <c r="C9" s="6"/>
      <c r="D9" s="6"/>
      <c r="E9" s="6"/>
    </row>
    <row r="10" spans="1:5" x14ac:dyDescent="0.25">
      <c r="A10" s="6"/>
      <c r="B10" s="368" t="s">
        <v>19</v>
      </c>
      <c r="C10" s="368"/>
      <c r="D10" s="6"/>
      <c r="E10" s="6"/>
    </row>
    <row r="11" spans="1:5" ht="15.75" thickBot="1" x14ac:dyDescent="0.3">
      <c r="A11" s="6"/>
      <c r="B11" s="6"/>
      <c r="C11" s="6"/>
      <c r="D11" s="6"/>
      <c r="E11" s="6"/>
    </row>
    <row r="12" spans="1:5" ht="15.75" thickBot="1" x14ac:dyDescent="0.3">
      <c r="A12" s="6"/>
      <c r="B12" s="369" t="s">
        <v>20</v>
      </c>
      <c r="C12" s="370"/>
      <c r="D12" s="106">
        <f>D6+D7</f>
        <v>51.7</v>
      </c>
      <c r="E12" s="107">
        <f>E6+E7</f>
        <v>0</v>
      </c>
    </row>
    <row r="13" spans="1:5" ht="15.75" thickBot="1" x14ac:dyDescent="0.3">
      <c r="A13" s="6"/>
      <c r="B13" s="366" t="s">
        <v>3</v>
      </c>
      <c r="C13" s="367"/>
      <c r="D13" s="111">
        <f>SUM(D12:D12)</f>
        <v>51.7</v>
      </c>
      <c r="E13" s="110">
        <f>SUM(E12:E12)</f>
        <v>0</v>
      </c>
    </row>
    <row r="14" spans="1:5" x14ac:dyDescent="0.25">
      <c r="A14" s="6"/>
      <c r="B14" s="6"/>
      <c r="C14" s="6"/>
      <c r="D14" s="6"/>
      <c r="E14" s="6"/>
    </row>
    <row r="16" spans="1:5" x14ac:dyDescent="0.25">
      <c r="D16" s="137">
        <f>D13+'3 lentelė_ skolintos lėšos'!D16+'2 lentele_skolintos lesos'!D18</f>
        <v>2181.1000000000004</v>
      </c>
      <c r="E16" s="138" t="s">
        <v>159</v>
      </c>
    </row>
  </sheetData>
  <mergeCells count="11">
    <mergeCell ref="A8:C8"/>
    <mergeCell ref="B10:C10"/>
    <mergeCell ref="B12:C12"/>
    <mergeCell ref="B13:C13"/>
    <mergeCell ref="A2:E2"/>
    <mergeCell ref="B3:E3"/>
    <mergeCell ref="A4:A5"/>
    <mergeCell ref="B4:B5"/>
    <mergeCell ref="C4:C5"/>
    <mergeCell ref="D4:D5"/>
    <mergeCell ref="E4:E5"/>
  </mergeCells>
  <pageMargins left="0.70866141732283472" right="0.70866141732283472" top="0.74803149606299213" bottom="0.74803149606299213" header="0.31496062992125984" footer="0.31496062992125984"/>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90" zoomScaleNormal="90" workbookViewId="0">
      <selection activeCell="H23" sqref="H23"/>
    </sheetView>
  </sheetViews>
  <sheetFormatPr defaultColWidth="9.140625" defaultRowHeight="15" x14ac:dyDescent="0.25"/>
  <cols>
    <col min="1" max="1" width="4.28515625" style="1" customWidth="1"/>
    <col min="2" max="2" width="102.140625" style="1" customWidth="1"/>
    <col min="3" max="3" width="11.140625" style="1" customWidth="1"/>
    <col min="4" max="4" width="13.5703125" style="1" customWidth="1"/>
    <col min="5" max="16384" width="9.140625" style="1"/>
  </cols>
  <sheetData>
    <row r="1" spans="1:6" x14ac:dyDescent="0.25">
      <c r="D1" s="2" t="s">
        <v>100</v>
      </c>
    </row>
    <row r="2" spans="1:6" ht="37.5" customHeight="1" x14ac:dyDescent="0.25">
      <c r="A2" s="404" t="s">
        <v>155</v>
      </c>
      <c r="B2" s="404"/>
      <c r="C2" s="404"/>
      <c r="D2" s="404"/>
    </row>
    <row r="3" spans="1:6" ht="16.5" customHeight="1" thickBot="1" x14ac:dyDescent="0.3">
      <c r="C3" s="405" t="s">
        <v>18</v>
      </c>
      <c r="D3" s="405"/>
    </row>
    <row r="4" spans="1:6" ht="15" customHeight="1" x14ac:dyDescent="0.25">
      <c r="A4" s="406" t="s">
        <v>12</v>
      </c>
      <c r="B4" s="408" t="s">
        <v>11</v>
      </c>
      <c r="C4" s="410" t="s">
        <v>0</v>
      </c>
      <c r="D4" s="412" t="s">
        <v>39</v>
      </c>
    </row>
    <row r="5" spans="1:6" ht="27.75" customHeight="1" thickBot="1" x14ac:dyDescent="0.3">
      <c r="A5" s="407"/>
      <c r="B5" s="409"/>
      <c r="C5" s="411"/>
      <c r="D5" s="413"/>
      <c r="E5" s="69"/>
      <c r="F5" s="55"/>
    </row>
    <row r="6" spans="1:6" ht="29.25" customHeight="1" x14ac:dyDescent="0.25">
      <c r="A6" s="59" t="s">
        <v>4</v>
      </c>
      <c r="B6" s="65" t="s">
        <v>103</v>
      </c>
      <c r="C6" s="58">
        <v>210</v>
      </c>
      <c r="D6" s="63">
        <v>2.2999999999999998</v>
      </c>
      <c r="E6" s="68"/>
      <c r="F6" s="55"/>
    </row>
    <row r="7" spans="1:6" s="69" customFormat="1" ht="29.25" customHeight="1" x14ac:dyDescent="0.25">
      <c r="A7" s="60" t="s">
        <v>5</v>
      </c>
      <c r="B7" s="65" t="s">
        <v>187</v>
      </c>
      <c r="C7" s="58">
        <v>164.5</v>
      </c>
      <c r="D7" s="63">
        <v>0</v>
      </c>
      <c r="E7" s="68"/>
    </row>
    <row r="8" spans="1:6" s="69" customFormat="1" ht="33.75" customHeight="1" x14ac:dyDescent="0.25">
      <c r="A8" s="60" t="s">
        <v>55</v>
      </c>
      <c r="B8" s="66" t="s">
        <v>2</v>
      </c>
      <c r="C8" s="58">
        <v>0.1</v>
      </c>
      <c r="D8" s="7">
        <v>0</v>
      </c>
      <c r="E8" s="94"/>
    </row>
    <row r="9" spans="1:6" ht="18" customHeight="1" x14ac:dyDescent="0.25">
      <c r="A9" s="60" t="s">
        <v>6</v>
      </c>
      <c r="B9" s="66" t="s">
        <v>13</v>
      </c>
      <c r="C9" s="58">
        <v>0.4</v>
      </c>
      <c r="D9" s="63">
        <v>0.3</v>
      </c>
      <c r="E9" s="69"/>
      <c r="F9" s="69"/>
    </row>
    <row r="10" spans="1:6" ht="40.5" customHeight="1" thickBot="1" x14ac:dyDescent="0.3">
      <c r="A10" s="62" t="s">
        <v>7</v>
      </c>
      <c r="B10" s="67" t="s">
        <v>52</v>
      </c>
      <c r="C10" s="58">
        <v>51</v>
      </c>
      <c r="D10" s="61">
        <v>0.5</v>
      </c>
      <c r="E10" s="94"/>
      <c r="F10" s="69"/>
    </row>
    <row r="11" spans="1:6" ht="21.75" customHeight="1" thickBot="1" x14ac:dyDescent="0.3">
      <c r="A11" s="401"/>
      <c r="B11" s="402"/>
      <c r="C11" s="4">
        <f>SUM(C6:C10)</f>
        <v>426</v>
      </c>
      <c r="D11" s="35">
        <f>SUM(D6:D10)</f>
        <v>3.0999999999999996</v>
      </c>
    </row>
    <row r="12" spans="1:6" ht="16.5" customHeight="1" thickBot="1" x14ac:dyDescent="0.3">
      <c r="B12" s="403" t="s">
        <v>19</v>
      </c>
      <c r="C12" s="403"/>
      <c r="D12" s="403"/>
    </row>
    <row r="13" spans="1:6" ht="19.5" customHeight="1" x14ac:dyDescent="0.25">
      <c r="B13" s="40" t="s">
        <v>20</v>
      </c>
      <c r="C13" s="214">
        <f>C6+C7+C8+C9</f>
        <v>375</v>
      </c>
      <c r="D13" s="214">
        <f>D6+D7+D8+D9</f>
        <v>2.5999999999999996</v>
      </c>
    </row>
    <row r="14" spans="1:6" ht="19.5" customHeight="1" thickBot="1" x14ac:dyDescent="0.3">
      <c r="B14" s="42" t="s">
        <v>21</v>
      </c>
      <c r="C14" s="215">
        <f>C10</f>
        <v>51</v>
      </c>
      <c r="D14" s="215">
        <f>D10</f>
        <v>0.5</v>
      </c>
    </row>
    <row r="15" spans="1:6" x14ac:dyDescent="0.25">
      <c r="B15" s="8" t="s">
        <v>3</v>
      </c>
      <c r="C15" s="216">
        <f>SUM(C13:C14)</f>
        <v>426</v>
      </c>
      <c r="D15" s="216">
        <f>SUM(D13:D14)</f>
        <v>3.0999999999999996</v>
      </c>
    </row>
    <row r="16" spans="1:6" x14ac:dyDescent="0.25">
      <c r="C16" s="69"/>
      <c r="D16" s="69"/>
      <c r="E16" s="69"/>
    </row>
    <row r="17" spans="3:5" x14ac:dyDescent="0.25">
      <c r="C17" s="69"/>
      <c r="D17" s="69"/>
      <c r="E17" s="69"/>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C19" sqref="C19"/>
    </sheetView>
  </sheetViews>
  <sheetFormatPr defaultRowHeight="15" x14ac:dyDescent="0.25"/>
  <cols>
    <col min="1" max="1" width="6.85546875" style="68" customWidth="1"/>
    <col min="2" max="2" width="99" style="68" customWidth="1"/>
    <col min="3" max="3" width="10.7109375" style="68" customWidth="1"/>
    <col min="4" max="4" width="11" style="68" customWidth="1"/>
    <col min="5" max="16384" width="9.140625" style="68"/>
  </cols>
  <sheetData>
    <row r="1" spans="1:4" x14ac:dyDescent="0.25">
      <c r="A1" s="69"/>
      <c r="B1" s="69"/>
      <c r="C1" s="69"/>
      <c r="D1" s="48" t="s">
        <v>189</v>
      </c>
    </row>
    <row r="2" spans="1:4" ht="33.75" customHeight="1" x14ac:dyDescent="0.25">
      <c r="A2" s="404" t="s">
        <v>156</v>
      </c>
      <c r="B2" s="404"/>
      <c r="C2" s="404"/>
      <c r="D2" s="404"/>
    </row>
    <row r="3" spans="1:4" ht="15.75" thickBot="1" x14ac:dyDescent="0.3">
      <c r="A3" s="69"/>
      <c r="B3" s="69"/>
      <c r="C3" s="405" t="s">
        <v>18</v>
      </c>
      <c r="D3" s="405"/>
    </row>
    <row r="4" spans="1:4" x14ac:dyDescent="0.25">
      <c r="A4" s="406" t="s">
        <v>12</v>
      </c>
      <c r="B4" s="408" t="s">
        <v>11</v>
      </c>
      <c r="C4" s="410" t="s">
        <v>0</v>
      </c>
      <c r="D4" s="412" t="s">
        <v>39</v>
      </c>
    </row>
    <row r="5" spans="1:4" ht="15.75" thickBot="1" x14ac:dyDescent="0.3">
      <c r="A5" s="407"/>
      <c r="B5" s="409"/>
      <c r="C5" s="411"/>
      <c r="D5" s="413"/>
    </row>
    <row r="6" spans="1:4" ht="21.75" customHeight="1" x14ac:dyDescent="0.25">
      <c r="A6" s="59" t="s">
        <v>4</v>
      </c>
      <c r="B6" s="65" t="s">
        <v>1</v>
      </c>
      <c r="C6" s="58">
        <v>93.8</v>
      </c>
      <c r="D6" s="63">
        <v>0</v>
      </c>
    </row>
    <row r="7" spans="1:4" ht="21.75" customHeight="1" x14ac:dyDescent="0.25">
      <c r="A7" s="62" t="s">
        <v>5</v>
      </c>
      <c r="B7" s="66" t="s">
        <v>235</v>
      </c>
      <c r="C7" s="58">
        <v>100.1</v>
      </c>
      <c r="D7" s="63">
        <v>0.8</v>
      </c>
    </row>
    <row r="8" spans="1:4" ht="21" customHeight="1" x14ac:dyDescent="0.25">
      <c r="A8" s="60" t="s">
        <v>55</v>
      </c>
      <c r="B8" s="38" t="s">
        <v>43</v>
      </c>
      <c r="C8" s="58">
        <v>1</v>
      </c>
      <c r="D8" s="112">
        <v>0.9</v>
      </c>
    </row>
    <row r="9" spans="1:4" ht="16.5" customHeight="1" x14ac:dyDescent="0.25">
      <c r="A9" s="60" t="s">
        <v>6</v>
      </c>
      <c r="B9" s="38" t="s">
        <v>53</v>
      </c>
      <c r="C9" s="58">
        <v>2.6</v>
      </c>
      <c r="D9" s="112">
        <v>0.7</v>
      </c>
    </row>
    <row r="10" spans="1:4" ht="22.5" customHeight="1" thickBot="1" x14ac:dyDescent="0.3">
      <c r="A10" s="62" t="s">
        <v>7</v>
      </c>
      <c r="B10" s="38" t="s">
        <v>54</v>
      </c>
      <c r="C10" s="58">
        <v>1.4</v>
      </c>
      <c r="D10" s="12">
        <v>0.3</v>
      </c>
    </row>
    <row r="11" spans="1:4" ht="15.75" thickBot="1" x14ac:dyDescent="0.3">
      <c r="A11" s="401" t="s">
        <v>3</v>
      </c>
      <c r="B11" s="402"/>
      <c r="C11" s="4">
        <f>SUM(C6:C10)</f>
        <v>198.89999999999998</v>
      </c>
      <c r="D11" s="35">
        <f>SUM(D6:D10)</f>
        <v>2.7</v>
      </c>
    </row>
    <row r="12" spans="1:4" ht="15.75" thickBot="1" x14ac:dyDescent="0.3">
      <c r="A12" s="69"/>
      <c r="B12" s="403" t="s">
        <v>19</v>
      </c>
      <c r="C12" s="403"/>
      <c r="D12" s="403"/>
    </row>
    <row r="13" spans="1:4" x14ac:dyDescent="0.25">
      <c r="A13" s="69"/>
      <c r="B13" s="40" t="s">
        <v>20</v>
      </c>
      <c r="C13" s="72">
        <f>C6+C8</f>
        <v>94.8</v>
      </c>
      <c r="D13" s="131">
        <f>D6+D8</f>
        <v>0.9</v>
      </c>
    </row>
    <row r="14" spans="1:4" x14ac:dyDescent="0.25">
      <c r="A14" s="69"/>
      <c r="B14" s="257" t="s">
        <v>236</v>
      </c>
      <c r="C14" s="258">
        <f>C7</f>
        <v>100.1</v>
      </c>
      <c r="D14" s="259">
        <f>D7</f>
        <v>0.8</v>
      </c>
    </row>
    <row r="15" spans="1:4" x14ac:dyDescent="0.25">
      <c r="A15" s="69"/>
      <c r="B15" s="41" t="s">
        <v>41</v>
      </c>
      <c r="C15" s="70">
        <f>C9</f>
        <v>2.6</v>
      </c>
      <c r="D15" s="132">
        <f>D9</f>
        <v>0.7</v>
      </c>
    </row>
    <row r="16" spans="1:4" ht="15.75" thickBot="1" x14ac:dyDescent="0.3">
      <c r="A16" s="69"/>
      <c r="B16" s="42" t="s">
        <v>42</v>
      </c>
      <c r="C16" s="71">
        <f>C10</f>
        <v>1.4</v>
      </c>
      <c r="D16" s="133">
        <f>D10</f>
        <v>0.3</v>
      </c>
    </row>
    <row r="17" spans="1:5" x14ac:dyDescent="0.25">
      <c r="A17" s="69"/>
      <c r="B17" s="8" t="s">
        <v>3</v>
      </c>
      <c r="C17" s="9">
        <f>SUM(C13:C16)</f>
        <v>198.89999999999998</v>
      </c>
      <c r="D17" s="9">
        <f>SUM(D13:D16)</f>
        <v>2.7</v>
      </c>
    </row>
    <row r="18" spans="1:5" x14ac:dyDescent="0.25">
      <c r="A18" s="69"/>
      <c r="B18" s="69"/>
      <c r="C18" s="69"/>
      <c r="D18" s="69"/>
    </row>
    <row r="19" spans="1:5" x14ac:dyDescent="0.25">
      <c r="B19" s="139" t="s">
        <v>162</v>
      </c>
      <c r="C19" s="137">
        <f>C17+'[1]5 lentele_prisidejimas_SB '!C15</f>
        <v>624.9</v>
      </c>
      <c r="D19" s="136"/>
      <c r="E19" s="94"/>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zoomScale="90" zoomScaleNormal="90" workbookViewId="0">
      <selection activeCell="F27" sqref="F27"/>
    </sheetView>
  </sheetViews>
  <sheetFormatPr defaultColWidth="9.140625" defaultRowHeight="15" x14ac:dyDescent="0.25"/>
  <cols>
    <col min="1" max="1" width="4.28515625" style="1" customWidth="1"/>
    <col min="2" max="2" width="38.7109375" style="1" customWidth="1"/>
    <col min="3" max="3" width="14.5703125" style="1" customWidth="1"/>
    <col min="4" max="4" width="18.28515625" style="1" customWidth="1"/>
    <col min="5" max="16384" width="9.140625" style="1"/>
  </cols>
  <sheetData>
    <row r="1" spans="1:6" x14ac:dyDescent="0.25">
      <c r="D1" s="48" t="s">
        <v>120</v>
      </c>
    </row>
    <row r="2" spans="1:6" ht="33.75" customHeight="1" x14ac:dyDescent="0.25">
      <c r="A2" s="404" t="s">
        <v>330</v>
      </c>
      <c r="B2" s="404"/>
      <c r="C2" s="404"/>
      <c r="D2" s="404"/>
    </row>
    <row r="3" spans="1:6" ht="16.5" customHeight="1" thickBot="1" x14ac:dyDescent="0.3">
      <c r="C3" s="405" t="s">
        <v>18</v>
      </c>
      <c r="D3" s="405"/>
    </row>
    <row r="4" spans="1:6" ht="15" customHeight="1" x14ac:dyDescent="0.25">
      <c r="A4" s="406" t="s">
        <v>12</v>
      </c>
      <c r="B4" s="416" t="s">
        <v>93</v>
      </c>
      <c r="C4" s="418" t="s">
        <v>57</v>
      </c>
      <c r="D4" s="412" t="s">
        <v>58</v>
      </c>
    </row>
    <row r="5" spans="1:6" ht="27.75" customHeight="1" thickBot="1" x14ac:dyDescent="0.3">
      <c r="A5" s="407"/>
      <c r="B5" s="417"/>
      <c r="C5" s="419"/>
      <c r="D5" s="413"/>
    </row>
    <row r="6" spans="1:6" ht="20.100000000000001" customHeight="1" x14ac:dyDescent="0.25">
      <c r="A6" s="73">
        <v>1</v>
      </c>
      <c r="B6" s="74" t="s">
        <v>59</v>
      </c>
      <c r="C6" s="75">
        <f>C7+C8+C9</f>
        <v>987.5</v>
      </c>
      <c r="D6" s="134">
        <f>D7+D8+D9</f>
        <v>12500</v>
      </c>
    </row>
    <row r="7" spans="1:6" ht="20.100000000000001" customHeight="1" x14ac:dyDescent="0.25">
      <c r="A7" s="60" t="s">
        <v>60</v>
      </c>
      <c r="B7" s="65" t="s">
        <v>61</v>
      </c>
      <c r="C7" s="58">
        <v>587.5</v>
      </c>
      <c r="D7" s="61">
        <v>7700</v>
      </c>
    </row>
    <row r="8" spans="1:6" ht="20.100000000000001" customHeight="1" x14ac:dyDescent="0.25">
      <c r="A8" s="62" t="s">
        <v>62</v>
      </c>
      <c r="B8" s="65" t="s">
        <v>63</v>
      </c>
      <c r="C8" s="58">
        <v>250</v>
      </c>
      <c r="D8" s="63">
        <v>3000</v>
      </c>
    </row>
    <row r="9" spans="1:6" ht="20.100000000000001" customHeight="1" x14ac:dyDescent="0.25">
      <c r="A9" s="62" t="s">
        <v>64</v>
      </c>
      <c r="B9" s="65" t="s">
        <v>65</v>
      </c>
      <c r="C9" s="58">
        <v>150</v>
      </c>
      <c r="D9" s="63">
        <v>1800</v>
      </c>
      <c r="E9" s="3"/>
      <c r="F9" s="5"/>
    </row>
    <row r="10" spans="1:6" ht="20.100000000000001" customHeight="1" x14ac:dyDescent="0.25">
      <c r="A10" s="76">
        <v>2</v>
      </c>
      <c r="B10" s="77" t="s">
        <v>66</v>
      </c>
      <c r="C10" s="78">
        <f>C11+C12+C13+C14</f>
        <v>160</v>
      </c>
      <c r="D10" s="135">
        <f>D11+D12+D13+D14</f>
        <v>2040</v>
      </c>
    </row>
    <row r="11" spans="1:6" ht="20.100000000000001" customHeight="1" x14ac:dyDescent="0.25">
      <c r="A11" s="60" t="s">
        <v>67</v>
      </c>
      <c r="B11" s="37" t="s">
        <v>68</v>
      </c>
      <c r="C11" s="58">
        <v>15</v>
      </c>
      <c r="D11" s="63">
        <v>180</v>
      </c>
    </row>
    <row r="12" spans="1:6" ht="20.100000000000001" customHeight="1" x14ac:dyDescent="0.25">
      <c r="A12" s="62" t="s">
        <v>69</v>
      </c>
      <c r="B12" s="66" t="s">
        <v>70</v>
      </c>
      <c r="C12" s="58">
        <v>10</v>
      </c>
      <c r="D12" s="63">
        <v>120</v>
      </c>
    </row>
    <row r="13" spans="1:6" ht="20.100000000000001" customHeight="1" x14ac:dyDescent="0.25">
      <c r="A13" s="62" t="s">
        <v>71</v>
      </c>
      <c r="B13" s="66" t="s">
        <v>72</v>
      </c>
      <c r="C13" s="58">
        <v>135</v>
      </c>
      <c r="D13" s="63">
        <v>1620</v>
      </c>
    </row>
    <row r="14" spans="1:6" ht="20.100000000000001" customHeight="1" x14ac:dyDescent="0.25">
      <c r="A14" s="60" t="s">
        <v>73</v>
      </c>
      <c r="B14" s="65" t="s">
        <v>74</v>
      </c>
      <c r="C14" s="58"/>
      <c r="D14" s="11">
        <v>120</v>
      </c>
    </row>
    <row r="15" spans="1:6" ht="20.100000000000001" customHeight="1" x14ac:dyDescent="0.25">
      <c r="A15" s="76">
        <v>3</v>
      </c>
      <c r="B15" s="79" t="s">
        <v>75</v>
      </c>
      <c r="C15" s="78">
        <f>C16+C17</f>
        <v>50</v>
      </c>
      <c r="D15" s="135">
        <f>D16+D17</f>
        <v>450</v>
      </c>
    </row>
    <row r="16" spans="1:6" ht="20.100000000000001" customHeight="1" x14ac:dyDescent="0.25">
      <c r="A16" s="62" t="s">
        <v>76</v>
      </c>
      <c r="B16" s="36" t="s">
        <v>77</v>
      </c>
      <c r="C16" s="58">
        <v>25</v>
      </c>
      <c r="D16" s="7">
        <v>150</v>
      </c>
    </row>
    <row r="17" spans="1:4" ht="20.100000000000001" customHeight="1" x14ac:dyDescent="0.25">
      <c r="A17" s="62" t="s">
        <v>78</v>
      </c>
      <c r="B17" s="65" t="s">
        <v>79</v>
      </c>
      <c r="C17" s="58">
        <v>25</v>
      </c>
      <c r="D17" s="63">
        <v>300</v>
      </c>
    </row>
    <row r="18" spans="1:4" ht="20.100000000000001" customHeight="1" x14ac:dyDescent="0.25">
      <c r="A18" s="76">
        <v>4</v>
      </c>
      <c r="B18" s="79" t="s">
        <v>80</v>
      </c>
      <c r="C18" s="78">
        <f>C19</f>
        <v>0</v>
      </c>
      <c r="D18" s="135">
        <f>D19</f>
        <v>1000</v>
      </c>
    </row>
    <row r="19" spans="1:4" ht="20.100000000000001" customHeight="1" x14ac:dyDescent="0.25">
      <c r="A19" s="60" t="s">
        <v>81</v>
      </c>
      <c r="B19" s="38" t="s">
        <v>77</v>
      </c>
      <c r="C19" s="58"/>
      <c r="D19" s="63">
        <v>1000</v>
      </c>
    </row>
    <row r="20" spans="1:4" ht="20.100000000000001" customHeight="1" x14ac:dyDescent="0.25">
      <c r="A20" s="80">
        <v>5</v>
      </c>
      <c r="B20" s="79" t="s">
        <v>82</v>
      </c>
      <c r="C20" s="78">
        <f>C21+C22+C23</f>
        <v>360</v>
      </c>
      <c r="D20" s="81">
        <v>19400</v>
      </c>
    </row>
    <row r="21" spans="1:4" ht="20.100000000000001" customHeight="1" x14ac:dyDescent="0.25">
      <c r="A21" s="62" t="s">
        <v>83</v>
      </c>
      <c r="B21" s="38" t="s">
        <v>84</v>
      </c>
      <c r="C21" s="58">
        <v>260</v>
      </c>
      <c r="D21" s="63">
        <v>3200</v>
      </c>
    </row>
    <row r="22" spans="1:4" ht="20.100000000000001" customHeight="1" x14ac:dyDescent="0.25">
      <c r="A22" s="60" t="s">
        <v>85</v>
      </c>
      <c r="B22" s="38" t="s">
        <v>86</v>
      </c>
      <c r="C22" s="58">
        <v>100</v>
      </c>
      <c r="D22" s="63">
        <v>1200</v>
      </c>
    </row>
    <row r="23" spans="1:4" ht="20.100000000000001" customHeight="1" x14ac:dyDescent="0.25">
      <c r="A23" s="60" t="s">
        <v>87</v>
      </c>
      <c r="B23" s="38" t="s">
        <v>88</v>
      </c>
      <c r="C23" s="58"/>
      <c r="D23" s="12">
        <v>15000</v>
      </c>
    </row>
    <row r="24" spans="1:4" ht="20.100000000000001" customHeight="1" x14ac:dyDescent="0.25">
      <c r="A24" s="80"/>
      <c r="B24" s="79" t="s">
        <v>92</v>
      </c>
      <c r="C24" s="78"/>
      <c r="D24" s="81">
        <f>D25+D26+D27</f>
        <v>1610</v>
      </c>
    </row>
    <row r="25" spans="1:4" ht="18.75" customHeight="1" x14ac:dyDescent="0.25">
      <c r="A25" s="62"/>
      <c r="B25" s="66" t="s">
        <v>89</v>
      </c>
      <c r="C25" s="58"/>
      <c r="D25" s="63">
        <v>400</v>
      </c>
    </row>
    <row r="26" spans="1:4" ht="20.100000000000001" customHeight="1" x14ac:dyDescent="0.25">
      <c r="A26" s="62"/>
      <c r="B26" s="66" t="s">
        <v>90</v>
      </c>
      <c r="C26" s="56"/>
      <c r="D26" s="63">
        <v>810</v>
      </c>
    </row>
    <row r="27" spans="1:4" ht="20.100000000000001" customHeight="1" thickBot="1" x14ac:dyDescent="0.3">
      <c r="A27" s="30"/>
      <c r="B27" s="39" t="s">
        <v>91</v>
      </c>
      <c r="C27" s="64"/>
      <c r="D27" s="34">
        <v>400</v>
      </c>
    </row>
    <row r="28" spans="1:4" ht="20.100000000000001" customHeight="1" thickBot="1" x14ac:dyDescent="0.3">
      <c r="A28" s="414" t="s">
        <v>0</v>
      </c>
      <c r="B28" s="415"/>
      <c r="C28" s="4">
        <f>C6+C10+C15+C18+C20+C24</f>
        <v>1557.5</v>
      </c>
      <c r="D28" s="35">
        <f>D6+D10+D15+D18+D20+D24</f>
        <v>37000</v>
      </c>
    </row>
    <row r="30" spans="1:4" x14ac:dyDescent="0.25">
      <c r="C30" s="1" t="s">
        <v>193</v>
      </c>
      <c r="D30" s="69" t="s">
        <v>161</v>
      </c>
    </row>
  </sheetData>
  <mergeCells count="7">
    <mergeCell ref="A28:B28"/>
    <mergeCell ref="A2:D2"/>
    <mergeCell ref="C3:D3"/>
    <mergeCell ref="A4:A5"/>
    <mergeCell ref="B4:B5"/>
    <mergeCell ref="C4:C5"/>
    <mergeCell ref="D4:D5"/>
  </mergeCells>
  <pageMargins left="0.7" right="0.7" top="0.75" bottom="0.75" header="0.3" footer="0.3"/>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opLeftCell="A21" workbookViewId="0">
      <selection activeCell="I26" sqref="I26"/>
    </sheetView>
  </sheetViews>
  <sheetFormatPr defaultColWidth="9.140625" defaultRowHeight="15" x14ac:dyDescent="0.25"/>
  <cols>
    <col min="1" max="1" width="6.42578125" style="18" customWidth="1"/>
    <col min="2" max="2" width="79" style="18" customWidth="1"/>
    <col min="3" max="3" width="10.28515625" style="18" customWidth="1"/>
    <col min="4" max="4" width="11.5703125" style="18" customWidth="1"/>
    <col min="5" max="16384" width="9.140625" style="18"/>
  </cols>
  <sheetData>
    <row r="1" spans="1:8" x14ac:dyDescent="0.25">
      <c r="D1" s="18" t="s">
        <v>143</v>
      </c>
    </row>
    <row r="2" spans="1:8" x14ac:dyDescent="0.25">
      <c r="A2" s="358" t="s">
        <v>135</v>
      </c>
      <c r="B2" s="358"/>
      <c r="C2" s="358"/>
      <c r="D2" s="358"/>
      <c r="E2" s="19"/>
      <c r="F2" s="19"/>
      <c r="G2" s="19"/>
      <c r="H2" s="19"/>
    </row>
    <row r="3" spans="1:8" ht="16.5"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t="16.5" customHeight="1" x14ac:dyDescent="0.25">
      <c r="A6" s="422"/>
      <c r="B6" s="422"/>
      <c r="C6" s="422"/>
      <c r="D6" s="422"/>
      <c r="E6" s="19"/>
      <c r="F6" s="19"/>
      <c r="G6" s="19"/>
      <c r="H6" s="19"/>
    </row>
    <row r="7" spans="1:8" ht="15.75" thickBot="1" x14ac:dyDescent="0.3">
      <c r="A7" s="20"/>
      <c r="B7" s="20"/>
      <c r="C7" s="20"/>
      <c r="D7" s="21" t="s">
        <v>18</v>
      </c>
      <c r="E7" s="19"/>
      <c r="F7" s="19"/>
      <c r="G7" s="19"/>
      <c r="H7" s="19"/>
    </row>
    <row r="8" spans="1:8" ht="45.75" customHeight="1" thickBot="1" x14ac:dyDescent="0.3">
      <c r="A8" s="31" t="s">
        <v>32</v>
      </c>
      <c r="B8" s="32" t="s">
        <v>33</v>
      </c>
      <c r="C8" s="32" t="s">
        <v>0</v>
      </c>
      <c r="D8" s="33" t="s">
        <v>39</v>
      </c>
    </row>
    <row r="9" spans="1:8" ht="31.5" customHeight="1" x14ac:dyDescent="0.25">
      <c r="A9" s="98">
        <v>1</v>
      </c>
      <c r="B9" s="100" t="s">
        <v>137</v>
      </c>
      <c r="C9" s="99">
        <f>C10</f>
        <v>236.1</v>
      </c>
      <c r="D9" s="99"/>
    </row>
    <row r="10" spans="1:8" ht="36" customHeight="1" x14ac:dyDescent="0.25">
      <c r="A10" s="22" t="s">
        <v>24</v>
      </c>
      <c r="B10" s="23" t="s">
        <v>96</v>
      </c>
      <c r="C10" s="24">
        <v>236.1</v>
      </c>
      <c r="D10" s="24"/>
    </row>
    <row r="11" spans="1:8" ht="22.5" customHeight="1" x14ac:dyDescent="0.25">
      <c r="A11" s="95">
        <v>2</v>
      </c>
      <c r="B11" s="96" t="s">
        <v>136</v>
      </c>
      <c r="C11" s="97">
        <f>C12+C13+C14</f>
        <v>63.9</v>
      </c>
      <c r="D11" s="97"/>
    </row>
    <row r="12" spans="1:8" ht="22.5" customHeight="1" x14ac:dyDescent="0.25">
      <c r="A12" s="22" t="s">
        <v>26</v>
      </c>
      <c r="B12" s="23" t="s">
        <v>97</v>
      </c>
      <c r="C12" s="24">
        <v>46.9</v>
      </c>
      <c r="D12" s="24"/>
    </row>
    <row r="13" spans="1:8" ht="19.5" customHeight="1" x14ac:dyDescent="0.25">
      <c r="A13" s="22" t="s">
        <v>27</v>
      </c>
      <c r="B13" s="25" t="s">
        <v>94</v>
      </c>
      <c r="C13" s="24">
        <v>10</v>
      </c>
      <c r="D13" s="24"/>
    </row>
    <row r="14" spans="1:8" ht="22.5" customHeight="1" thickBot="1" x14ac:dyDescent="0.3">
      <c r="A14" s="22" t="s">
        <v>114</v>
      </c>
      <c r="B14" s="25" t="s">
        <v>95</v>
      </c>
      <c r="C14" s="24">
        <v>7</v>
      </c>
      <c r="D14" s="24"/>
    </row>
    <row r="15" spans="1:8" ht="15.75" thickBot="1" x14ac:dyDescent="0.3">
      <c r="A15" s="420" t="s">
        <v>34</v>
      </c>
      <c r="B15" s="421"/>
      <c r="C15" s="29">
        <f>C9+C11</f>
        <v>300</v>
      </c>
      <c r="D15" s="29">
        <f>SUM(D9:D14)</f>
        <v>0</v>
      </c>
    </row>
  </sheetData>
  <mergeCells count="2">
    <mergeCell ref="A15:B15"/>
    <mergeCell ref="A2:D6"/>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H18" sqref="H18"/>
    </sheetView>
  </sheetViews>
  <sheetFormatPr defaultColWidth="9.140625" defaultRowHeight="15" x14ac:dyDescent="0.25"/>
  <cols>
    <col min="1" max="1" width="6.42578125" style="18" customWidth="1"/>
    <col min="2" max="2" width="80.7109375" style="18" customWidth="1"/>
    <col min="3" max="3" width="10.7109375" style="18" customWidth="1"/>
    <col min="4" max="4" width="11.5703125" style="18" customWidth="1"/>
    <col min="5" max="16384" width="9.140625" style="18"/>
  </cols>
  <sheetData>
    <row r="1" spans="1:8" x14ac:dyDescent="0.25">
      <c r="D1" s="18" t="s">
        <v>153</v>
      </c>
    </row>
    <row r="2" spans="1:8" x14ac:dyDescent="0.25">
      <c r="A2" s="358" t="s">
        <v>134</v>
      </c>
      <c r="B2" s="358"/>
      <c r="C2" s="358"/>
      <c r="D2" s="358"/>
      <c r="E2" s="19"/>
      <c r="F2" s="19"/>
      <c r="G2" s="19"/>
      <c r="H2" s="19"/>
    </row>
    <row r="3" spans="1:8" ht="21"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idden="1" x14ac:dyDescent="0.25">
      <c r="A6" s="422"/>
      <c r="B6" s="422"/>
      <c r="C6" s="422"/>
      <c r="D6" s="422"/>
      <c r="E6" s="19"/>
      <c r="F6" s="19"/>
      <c r="G6" s="19"/>
      <c r="H6" s="19"/>
    </row>
    <row r="7" spans="1:8" ht="16.5" customHeight="1" x14ac:dyDescent="0.25">
      <c r="A7" s="20"/>
      <c r="B7" s="20"/>
      <c r="C7" s="20"/>
      <c r="D7" s="21" t="s">
        <v>18</v>
      </c>
      <c r="E7" s="19"/>
      <c r="F7" s="19"/>
      <c r="G7" s="19"/>
      <c r="H7" s="19"/>
    </row>
    <row r="8" spans="1:8" ht="47.25" customHeight="1" x14ac:dyDescent="0.25">
      <c r="A8" s="22" t="s">
        <v>32</v>
      </c>
      <c r="B8" s="22" t="s">
        <v>33</v>
      </c>
      <c r="C8" s="22" t="s">
        <v>0</v>
      </c>
      <c r="D8" s="22" t="s">
        <v>39</v>
      </c>
    </row>
    <row r="9" spans="1:8" ht="15" customHeight="1" x14ac:dyDescent="0.25">
      <c r="A9" s="22">
        <v>1</v>
      </c>
      <c r="B9" s="23" t="s">
        <v>48</v>
      </c>
      <c r="C9" s="24">
        <v>2</v>
      </c>
      <c r="D9" s="24"/>
    </row>
    <row r="10" spans="1:8" ht="15" customHeight="1" x14ac:dyDescent="0.25">
      <c r="A10" s="22">
        <v>2</v>
      </c>
      <c r="B10" s="25" t="s">
        <v>227</v>
      </c>
      <c r="C10" s="24">
        <v>10</v>
      </c>
      <c r="D10" s="24"/>
    </row>
    <row r="11" spans="1:8" ht="30" customHeight="1" x14ac:dyDescent="0.25">
      <c r="A11" s="22">
        <v>3</v>
      </c>
      <c r="B11" s="25" t="s">
        <v>228</v>
      </c>
      <c r="C11" s="24">
        <v>6</v>
      </c>
      <c r="D11" s="24"/>
    </row>
    <row r="12" spans="1:8" ht="15" customHeight="1" x14ac:dyDescent="0.25">
      <c r="A12" s="22">
        <v>4</v>
      </c>
      <c r="B12" s="25" t="s">
        <v>229</v>
      </c>
      <c r="C12" s="24">
        <v>11</v>
      </c>
      <c r="D12" s="24"/>
    </row>
    <row r="13" spans="1:8" ht="15" customHeight="1" x14ac:dyDescent="0.25">
      <c r="A13" s="22">
        <v>5</v>
      </c>
      <c r="B13" s="25" t="s">
        <v>230</v>
      </c>
      <c r="C13" s="24">
        <v>3</v>
      </c>
      <c r="D13" s="24"/>
    </row>
    <row r="14" spans="1:8" ht="15" customHeight="1" x14ac:dyDescent="0.25">
      <c r="A14" s="22">
        <v>6</v>
      </c>
      <c r="B14" s="23" t="s">
        <v>231</v>
      </c>
      <c r="C14" s="24">
        <v>3</v>
      </c>
      <c r="D14" s="24"/>
    </row>
    <row r="15" spans="1:8" ht="15" customHeight="1" x14ac:dyDescent="0.25">
      <c r="A15" s="22">
        <v>7</v>
      </c>
      <c r="B15" s="25" t="s">
        <v>98</v>
      </c>
      <c r="C15" s="24">
        <v>15</v>
      </c>
      <c r="D15" s="24"/>
    </row>
    <row r="16" spans="1:8" ht="15" customHeight="1" thickBot="1" x14ac:dyDescent="0.3">
      <c r="A16" s="26">
        <v>8</v>
      </c>
      <c r="B16" s="27" t="s">
        <v>99</v>
      </c>
      <c r="C16" s="28">
        <v>10</v>
      </c>
      <c r="D16" s="28"/>
    </row>
    <row r="17" spans="1:4" ht="15.75" thickBot="1" x14ac:dyDescent="0.3">
      <c r="A17" s="420" t="s">
        <v>34</v>
      </c>
      <c r="B17" s="421"/>
      <c r="C17" s="29">
        <f>SUM(C9:C16)</f>
        <v>60</v>
      </c>
      <c r="D17" s="29">
        <f>SUM(D9:D16)</f>
        <v>0</v>
      </c>
    </row>
  </sheetData>
  <mergeCells count="2">
    <mergeCell ref="A17:B17"/>
    <mergeCell ref="A2:D6"/>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20</vt:i4>
      </vt:variant>
    </vt:vector>
  </HeadingPairs>
  <TitlesOfParts>
    <vt:vector size="20" baseType="lpstr">
      <vt:lpstr>1_lentele_2 progr_4 priem</vt:lpstr>
      <vt:lpstr>2 lentele_skolintos lesos</vt:lpstr>
      <vt:lpstr>3 lentelė_ skolintos lėšos</vt:lpstr>
      <vt:lpstr>4 lentelė_ skolintos lėšos</vt:lpstr>
      <vt:lpstr>5 lentele_prisidejimas_SB </vt:lpstr>
      <vt:lpstr>6 lentelė prisidejimas_SB</vt:lpstr>
      <vt:lpstr>7 lentele_Spiecius </vt:lpstr>
      <vt:lpstr>8 lentele_architekt</vt:lpstr>
      <vt:lpstr>9_lentele_kult_pav </vt:lpstr>
      <vt:lpstr>10 lentele_Baseinas</vt:lpstr>
      <vt:lpstr>11 lentelė_008 programa</vt:lpstr>
      <vt:lpstr>12 lentelė ES(VB)</vt:lpstr>
      <vt:lpstr>13 lentelė ES </vt:lpstr>
      <vt:lpstr>14 lentelė ES(VB)</vt:lpstr>
      <vt:lpstr>15 lentelė ES</vt:lpstr>
      <vt:lpstr>16 lentelė ES 01 progr</vt:lpstr>
      <vt:lpstr>17 lentelė_VIPA</vt:lpstr>
      <vt:lpstr>18 lentelė_melioracija</vt:lpstr>
      <vt:lpstr>19 lentelė_valst. funkcijos</vt:lpstr>
      <vt:lpstr>20 lentelė_pajamų palyginimas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Renata Štuikytė</cp:lastModifiedBy>
  <cp:lastPrinted>2023-01-04T09:33:10Z</cp:lastPrinted>
  <dcterms:created xsi:type="dcterms:W3CDTF">2018-01-24T07:12:16Z</dcterms:created>
  <dcterms:modified xsi:type="dcterms:W3CDTF">2023-01-11T14:39:36Z</dcterms:modified>
</cp:coreProperties>
</file>