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60" windowWidth="29010" windowHeight="11700" activeTab="2"/>
  </bookViews>
  <sheets>
    <sheet name="pajamos (1)" sheetId="11" r:id="rId1"/>
    <sheet name=" imokos(2)" sheetId="12" r:id="rId2"/>
    <sheet name="savivaldybės funkcijos(3)" sheetId="24" r:id="rId3"/>
    <sheet name="v-f (4)" sheetId="20" r:id="rId4"/>
    <sheet name="ugd_reikmems(5)" sheetId="17" r:id="rId5"/>
    <sheet name="kt_ dotacijos (6)" sheetId="21" r:id="rId6"/>
    <sheet name="biud_ist_pajamos (7)" sheetId="33" r:id="rId7"/>
    <sheet name="likutis (8)" sheetId="29" r:id="rId8"/>
    <sheet name="programos(9)" sheetId="6" r:id="rId9"/>
  </sheets>
  <definedNames>
    <definedName name="_xlnm.Print_Area" localSheetId="4">'ugd_reikmems(5)'!$A$1:$G$30</definedName>
    <definedName name="_xlnm.Print_Titles" localSheetId="1">' imokos(2)'!$8:$8</definedName>
    <definedName name="_xlnm.Print_Titles" localSheetId="6">'biud_ist_pajamos (7)'!$8:$8</definedName>
    <definedName name="_xlnm.Print_Titles" localSheetId="5">'kt_ dotacijos (6)'!$8:$8</definedName>
    <definedName name="_xlnm.Print_Titles" localSheetId="7">'likutis (8)'!$8:$8</definedName>
    <definedName name="_xlnm.Print_Titles" localSheetId="0">'pajamos (1)'!$8:$8</definedName>
    <definedName name="_xlnm.Print_Titles" localSheetId="2">'savivaldybės funkcijos(3)'!$8:$8</definedName>
    <definedName name="_xlnm.Print_Titles" localSheetId="4">'ugd_reikmems(5)'!$8:$8</definedName>
    <definedName name="_xlnm.Print_Titles" localSheetId="3">'v-f (4)'!$8:$8</definedName>
  </definedNames>
  <calcPr calcId="145621"/>
</workbook>
</file>

<file path=xl/calcChain.xml><?xml version="1.0" encoding="utf-8"?>
<calcChain xmlns="http://schemas.openxmlformats.org/spreadsheetml/2006/main">
  <c r="E28" i="29" l="1"/>
  <c r="F124" i="24" l="1"/>
  <c r="E124" i="24"/>
  <c r="F27" i="29"/>
  <c r="E27" i="29"/>
  <c r="F26" i="29"/>
  <c r="E26" i="29"/>
  <c r="F57" i="24" l="1"/>
  <c r="E57" i="24"/>
  <c r="F28" i="21" l="1"/>
  <c r="F29" i="21"/>
  <c r="G29" i="21"/>
  <c r="E28" i="21"/>
  <c r="F27" i="21"/>
  <c r="E26" i="21"/>
  <c r="F25" i="21"/>
  <c r="E25" i="21"/>
  <c r="E117" i="24" l="1"/>
  <c r="F26" i="21" l="1"/>
  <c r="G27" i="21"/>
  <c r="E27" i="21"/>
  <c r="G25" i="21"/>
  <c r="F30" i="21" l="1"/>
  <c r="E16" i="6" s="1"/>
  <c r="E30" i="21"/>
  <c r="D16" i="6" s="1"/>
  <c r="E30" i="17" l="1"/>
  <c r="F123" i="24"/>
  <c r="E15" i="6" s="1"/>
  <c r="F122" i="24" l="1"/>
  <c r="F121" i="24"/>
  <c r="F120" i="24"/>
  <c r="F119" i="24"/>
  <c r="F118" i="24"/>
  <c r="F117" i="24"/>
  <c r="F21" i="29" l="1"/>
  <c r="E21" i="29"/>
  <c r="E123" i="24" l="1"/>
  <c r="E43" i="12" l="1"/>
  <c r="D43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E46" i="33" l="1"/>
  <c r="E45" i="33"/>
  <c r="E44" i="33"/>
  <c r="E43" i="33"/>
  <c r="D9" i="6" s="1"/>
  <c r="E122" i="24" l="1"/>
  <c r="D14" i="6" s="1"/>
  <c r="E121" i="24"/>
  <c r="E120" i="24"/>
  <c r="E119" i="24"/>
  <c r="E118" i="24"/>
  <c r="C17" i="11" l="1"/>
  <c r="C66" i="11" l="1"/>
  <c r="F47" i="33"/>
  <c r="E47" i="33"/>
  <c r="F46" i="33"/>
  <c r="E24" i="29" l="1"/>
  <c r="C9" i="12" l="1"/>
  <c r="G30" i="21" l="1"/>
  <c r="F34" i="20"/>
  <c r="F33" i="20"/>
  <c r="F32" i="20"/>
  <c r="E34" i="20"/>
  <c r="E33" i="20"/>
  <c r="D12" i="6" s="1"/>
  <c r="G28" i="21"/>
  <c r="E25" i="29"/>
  <c r="D13" i="6" s="1"/>
  <c r="F24" i="29"/>
  <c r="E22" i="29"/>
  <c r="D10" i="6" s="1"/>
  <c r="F25" i="29"/>
  <c r="E13" i="6" s="1"/>
  <c r="F22" i="29"/>
  <c r="E10" i="6" s="1"/>
  <c r="F43" i="33"/>
  <c r="E29" i="21"/>
  <c r="D15" i="6" s="1"/>
  <c r="F30" i="17"/>
  <c r="E9" i="6" s="1"/>
  <c r="F43" i="12"/>
  <c r="F45" i="33"/>
  <c r="E14" i="6" s="1"/>
  <c r="F44" i="33"/>
  <c r="F23" i="29"/>
  <c r="E23" i="29"/>
  <c r="E32" i="20"/>
  <c r="D11" i="6" s="1"/>
  <c r="F126" i="24"/>
  <c r="E18" i="6" s="1"/>
  <c r="E126" i="24"/>
  <c r="D18" i="6" s="1"/>
  <c r="E11" i="6" l="1"/>
  <c r="E12" i="6"/>
  <c r="E31" i="21"/>
  <c r="F28" i="29"/>
  <c r="E48" i="33"/>
  <c r="E35" i="20"/>
  <c r="F125" i="24"/>
  <c r="F35" i="20"/>
  <c r="F48" i="33"/>
  <c r="C43" i="12"/>
  <c r="F31" i="21"/>
  <c r="E125" i="24"/>
  <c r="F127" i="24" l="1"/>
  <c r="E127" i="24"/>
  <c r="E17" i="6"/>
  <c r="D17" i="6"/>
  <c r="D19" i="6" l="1"/>
  <c r="E19" i="6"/>
</calcChain>
</file>

<file path=xl/sharedStrings.xml><?xml version="1.0" encoding="utf-8"?>
<sst xmlns="http://schemas.openxmlformats.org/spreadsheetml/2006/main" count="951" uniqueCount="461">
  <si>
    <t>Eil.   Nr.</t>
  </si>
  <si>
    <t>Iš viso</t>
  </si>
  <si>
    <t>iš jų darbo užmokesčiui</t>
  </si>
  <si>
    <t>Savivaldybės administracija</t>
  </si>
  <si>
    <t>„Ryto“ pagrindinė mokykla</t>
  </si>
  <si>
    <t>„Saulės“  gimnazija</t>
  </si>
  <si>
    <t>M.Oginskio meno mokykla</t>
  </si>
  <si>
    <t>Platelių meno mokykla</t>
  </si>
  <si>
    <t>Plungės rajono savivaldybės viešoji biblioteka</t>
  </si>
  <si>
    <t>Žemaičių dailės muziejus</t>
  </si>
  <si>
    <t>Plungės rajono savivaldybės kultūros centras</t>
  </si>
  <si>
    <t>Žemaičių Kalvarijos kultūros centras</t>
  </si>
  <si>
    <t>IŠ VISO:</t>
  </si>
  <si>
    <t xml:space="preserve">Programos pavadinimas </t>
  </si>
  <si>
    <t>Lopšelis-darželis „Nykštukas“</t>
  </si>
  <si>
    <t>Lopšelis-darželis „Pasaka“</t>
  </si>
  <si>
    <t>Lopšelis-darželis „Raudonkepuraitė“</t>
  </si>
  <si>
    <t>Lopšelis-darželis „Rūtelė“</t>
  </si>
  <si>
    <t>Lopšelis-darželis „Saulutė“</t>
  </si>
  <si>
    <t>Lopšelis-darželis „Vyturėlis“</t>
  </si>
  <si>
    <t>Programos kodas</t>
  </si>
  <si>
    <t>Teritorijų planavimo programa</t>
  </si>
  <si>
    <t>Kulių kultūros centras</t>
  </si>
  <si>
    <t>Įstaigos pavadinimas</t>
  </si>
  <si>
    <t>Socialinių paslaugų centras</t>
  </si>
  <si>
    <t>Eil.Nr.</t>
  </si>
  <si>
    <t>Pajamų pavadinimas</t>
  </si>
  <si>
    <t>Paveldimo turto mokestis</t>
  </si>
  <si>
    <t>IŠ VISO</t>
  </si>
  <si>
    <t>Mokesčiai už aplinkos teršimą</t>
  </si>
  <si>
    <t>socialinėms išmokoms ir kompensacijoms skaičiuoti ir mokėti</t>
  </si>
  <si>
    <t>Plungės socialinių paslaugų centras</t>
  </si>
  <si>
    <t>Ekonominės ir projektinės veiklos programa</t>
  </si>
  <si>
    <t>Savivaldybės aplinkos apsaugos  programa</t>
  </si>
  <si>
    <t>Šateikių kultūros centras</t>
  </si>
  <si>
    <t>Plungės priešgaisrinės apsaugos tarnyba</t>
  </si>
  <si>
    <t xml:space="preserve">Žemaičių dailės muziejus </t>
  </si>
  <si>
    <t xml:space="preserve"> </t>
  </si>
  <si>
    <t>socialinėms paslaugoms</t>
  </si>
  <si>
    <t xml:space="preserve">socialinei paramai mokiniams </t>
  </si>
  <si>
    <t>Kitos neišvardytos pajamos</t>
  </si>
  <si>
    <t>Žlibinų kultūros centras</t>
  </si>
  <si>
    <t>Įmokos už išlaikymą švietimo, socialinės apsaugos ir kitose įstaigose</t>
  </si>
  <si>
    <t>Kiti mokesčiai už valstybinius gamtos išteklius</t>
  </si>
  <si>
    <t xml:space="preserve">Asignavimų valdytojo pavadinimas </t>
  </si>
  <si>
    <t>Priemonės pavadinimas</t>
  </si>
  <si>
    <t>Socialiai saugios ir sveikos aplinkos kūrimo programa</t>
  </si>
  <si>
    <t>Savivaldybės veiklos valdymo programa</t>
  </si>
  <si>
    <t>Infrastruktūros objektų priežiūros ir ūkinių subjektų rėmimo programa</t>
  </si>
  <si>
    <t>Savivaldybės administracija (seniūnijos)</t>
  </si>
  <si>
    <t>priešgaisrinei saugai</t>
  </si>
  <si>
    <t>civilinei saugai</t>
  </si>
  <si>
    <t>gyvenamosios vietos deklaravimo duomenų ir gyvenamosios vietos neturinčių asmenų apskaitos duomenims tvarkyti</t>
  </si>
  <si>
    <t>žemės ūkio funkcijoms atlikti</t>
  </si>
  <si>
    <t>valstybės garantuojamai pirminei teisinei pagalbai teikti</t>
  </si>
  <si>
    <t>civilinės būklės aktams registruoti</t>
  </si>
  <si>
    <t>Eil. Nr.</t>
  </si>
  <si>
    <t>Plungės rajono savivaldybės administracija</t>
  </si>
  <si>
    <t>jaunimo teisių apsaugai</t>
  </si>
  <si>
    <t>Senamiesčio mokykla</t>
  </si>
  <si>
    <t>Plungės sporto ir rekreacijos centras</t>
  </si>
  <si>
    <t>Plungės rajono savivaldybės visuomenės sveikatos biuras</t>
  </si>
  <si>
    <t>visuomenės sveikatos priežiūros funkcijoms vykdyti</t>
  </si>
  <si>
    <t>Specialiojo ugdymo centras</t>
  </si>
  <si>
    <t xml:space="preserve">Specialiojo ugdymo centras </t>
  </si>
  <si>
    <t>Kulių gimnazija</t>
  </si>
  <si>
    <t>Žemaičių Kalvarijos M.Valančiaus gimnazija</t>
  </si>
  <si>
    <t>Savivaldybės Kontrolės ir audito tarnyba</t>
  </si>
  <si>
    <t xml:space="preserve">Fizinių asmenų nekilnojamojo turto mokestis </t>
  </si>
  <si>
    <t xml:space="preserve">Juridinių asmenų nekilnojamojo turto mokestis </t>
  </si>
  <si>
    <t xml:space="preserve">Fizinių asmenų žemės mokestis </t>
  </si>
  <si>
    <t xml:space="preserve">Juridinių asmenų žemės mokestis </t>
  </si>
  <si>
    <t>Plungės turizmo informacijos centras</t>
  </si>
  <si>
    <t>Plungės krizių centras</t>
  </si>
  <si>
    <t xml:space="preserve">              IŠ VISO:</t>
  </si>
  <si>
    <t>tūkst. Eur</t>
  </si>
  <si>
    <t xml:space="preserve">IŠ VISO ASIGNAVIMŲ </t>
  </si>
  <si>
    <t>Alsėdžių Stanislovo Narutavičiaus gimnazija</t>
  </si>
  <si>
    <t xml:space="preserve">                                                                                                                                               Plungės rajono savivaldybės </t>
  </si>
  <si>
    <t>Gyventojų pajamų mokestis</t>
  </si>
  <si>
    <t>neveiksnių asmenų būklės peržiūrėjimui užtikrinti</t>
  </si>
  <si>
    <t>Dotacijos:</t>
  </si>
  <si>
    <t>savivaldybei priskirtiems archyviniams dokumentams tvarkyti</t>
  </si>
  <si>
    <t>iš jų: paskolų grąžinimas</t>
  </si>
  <si>
    <t>IŠ VISO ASIGNAVIMŲ (9eil.-10eil.)</t>
  </si>
  <si>
    <t>Pajamos už prekes ir paslaugas</t>
  </si>
  <si>
    <t>Savivaldybės patvirtintai užimtumo didinimo programai įgyvendinti</t>
  </si>
  <si>
    <t>būsto nuomos mokesčio daliai kompensuoti</t>
  </si>
  <si>
    <t>valstybei nuosavybės teise priklausančių melioracijos ir hidrotechnikos  statinių valdymui ir naudojimui patikėjimo teise užtikrinti</t>
  </si>
  <si>
    <t>duomenims į suteiktos valstybės pagalbos ir nerekšmingos pagalbos registrą teikti</t>
  </si>
  <si>
    <t>valstybinės kalbos vartojimo ir taisyklingumo kontrolei</t>
  </si>
  <si>
    <t>Pajamos iš baudų, konfiskuoto turto ir kitų netesybų</t>
  </si>
  <si>
    <t xml:space="preserve">Ilgalaikio materialiojo turto realizavimo pajamos </t>
  </si>
  <si>
    <t>Nuomos mokestis už valstybinę žemę</t>
  </si>
  <si>
    <t>Valstybės  rinkliava</t>
  </si>
  <si>
    <t>Vietinė rinkliava</t>
  </si>
  <si>
    <t>Mokesčiai už medžiojamųjų gyvūnų išteklius</t>
  </si>
  <si>
    <t>Pajamos už ilgalaikio ir trumpalaikio materialiojo turto nuomą</t>
  </si>
  <si>
    <t>Biudžetinių įstaigų pajamos už prekes ir paslaugas</t>
  </si>
  <si>
    <t xml:space="preserve">         iš jos: rinkliava už atliekų tvarkymą</t>
  </si>
  <si>
    <t>8.1.</t>
  </si>
  <si>
    <t>8.2.</t>
  </si>
  <si>
    <t>8.3.</t>
  </si>
  <si>
    <t>8.4.</t>
  </si>
  <si>
    <t>8.5.</t>
  </si>
  <si>
    <t>8.6.</t>
  </si>
  <si>
    <t>8.7.</t>
  </si>
  <si>
    <t>8.9.</t>
  </si>
  <si>
    <t>8.10.</t>
  </si>
  <si>
    <t>8.8.</t>
  </si>
  <si>
    <t>Finansų ir biudžeto skyrius</t>
  </si>
  <si>
    <t>dalyvauti rengiant ir vykdant mobilizaciją, demobilizaciją, piimančiosiosios šalies paramą</t>
  </si>
  <si>
    <t>„Babrungo“ progimnazija</t>
  </si>
  <si>
    <t>Akademiko Adolfo Jucio progimnazija</t>
  </si>
  <si>
    <t>Plungės paslaugų ir švietimo pagalbos centras</t>
  </si>
  <si>
    <t>ugdymo reikmėms finansuoti</t>
  </si>
  <si>
    <t>Palūkanos</t>
  </si>
  <si>
    <t>17.1.</t>
  </si>
  <si>
    <t>8.11.</t>
  </si>
  <si>
    <t>8.12.</t>
  </si>
  <si>
    <t>8.13.</t>
  </si>
  <si>
    <t>8.14.</t>
  </si>
  <si>
    <t>8.15.</t>
  </si>
  <si>
    <t>8.16.</t>
  </si>
  <si>
    <t>8.17.</t>
  </si>
  <si>
    <t>8.18.</t>
  </si>
  <si>
    <t>8.19.</t>
  </si>
  <si>
    <t>8.20.</t>
  </si>
  <si>
    <t>8.21.</t>
  </si>
  <si>
    <t>8.22.</t>
  </si>
  <si>
    <t>8.23.</t>
  </si>
  <si>
    <t>8.24.</t>
  </si>
  <si>
    <t>8.25.</t>
  </si>
  <si>
    <t>iš jų - paskolų grąžinimas</t>
  </si>
  <si>
    <t>pagal teisės aktus Savivaldybei perduotam Plungės specialiojo ugdymo centrui išlaikyti (be mokymo lėšų)</t>
  </si>
  <si>
    <t>Europos Sąjungos, kitos tarptautinės finansinės paramos  lėšos</t>
  </si>
  <si>
    <t>8.26.</t>
  </si>
  <si>
    <t>8.27.</t>
  </si>
  <si>
    <t>8.30.</t>
  </si>
  <si>
    <t>8.31.</t>
  </si>
  <si>
    <t>8.32.</t>
  </si>
  <si>
    <t>8.34.</t>
  </si>
  <si>
    <t>Savivaldybės vietinės reikšmės keliams (gatvėms) tiesti, rekonstruoti, taisyti (remontuoti), prižiūrėti ir saugaus eismo sąlygoms užtikrinti</t>
  </si>
  <si>
    <t>gyventojų registrui tvarkyti ir duomenims valstybės registrui teikti</t>
  </si>
  <si>
    <t xml:space="preserve">akredituotai vaikų dienos socialinei priežiūrai organizuoti, teikti ir administruoti </t>
  </si>
  <si>
    <t>savivaldybių viešosioms bibliotekoms dokumentams įsigyti</t>
  </si>
  <si>
    <t>projektui "Užterštos teritorijos Plungės m., Birutės g., greta Gandingos HE tvenkinio, ir  užterštos naftos produktais teritorijos Plungės r. sav., Šateikių sen., Narvaišių k., sutvarkymas" (VIPA)</t>
  </si>
  <si>
    <t xml:space="preserve">projektui "Plungės miesto poilsio ir rekreacijos zonų sukūrimas prie Babrungo upės ir Gondingos hidroelektrinės tvenkinio bei prieigų prie jų sutvarkymas"(VIPA)    </t>
  </si>
  <si>
    <t xml:space="preserve">neformaliajam vaikų švietimui </t>
  </si>
  <si>
    <t>Liepijų mokykla</t>
  </si>
  <si>
    <t>Plungės raj. savivaldybės visuomenės sveikatos biuras</t>
  </si>
  <si>
    <t>Ugdymo kokybės, sporto ir modernios aplinkos užtikrinimo programa</t>
  </si>
  <si>
    <t xml:space="preserve">Iš viso </t>
  </si>
  <si>
    <t xml:space="preserve">projektui „Plungės dvaro sodybos Mykolo Oginskio rūmų rekonstravimas ir modernizavimas, kuriant aukštesnę kultūros paslaugų kokybę" (VIPA) </t>
  </si>
  <si>
    <t>Specialiojo ugdymo  centras</t>
  </si>
  <si>
    <t>8.33.</t>
  </si>
  <si>
    <t>8.35.</t>
  </si>
  <si>
    <t>Kultūros ir turizmo programa</t>
  </si>
  <si>
    <t>koordinuotai teikiamų paslaugų vaikams nuo gimimo iki 18 metų (turintiems didelių ir labai didelių specialiųjų ugdymosi poreikių – iki 21 metų) ir vaiko atstovams kordinavimui finansuoti</t>
  </si>
  <si>
    <t>savivaldybės priskirtų geodezijos ir kartografijos darbų (savivaldybės erdvinių duomenų rinkiniams tvarkyti) organizuoti ir vykdyti</t>
  </si>
  <si>
    <t>asmeninei pagalbai teikti ir administruoti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</si>
  <si>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</si>
  <si>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</si>
  <si>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</si>
  <si>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</si>
  <si>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</si>
  <si>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</si>
  <si>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</si>
  <si>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</si>
  <si>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</si>
  <si>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</si>
  <si>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</si>
  <si>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</si>
  <si>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</si>
  <si>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</si>
  <si>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</si>
  <si>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</si>
  <si>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</si>
  <si>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</si>
  <si>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</si>
  <si>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</si>
  <si>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</si>
  <si>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</si>
  <si>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</si>
  <si>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</si>
  <si>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</si>
  <si>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</si>
  <si>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</si>
  <si>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</si>
  <si>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</si>
  <si>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</si>
  <si>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</si>
  <si>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</si>
  <si>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</si>
  <si>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</si>
  <si>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</si>
  <si>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</si>
  <si>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36.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</si>
  <si>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</si>
  <si>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</si>
  <si>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</si>
  <si>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</si>
  <si>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</si>
  <si>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</si>
  <si>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</si>
  <si>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</si>
  <si>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</si>
  <si>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 xml:space="preserve">Plungės rajono savivaldybės </t>
  </si>
  <si>
    <t>2 priedas</t>
  </si>
  <si>
    <t>4 priedas</t>
  </si>
  <si>
    <t>5 priedas</t>
  </si>
  <si>
    <t>6 priedas</t>
  </si>
  <si>
    <t xml:space="preserve">                                       </t>
  </si>
  <si>
    <t xml:space="preserve">                        </t>
  </si>
  <si>
    <t>7 priedas</t>
  </si>
  <si>
    <t>8 priedas</t>
  </si>
  <si>
    <t>9 priedas</t>
  </si>
  <si>
    <t>Savivaldybės infrastruktūros plėtra tikslinėmis lėšomis (TP)</t>
  </si>
  <si>
    <t>Plungės sporto ir rekreacijos centras (Universalaus sporto ir sveikatingumo kompleksas)</t>
  </si>
  <si>
    <t>sprendimo Nr. T1-</t>
  </si>
  <si>
    <t>BIUDŽETINIŲ ĮSTAIGŲ  PAJAMŲ UŽ PREKES, TEIKIAMAS PASLAUGAS IR TURTO NUOMĄ ĮMOKOS 2023 M.  Į SAVIVALDYBĖS BIUDŽETĄ</t>
  </si>
  <si>
    <t xml:space="preserve">Savivaldybės administracija </t>
  </si>
  <si>
    <t>001</t>
  </si>
  <si>
    <t>002</t>
  </si>
  <si>
    <t>003</t>
  </si>
  <si>
    <t>004</t>
  </si>
  <si>
    <t>005</t>
  </si>
  <si>
    <t>006</t>
  </si>
  <si>
    <t>007</t>
  </si>
  <si>
    <t>008</t>
  </si>
  <si>
    <t>Alsėdžių Stanislovo Narutavičiaus gimnazijos veikla (TP)</t>
  </si>
  <si>
    <t>Plungės „Babrungo“ progimnazijos veikla (TP)</t>
  </si>
  <si>
    <t>Akademiko Adolfo Jucio progimnazijos veikla (TP)</t>
  </si>
  <si>
    <t>Kulių gimnazijos veikla (TP)</t>
  </si>
  <si>
    <t>Liepijų mokyklos veikla (TP)</t>
  </si>
  <si>
    <t>„Ryto“ pagrindinės mokyklos veikla (TP)</t>
  </si>
  <si>
    <t>„Saulės“  gimnazijos veikla (TP)</t>
  </si>
  <si>
    <t>Senamiesčio mokyklos veikla (TP)</t>
  </si>
  <si>
    <t>Plungės specialiojo ugdymo centro veikla (TP)</t>
  </si>
  <si>
    <t>Žemaičių Kalvarijos M.Valančiaus gimnazijos veikla (TP)</t>
  </si>
  <si>
    <t>Lopšelio-darželio „Nykštukas“ veikla (TP)</t>
  </si>
  <si>
    <t>Lopšelio-darželio „Pasaka“ veikla (TP)</t>
  </si>
  <si>
    <t>Lopšelio-darželio „Raudonkepuraitė“ veikla (TP)</t>
  </si>
  <si>
    <t>Lopšelio-darželio „Rūtelė“ veikla (TP)</t>
  </si>
  <si>
    <t>Lopšelio-darželio „Saulutė“ veikla (TP)</t>
  </si>
  <si>
    <t>Lopšelio-darželio „Vyturėlis“ veikla (TP)</t>
  </si>
  <si>
    <t>M.Oginskio meno mokyklos veikla (TP)</t>
  </si>
  <si>
    <t>Platelių meno mokyklos veikla (TP)</t>
  </si>
  <si>
    <t>Plungės sporto ir rekreacijos centro veikla (TP)</t>
  </si>
  <si>
    <t>Mokinių aprūpinimas IKT bendrojo ugdymo mokyklose  (PP)</t>
  </si>
  <si>
    <t>Trečiojo amžiaus universiteto (TAU) veiklos organizavimas (TP)</t>
  </si>
  <si>
    <t>Projektinės veiklos organizavimas (TP)</t>
  </si>
  <si>
    <t>Bendruomeninių organizacijų veiklos rėmimas (TP)</t>
  </si>
  <si>
    <t>Bendruomeninės veiklos savivaldybėje stiprinimas (PP)</t>
  </si>
  <si>
    <t>Jaunimo veiklos programos įgyvendinimas (TP)</t>
  </si>
  <si>
    <t>Mokslo rėmimo programos įgyvendinimas (TP)</t>
  </si>
  <si>
    <t>Ugdymo kokybės užtikrinimas (TP)</t>
  </si>
  <si>
    <t>Sporto projektų rėmimas (TP)</t>
  </si>
  <si>
    <t>VšĮ "Plungės futbolas" programos įgyvendinimas (TP)</t>
  </si>
  <si>
    <t>Krepšinio komandos "Plungės Olimpas" rėmimas (TP)</t>
  </si>
  <si>
    <t>Futbolo komandos FK "Babrungas" rėmimas (TP)</t>
  </si>
  <si>
    <t>Plungės atviro jaunimo centro veiklos organizavimas (TP)</t>
  </si>
  <si>
    <t>Sporto ir rekreacijos centras</t>
  </si>
  <si>
    <t>Smulkiojo ir vidutinio verslo subjektų rėmimas (TP)</t>
  </si>
  <si>
    <t>Plungės dekanato aptarnaujamų parapijų rėmimas (TP)</t>
  </si>
  <si>
    <t>Bendradarbystės centro "Spiečius" veiklos organizavimas (TP)</t>
  </si>
  <si>
    <t>Žemėtvarkos proceso (darbų) organizavimas  (TP)</t>
  </si>
  <si>
    <t>Savivaldybės ir socialinio būsto fondo plėtra (PP)</t>
  </si>
  <si>
    <t>Kultūros vertybių apsaugos organizavimas (TP)</t>
  </si>
  <si>
    <t>Architektūros ir teritorijų planavimo proceso organizavimas (TP)</t>
  </si>
  <si>
    <t>Savivaldybės infrastruktūros objektų pagerinimo ir plėtros projektinės dokumentacijos rengimas (PP)</t>
  </si>
  <si>
    <t>Savivaldybės priskirtiems geodezijos ir kartografijos darbams (savivaldybės erdvinių duomenų rinkiniams tvarkyti) organizuoti ir vykdyti (TP)</t>
  </si>
  <si>
    <t>Socialinėms išmokoms ir kompensacijoms skaičiuoti ir mokėti (TP)</t>
  </si>
  <si>
    <t>Socialinei paramai mokiniams (TP)</t>
  </si>
  <si>
    <t>Socialinėms paslaugoms (TP)</t>
  </si>
  <si>
    <t>Savivaldybės teikiamos paramos organizavimas  (TP)</t>
  </si>
  <si>
    <t>Socialinės reabilitacijos paslaugų neįgaliesiems bendruomenėje teikimas (TP)</t>
  </si>
  <si>
    <t>VšĮ Plungės bendruomenės centro programos įgyvendinimas (TP)</t>
  </si>
  <si>
    <t>Socialinėms pašalpoms ir kompensacijoms skaičiuoti ir mokėti (TP)</t>
  </si>
  <si>
    <t>Keleivių  ir moksleivių pavėžėjimo užtikrinimas (TP)</t>
  </si>
  <si>
    <t>Vaikų dienos centrų programų rėmimas (TP)</t>
  </si>
  <si>
    <t>Savivaldybės įstaigoms reikalingų specialybių darbuotojų  finansinis skatinimas (PP)</t>
  </si>
  <si>
    <t>Saugios nakvynės paslaugos organizavimas VšĮ Plungės rajono savivaldybės ligoninėje (TP)</t>
  </si>
  <si>
    <t>VšĮ Plungės rajono savivaldybės ligoninės programos įgyvendinimas (PP)</t>
  </si>
  <si>
    <t>Savivaldybės įmonės Plungės būstas programa (TP)</t>
  </si>
  <si>
    <t>Plungės rajono policijos komisariato programos įgyvendinimas (TP)</t>
  </si>
  <si>
    <t>Visuomenės sveikatos priežiūros funkcijoms vykdyti (TP)</t>
  </si>
  <si>
    <t>Būsto nuomos mokesčio daliai kompensuoti (TP)</t>
  </si>
  <si>
    <t>Neveiksnių asmenų būklės peržiūrėjimui užtikrinti (TP)</t>
  </si>
  <si>
    <t>Savivaldybės patvirtintai Užimtumo didinimo programai įgyvendinti (TP)</t>
  </si>
  <si>
    <t>Specialiosios aplinkos apsaugos rėmimo programos vykdymas (TP)</t>
  </si>
  <si>
    <t>Gamtos objektų, gamtos vertybių įveiklinimas, svarbiausių objektų tvarkymas (PP)</t>
  </si>
  <si>
    <t>Komunalinių atliekų surinkimui ir tvarkymui (TP)</t>
  </si>
  <si>
    <t>„Babrungo“ progimnazijos veikla (TP)</t>
  </si>
  <si>
    <t>Specialiojo ugdymo centro veikla (TP)</t>
  </si>
  <si>
    <t>Plungės paslaugų ir švietimo pagalbos centro veikla (TP)</t>
  </si>
  <si>
    <t>Miesto šventės ir kitų reprezentacinių renginių organizavimas (TP)</t>
  </si>
  <si>
    <t>Kultūros projektų rėmimas (PP)</t>
  </si>
  <si>
    <t>Lietuvos kultūros tarybos ir kitų kultūrinių projektų rėmimas (PP)</t>
  </si>
  <si>
    <t>Plungės rajono savivaldybės viešosios bibliotekos veikla (TP)</t>
  </si>
  <si>
    <t>Plungės turizmo informacijos centro veikla (TP)</t>
  </si>
  <si>
    <t>Žemaičių dailės muziejaus veikla (TP)</t>
  </si>
  <si>
    <t>Parko priežiūra (TP)</t>
  </si>
  <si>
    <t>Tarptautinio M. Oginskio festivalio organizavimas (TP)</t>
  </si>
  <si>
    <t>Plungės rajono savivaldybės kultūros centro veikla (TP)</t>
  </si>
  <si>
    <t>Kulių kultūros centro veikla (TP)</t>
  </si>
  <si>
    <t>Šateikių kultūros centro veikla (TP)</t>
  </si>
  <si>
    <t>Žemaičių Kalvarijos kultūros centro veikla (TP)</t>
  </si>
  <si>
    <t>Žlibinų kultūros centro veikla (TP)</t>
  </si>
  <si>
    <t>Plungės krizių centro veikla (TP)</t>
  </si>
  <si>
    <t>Plungės socialinių paslaugų centro veikla (TP)</t>
  </si>
  <si>
    <t>Plungės raj. savivaldybės visuomenės sveikatos biuro veikla (TP)</t>
  </si>
  <si>
    <t>Priklausomybių mažinimo programos įgyvendinimas (TP)</t>
  </si>
  <si>
    <t>Savivaldybės Kontrolės ir audito tarnybos darbo užtikrinimas (TP)</t>
  </si>
  <si>
    <t>Vaikų vasaros poilsio organizavimo programos įgyvendinimas(TP)</t>
  </si>
  <si>
    <t>Savivaldybės tarybos veikla (TP)</t>
  </si>
  <si>
    <t>Savivaldybės administracijos veikla (TP)</t>
  </si>
  <si>
    <t>Plungės rajono seniūnijų veikla (TP)</t>
  </si>
  <si>
    <t>Savivaldybės administracijos direktoriaus rezervas (TP)</t>
  </si>
  <si>
    <t>Kaimo rėmimui (TP)</t>
  </si>
  <si>
    <t>VIPA dotacijos grąžinimas (TP)</t>
  </si>
  <si>
    <t>Savivaldybės infrastruktūros objektų planavimas,  remontas ir priežiūra (TP)</t>
  </si>
  <si>
    <t>Savivaldybės vietinės reikšmės keliams (gatvėms) tiesti, taisyti, prižiūrėti ir saugaus eismo sąlygoms užtikrinti (TP)</t>
  </si>
  <si>
    <t>Savivaldybės vietinės reikšmės kelių (gatvių) bei eismo saugumo priemonių plėtra, prisidedant prie darnaus judumo (PP)</t>
  </si>
  <si>
    <t>Infrastruktūros plėtra Savivaldybės ir fizinių ar juridinių asmenų jungtinės veiklos pagrindu (TP)</t>
  </si>
  <si>
    <t>Dalyvaujamojo biudžeto įgyvendinimas (PP)</t>
  </si>
  <si>
    <t>47.</t>
  </si>
  <si>
    <t>48.</t>
  </si>
  <si>
    <t>49.</t>
  </si>
  <si>
    <t>50.</t>
  </si>
  <si>
    <t>Priešgaisrinei saugai (TP)</t>
  </si>
  <si>
    <t>Civilinei saugai (TP)</t>
  </si>
  <si>
    <t>Gyvenamosios vietos deklaravimo duomenų ir gyvenamosios vietos neturinčių asmenų apskaitos duomenims tvarkyti (TP)</t>
  </si>
  <si>
    <t>Žemės ūkio funkcijoms atlikti (TP)</t>
  </si>
  <si>
    <t>Valstybei nuosavybės teise priklausančių melioracijos ir hidrotechnikos  statinių valdymui ir naudojimui patikėjimo teise užtikrinti (TP)</t>
  </si>
  <si>
    <t>Koordinuotai teikiamų paslaugų vaikams nuo gimimo iki 18 metų (turintiems didelių ir labai didelių specialiųjų ugdymosi poreikių – iki 21 metų) ir vaiko atstovams kordinavimui finansuoti (TP)</t>
  </si>
  <si>
    <t>Duomenims į suteiktos valstybės pagalbos ir nerekšmingos pagalbos registrą teikti (TP)</t>
  </si>
  <si>
    <t>Valstybinės kalbos vartojimo ir taisyklingumo kontrolei (TP)</t>
  </si>
  <si>
    <t>Savivaldybei priskirtiems archyviniams dokumentams tvarkyti (TP)</t>
  </si>
  <si>
    <t>Dalyvauti rengiant ir vykdant mobilizaciją, demobilizaciją, piimančiosios šalies paramą (TP)</t>
  </si>
  <si>
    <t>Jaunimo teisių apsaugai (TP)</t>
  </si>
  <si>
    <t>Gyventojų registrui tvarkyti ir duomenims valstybės registrui teikti (TP)</t>
  </si>
  <si>
    <t>Valstybės garantuojamai pirminei teisinei pagalbai teikti (TP)</t>
  </si>
  <si>
    <t>Civilinės būklės aktams registruoti (TP)</t>
  </si>
  <si>
    <t>Plungės rajono savivaldybės visuomenės sveikatos biuro veikla (TP)</t>
  </si>
  <si>
    <t>Plungės turizmo informacijos centro veiklos programa (TP)</t>
  </si>
  <si>
    <t xml:space="preserve">Plungės rajono seniūnijų veikla (TP) </t>
  </si>
  <si>
    <t>Savivaldybės infrastruktūros objektų plėtra (PP)</t>
  </si>
  <si>
    <t>Paskolų grąžinimas  (TP)</t>
  </si>
  <si>
    <t>Palūkanų mokėjimas (TP)</t>
  </si>
  <si>
    <t>ASIGNAVIMŲ SAVARANKIŠKOSIOMS SAVIVALDYBĖS FUNKCIJOMS VYKDYTI 2023 METAIS PASKIRSTYMAS</t>
  </si>
  <si>
    <t xml:space="preserve">                                                                             Plungės rajono savivaldybės </t>
  </si>
  <si>
    <t>2023 METŲ BIUDŽETINIŲ ĮSTAIGŲ GAUNAMŲ LĖŠŲ IR PAJAMŲ UŽ NUOMĄ  PASKIRSTYMAS</t>
  </si>
  <si>
    <t xml:space="preserve">                                                3 priedas</t>
  </si>
  <si>
    <t>2023 METŲ KITŲ  DOTACIJŲ PASKIRSTYMAS</t>
  </si>
  <si>
    <t xml:space="preserve">2023 METŲ VALSTYBĖS BIUDŽETO SPECIALIOSIOS TIKSLINĖS DOTACIJOS,  SKIRIAMOS UGDYMO REIKMĖMS FINANSUOTI, PASKIRSTYMAS </t>
  </si>
  <si>
    <t xml:space="preserve">2022 METAIS NEPANAUDOTŲ BIUDŽETO LĖŠŲ PASKIRSTYMAS                                                                                                                   </t>
  </si>
  <si>
    <t xml:space="preserve">2023 METŲ VALSTYBĖS BIUDŽETO SPECIALIOSIOS TIKSLINĖS DOTACIJOS,  SKIRIAMOS VALSTYBINĖMS (VALSTYBĖS PERDUOTOMS SAVIVALDYBĖMS) FUNKCIJOMS ATLIKTI, PASKIRSTYMAS </t>
  </si>
  <si>
    <t>PLUNGĖS RAJONO SAVIVALDYBĖS 2023 METŲ BIUDŽETO PAJAMOS</t>
  </si>
  <si>
    <t>2022 metais nepanaudotas biudžetinių lėšų likutis</t>
  </si>
  <si>
    <t>Tęstinių investicijų ir kitų projektų vykdymas (pereinamojo laikotarpio) (TI) (skolintos lėšos)</t>
  </si>
  <si>
    <t>Investicijų ir kitų projektų, skirtų 2014-2020 m. nacionalinei pažangos programai/ ES fondų investicijų programai, vykdymas (TE) (skolintos lėšos)</t>
  </si>
  <si>
    <t>Investicijų ir kitų projektų, skirtų 2014-2020 m. nacionalinei pažangos programai/ES fondų investicijų programai, vykdymas(TE) (skolintos lėšos)</t>
  </si>
  <si>
    <t>Investicijų ir kitų projektų vykdymas (naujo finansavimo periodo) (PP) (skolintos lėšos)</t>
  </si>
  <si>
    <t>Antikorupcinio sąmoningumo didinimas (TP)</t>
  </si>
  <si>
    <t>Plungės Socialinių paslaugų centro veikla (TP)</t>
  </si>
  <si>
    <t>akredituotai socialinei reabilitacijai neįgaliesiems bendruomenėje organizuoti, teikti ir administruoti</t>
  </si>
  <si>
    <t xml:space="preserve">Savivaldybės administracijos veikla (TP) </t>
  </si>
  <si>
    <t>UAB "Plungės autobusų parkas" veiklos gerinimas (PP)</t>
  </si>
  <si>
    <t>Pasiruošimas dainų šventei (TP)</t>
  </si>
  <si>
    <t>Investicijų ir kitų projektų, skirtų 2014-2020 m. nacionalinei pažangos programai/ ES fondų investicijų programai, vykdymas (TE) (savivaldybės biudžeto lėšos)</t>
  </si>
  <si>
    <t>Investicijų ir kitų projektų vykdymas (naujo finansavimo  periodo  (PP) (savivaldybės biudžeto lėšos)</t>
  </si>
  <si>
    <t>Investicijų ir kitų projektų, skirtų 2014-2020 m. nacionalinei pažangos programai/ES fondų investicijų programai, vykdymas(TE) (savivaldybės biudžeto lėšos)</t>
  </si>
  <si>
    <t>Investicijų ir kitų projektų vykdymas (naujo finansavimo  periodo  (PP)  (savivaldybės biudžeto lėšos)</t>
  </si>
  <si>
    <t>Ugdymo kokybės užtikrinimas (ES lėšos)</t>
  </si>
  <si>
    <t>Investicijų ir kitų projektų skirtų 2014-2020 m. nacionalinei pažangos programai/ ES fondų investicijų programai, vykdymas (TE) (ES lėšos)</t>
  </si>
  <si>
    <t>Neformaliojo vaikų švietimo programos įgyvendinimas (TP)</t>
  </si>
  <si>
    <t>Plungės paslaugų ir švietimo pagalbos centro veikla  (TP)</t>
  </si>
  <si>
    <t xml:space="preserve">socialinių paslaugų srities darbuotojų minimaliesiems pareiginės algos pastoviosios dalies koeficientams didinti </t>
  </si>
  <si>
    <t xml:space="preserve">           iš jo: gyventojų pajamų mokestis pagal Lietuvos Respublikos 2022 metų valstybės biudžeto ir savivaldybių biudžetų finansinių rodiklių patvirtinimo įstatymą</t>
  </si>
  <si>
    <t>1.1.</t>
  </si>
  <si>
    <t xml:space="preserve">Investicijų ir kitų projektų skirtų 2014-2020 m. nacionalinei pažangos programai/ ES fondų investicijų programai, vykdymas (TE) (VIPA)   </t>
  </si>
  <si>
    <t>Investicijų ir kitų projektų vykdymas (naujo finansavimo periodo) (PP) (ES lėšos)</t>
  </si>
  <si>
    <t>8.28.</t>
  </si>
  <si>
    <t>8.29.</t>
  </si>
  <si>
    <t>49.1.</t>
  </si>
  <si>
    <t>49.2.</t>
  </si>
  <si>
    <t>49.3.</t>
  </si>
  <si>
    <t>49.4.</t>
  </si>
  <si>
    <t>49.5.</t>
  </si>
  <si>
    <t>49.6.</t>
  </si>
  <si>
    <t>49.7.</t>
  </si>
  <si>
    <t>49.8.</t>
  </si>
  <si>
    <t>49.9.</t>
  </si>
  <si>
    <t>49.10.</t>
  </si>
  <si>
    <t>49.11.</t>
  </si>
  <si>
    <t>49.12.</t>
  </si>
  <si>
    <t>49.13.</t>
  </si>
  <si>
    <t>49.14.</t>
  </si>
  <si>
    <t>49.16.</t>
  </si>
  <si>
    <t>49.17.</t>
  </si>
  <si>
    <t>49.18.</t>
  </si>
  <si>
    <t>49.19.</t>
  </si>
  <si>
    <t>49.20.</t>
  </si>
  <si>
    <t>49.21.</t>
  </si>
  <si>
    <t>49.22.</t>
  </si>
  <si>
    <t>49.23.</t>
  </si>
  <si>
    <t>49.24.</t>
  </si>
  <si>
    <t>49.25.</t>
  </si>
  <si>
    <t>49.26.</t>
  </si>
  <si>
    <t>49.27.</t>
  </si>
  <si>
    <t>49.28.</t>
  </si>
  <si>
    <t>49.29.</t>
  </si>
  <si>
    <t>49.30.</t>
  </si>
  <si>
    <t>49.31.</t>
  </si>
  <si>
    <t>49.32.</t>
  </si>
  <si>
    <t>49.33.</t>
  </si>
  <si>
    <t>49.34.</t>
  </si>
  <si>
    <t>49.35.</t>
  </si>
  <si>
    <t>49.36.</t>
  </si>
  <si>
    <t>49.37.</t>
  </si>
  <si>
    <t>49.38.</t>
  </si>
  <si>
    <t>49.39.</t>
  </si>
  <si>
    <t>49.40.</t>
  </si>
  <si>
    <t>49.41.</t>
  </si>
  <si>
    <t>49.42.</t>
  </si>
  <si>
    <t>49.43.</t>
  </si>
  <si>
    <t>49.44.</t>
  </si>
  <si>
    <t>49.45.</t>
  </si>
  <si>
    <t>49.46.</t>
  </si>
  <si>
    <t>49.47.</t>
  </si>
  <si>
    <t>49.48.</t>
  </si>
  <si>
    <t>49.49.</t>
  </si>
  <si>
    <t>49.50.</t>
  </si>
  <si>
    <t>49.51.</t>
  </si>
  <si>
    <t>49.52.</t>
  </si>
  <si>
    <t>49.53.</t>
  </si>
  <si>
    <t>49.54.</t>
  </si>
  <si>
    <t>49.55.</t>
  </si>
  <si>
    <t>51.</t>
  </si>
  <si>
    <t>49.15.</t>
  </si>
  <si>
    <t>49.56.</t>
  </si>
  <si>
    <t>49.57.</t>
  </si>
  <si>
    <t>PLUNGĖS RAJONO SAVIVALDYBĖS 2023 METŲ BIUDŽETO ASIGNAVIMŲ PASKIRSTYMAS PAGAL 2023-2025 METŲ STRATEGINIO VEIKLOS PLANO PROGRAMAS</t>
  </si>
  <si>
    <t xml:space="preserve">tarybos 2023 m.sausio 26 d. </t>
  </si>
  <si>
    <t xml:space="preserve">tarybos 2023 m. sausio 26  d. </t>
  </si>
  <si>
    <t xml:space="preserve">tarybos 2023 m. sausio 26 d. </t>
  </si>
  <si>
    <t xml:space="preserve">                                                                                                                                               tarybos 2023 m. sausio 26 d. </t>
  </si>
  <si>
    <t>Iš viso 001 programai</t>
  </si>
  <si>
    <t>Iš viso 002 programai</t>
  </si>
  <si>
    <t>Iš viso 003 programai</t>
  </si>
  <si>
    <t>Iš viso 004 programai</t>
  </si>
  <si>
    <t>Iš viso 005 programai</t>
  </si>
  <si>
    <t>Iš viso 006 programai</t>
  </si>
  <si>
    <t>Iš viso 007 programai</t>
  </si>
  <si>
    <t>Iš viso 008 programai</t>
  </si>
  <si>
    <t xml:space="preserve">                                                                                                                                sprendimo Nr. T1-</t>
  </si>
  <si>
    <t xml:space="preserve">                                                                                                                  1 priedas </t>
  </si>
  <si>
    <t xml:space="preserve">                                                                              tarybos 2023 m. sausio 26  d. </t>
  </si>
  <si>
    <t xml:space="preserve">                                                              sprendimo Nr. T1-</t>
  </si>
  <si>
    <t>Savivaldybės turto valdymas (PP)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</si>
</sst>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(* #,##0.00_);_(* \(#,##0.00\);_(* &quot;-&quot;??_);_(@_)"/>
    <numFmt numFmtId="165" formatCode="_-* #,##0.00\ &quot;Lt&quot;_-;\-* #,##0.00\ &quot;Lt&quot;_-;_-* &quot;-&quot;??\ &quot;Lt&quot;_-;_-@_-"/>
    <numFmt numFmtId="166" formatCode="_-* #,##0.00\ _L_t_-;\-* #,##0.00\ _L_t_-;_-* &quot;-&quot;??\ _L_t_-;_-@_-"/>
    <numFmt numFmtId="167" formatCode="0.0"/>
    <numFmt numFmtId="168" formatCode="0.000"/>
  </numFmts>
  <fonts count="18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16" fillId="2" borderId="0" applyNumberFormat="0" applyBorder="0" applyAlignment="0" applyProtection="0"/>
    <xf numFmtId="166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14" fillId="0" borderId="0"/>
    <xf numFmtId="0" fontId="13" fillId="0" borderId="0"/>
    <xf numFmtId="0" fontId="15" fillId="0" borderId="0"/>
    <xf numFmtId="0" fontId="14" fillId="0" borderId="0"/>
    <xf numFmtId="0" fontId="2" fillId="0" borderId="0"/>
    <xf numFmtId="43" fontId="13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</cellStyleXfs>
  <cellXfs count="202">
    <xf numFmtId="0" fontId="0" fillId="0" borderId="0" xfId="0"/>
    <xf numFmtId="0" fontId="3" fillId="0" borderId="1" xfId="0" applyFont="1" applyFill="1" applyBorder="1"/>
    <xf numFmtId="0" fontId="3" fillId="0" borderId="0" xfId="0" applyFont="1" applyFill="1" applyBorder="1"/>
    <xf numFmtId="0" fontId="3" fillId="0" borderId="2" xfId="0" applyFont="1" applyFill="1" applyBorder="1"/>
    <xf numFmtId="0" fontId="3" fillId="0" borderId="1" xfId="0" applyFont="1" applyFill="1" applyBorder="1" applyAlignment="1">
      <alignment horizontal="center"/>
    </xf>
    <xf numFmtId="167" fontId="3" fillId="0" borderId="0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/>
    </xf>
    <xf numFmtId="167" fontId="3" fillId="0" borderId="1" xfId="0" applyNumberFormat="1" applyFont="1" applyFill="1" applyBorder="1" applyAlignment="1">
      <alignment horizontal="left"/>
    </xf>
    <xf numFmtId="167" fontId="3" fillId="0" borderId="1" xfId="0" applyNumberFormat="1" applyFont="1" applyFill="1" applyBorder="1" applyAlignment="1">
      <alignment horizontal="left" wrapText="1"/>
    </xf>
    <xf numFmtId="0" fontId="3" fillId="0" borderId="0" xfId="0" applyNumberFormat="1" applyFont="1" applyFill="1" applyAlignment="1">
      <alignment vertical="justify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7" fontId="3" fillId="0" borderId="1" xfId="0" applyNumberFormat="1" applyFont="1" applyFill="1" applyBorder="1" applyAlignment="1">
      <alignment vertical="center" wrapText="1"/>
    </xf>
    <xf numFmtId="167" fontId="3" fillId="0" borderId="0" xfId="0" applyNumberFormat="1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167" fontId="6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0" xfId="0" quotePrefix="1" applyFont="1" applyFill="1" applyBorder="1" applyAlignment="1">
      <alignment vertical="center" wrapText="1"/>
    </xf>
    <xf numFmtId="167" fontId="5" fillId="0" borderId="0" xfId="0" applyNumberFormat="1" applyFont="1" applyFill="1" applyBorder="1" applyAlignment="1">
      <alignment vertical="center" wrapText="1"/>
    </xf>
    <xf numFmtId="167" fontId="3" fillId="0" borderId="0" xfId="0" applyNumberFormat="1" applyFont="1" applyFill="1"/>
    <xf numFmtId="0" fontId="3" fillId="0" borderId="1" xfId="0" applyFont="1" applyFill="1" applyBorder="1" applyAlignment="1">
      <alignment horizontal="left" wrapText="1"/>
    </xf>
    <xf numFmtId="0" fontId="3" fillId="0" borderId="1" xfId="0" applyNumberFormat="1" applyFont="1" applyFill="1" applyBorder="1" applyAlignment="1">
      <alignment vertical="center" wrapText="1"/>
    </xf>
    <xf numFmtId="167" fontId="3" fillId="0" borderId="0" xfId="0" applyNumberFormat="1" applyFont="1" applyFill="1" applyAlignment="1">
      <alignment vertical="justify"/>
    </xf>
    <xf numFmtId="167" fontId="8" fillId="0" borderId="0" xfId="0" applyNumberFormat="1" applyFont="1" applyFill="1" applyAlignment="1">
      <alignment vertical="justify"/>
    </xf>
    <xf numFmtId="0" fontId="3" fillId="0" borderId="2" xfId="0" applyFont="1" applyFill="1" applyBorder="1" applyAlignment="1">
      <alignment horizontal="center"/>
    </xf>
    <xf numFmtId="2" fontId="3" fillId="0" borderId="0" xfId="0" applyNumberFormat="1" applyFont="1" applyFill="1"/>
    <xf numFmtId="0" fontId="3" fillId="0" borderId="0" xfId="0" applyFont="1" applyFill="1" applyAlignment="1"/>
    <xf numFmtId="0" fontId="4" fillId="0" borderId="0" xfId="0" applyFont="1" applyFill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vertical="justify"/>
    </xf>
    <xf numFmtId="167" fontId="3" fillId="0" borderId="0" xfId="0" applyNumberFormat="1" applyFont="1" applyFill="1" applyBorder="1" applyAlignment="1">
      <alignment vertical="justify"/>
    </xf>
    <xf numFmtId="167" fontId="4" fillId="0" borderId="0" xfId="0" applyNumberFormat="1" applyFont="1" applyFill="1" applyBorder="1" applyAlignment="1">
      <alignment vertical="justify"/>
    </xf>
    <xf numFmtId="0" fontId="10" fillId="0" borderId="0" xfId="0" applyFont="1" applyFill="1" applyBorder="1" applyAlignment="1">
      <alignment vertical="center" wrapText="1"/>
    </xf>
    <xf numFmtId="167" fontId="10" fillId="0" borderId="0" xfId="0" applyNumberFormat="1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wrapText="1"/>
    </xf>
    <xf numFmtId="167" fontId="3" fillId="0" borderId="1" xfId="0" applyNumberFormat="1" applyFont="1" applyFill="1" applyBorder="1" applyAlignment="1">
      <alignment wrapText="1"/>
    </xf>
    <xf numFmtId="167" fontId="3" fillId="0" borderId="0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justify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3" fillId="0" borderId="1" xfId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3" fillId="0" borderId="0" xfId="0" applyFont="1"/>
    <xf numFmtId="167" fontId="3" fillId="0" borderId="4" xfId="0" applyNumberFormat="1" applyFont="1" applyFill="1" applyBorder="1" applyAlignment="1">
      <alignment horizontal="left" vertical="center" wrapText="1"/>
    </xf>
    <xf numFmtId="167" fontId="3" fillId="0" borderId="1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justify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horizontal="right" wrapText="1"/>
    </xf>
    <xf numFmtId="168" fontId="3" fillId="0" borderId="1" xfId="0" applyNumberFormat="1" applyFont="1" applyFill="1" applyBorder="1" applyAlignment="1">
      <alignment horizontal="right"/>
    </xf>
    <xf numFmtId="168" fontId="4" fillId="0" borderId="1" xfId="0" applyNumberFormat="1" applyFont="1" applyFill="1" applyBorder="1" applyAlignment="1">
      <alignment horizontal="right"/>
    </xf>
    <xf numFmtId="168" fontId="4" fillId="0" borderId="1" xfId="0" applyNumberFormat="1" applyFont="1" applyFill="1" applyBorder="1" applyAlignment="1">
      <alignment horizontal="right" wrapText="1"/>
    </xf>
    <xf numFmtId="168" fontId="3" fillId="0" borderId="1" xfId="8" applyNumberFormat="1" applyFont="1" applyFill="1" applyBorder="1" applyAlignment="1">
      <alignment horizontal="right"/>
    </xf>
    <xf numFmtId="168" fontId="3" fillId="0" borderId="1" xfId="3" applyNumberFormat="1" applyFont="1" applyFill="1" applyBorder="1" applyAlignment="1">
      <alignment horizontal="right"/>
    </xf>
    <xf numFmtId="168" fontId="3" fillId="0" borderId="1" xfId="2" applyNumberFormat="1" applyFont="1" applyFill="1" applyBorder="1" applyAlignment="1">
      <alignment horizontal="right" wrapText="1"/>
    </xf>
    <xf numFmtId="168" fontId="3" fillId="0" borderId="1" xfId="0" applyNumberFormat="1" applyFont="1" applyFill="1" applyBorder="1" applyAlignment="1">
      <alignment wrapText="1"/>
    </xf>
    <xf numFmtId="168" fontId="3" fillId="0" borderId="1" xfId="0" applyNumberFormat="1" applyFont="1" applyFill="1" applyBorder="1" applyAlignment="1"/>
    <xf numFmtId="168" fontId="3" fillId="0" borderId="1" xfId="0" applyNumberFormat="1" applyFont="1" applyFill="1" applyBorder="1" applyAlignment="1">
      <alignment vertical="center" wrapText="1"/>
    </xf>
    <xf numFmtId="168" fontId="3" fillId="0" borderId="0" xfId="0" applyNumberFormat="1" applyFont="1" applyFill="1" applyAlignment="1">
      <alignment vertical="justify"/>
    </xf>
    <xf numFmtId="168" fontId="3" fillId="0" borderId="0" xfId="0" applyNumberFormat="1" applyFont="1" applyFill="1" applyBorder="1" applyAlignment="1">
      <alignment vertical="center" wrapText="1"/>
    </xf>
    <xf numFmtId="168" fontId="3" fillId="0" borderId="4" xfId="0" applyNumberFormat="1" applyFont="1" applyFill="1" applyBorder="1" applyAlignment="1">
      <alignment horizontal="right" wrapText="1"/>
    </xf>
    <xf numFmtId="0" fontId="3" fillId="0" borderId="2" xfId="0" applyNumberFormat="1" applyFont="1" applyFill="1" applyBorder="1" applyAlignment="1">
      <alignment vertical="center" wrapText="1"/>
    </xf>
    <xf numFmtId="168" fontId="4" fillId="0" borderId="2" xfId="0" applyNumberFormat="1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1" xfId="0" applyNumberFormat="1" applyFont="1" applyFill="1" applyBorder="1" applyAlignment="1">
      <alignment horizontal="center" vertical="justify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8" fontId="3" fillId="0" borderId="0" xfId="0" applyNumberFormat="1" applyFont="1" applyFill="1" applyAlignment="1">
      <alignment horizontal="right" vertical="justify"/>
    </xf>
    <xf numFmtId="0" fontId="3" fillId="3" borderId="1" xfId="0" applyFont="1" applyFill="1" applyBorder="1" applyAlignment="1">
      <alignment wrapText="1"/>
    </xf>
    <xf numFmtId="168" fontId="3" fillId="3" borderId="1" xfId="0" applyNumberFormat="1" applyFont="1" applyFill="1" applyBorder="1" applyAlignment="1">
      <alignment horizontal="right"/>
    </xf>
    <xf numFmtId="168" fontId="4" fillId="3" borderId="1" xfId="0" applyNumberFormat="1" applyFont="1" applyFill="1" applyBorder="1" applyAlignment="1">
      <alignment horizontal="right"/>
    </xf>
    <xf numFmtId="168" fontId="3" fillId="3" borderId="1" xfId="0" applyNumberFormat="1" applyFont="1" applyFill="1" applyBorder="1" applyAlignment="1">
      <alignment wrapText="1"/>
    </xf>
    <xf numFmtId="168" fontId="4" fillId="3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168" fontId="3" fillId="3" borderId="1" xfId="0" applyNumberFormat="1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vertical="center" wrapText="1"/>
    </xf>
    <xf numFmtId="168" fontId="3" fillId="0" borderId="1" xfId="11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vertical="center" wrapText="1"/>
    </xf>
    <xf numFmtId="0" fontId="17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68" fontId="3" fillId="0" borderId="2" xfId="0" applyNumberFormat="1" applyFont="1" applyFill="1" applyBorder="1" applyAlignment="1">
      <alignment horizontal="right" wrapText="1"/>
    </xf>
    <xf numFmtId="0" fontId="3" fillId="0" borderId="0" xfId="0" applyNumberFormat="1" applyFont="1" applyFill="1" applyBorder="1" applyAlignment="1">
      <alignment horizontal="right" vertical="justify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8" fontId="3" fillId="0" borderId="2" xfId="11" applyNumberFormat="1" applyFont="1" applyFill="1" applyBorder="1" applyAlignment="1">
      <alignment horizontal="right" wrapText="1"/>
    </xf>
    <xf numFmtId="0" fontId="3" fillId="0" borderId="7" xfId="0" applyFont="1" applyFill="1" applyBorder="1" applyAlignment="1">
      <alignment vertical="center" wrapText="1"/>
    </xf>
    <xf numFmtId="168" fontId="3" fillId="4" borderId="7" xfId="11" applyNumberFormat="1" applyFont="1" applyFill="1" applyBorder="1" applyAlignment="1">
      <alignment wrapText="1"/>
    </xf>
    <xf numFmtId="167" fontId="3" fillId="0" borderId="3" xfId="0" applyNumberFormat="1" applyFont="1" applyFill="1" applyBorder="1" applyAlignment="1">
      <alignment vertical="center" wrapText="1"/>
    </xf>
    <xf numFmtId="168" fontId="3" fillId="4" borderId="1" xfId="11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6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justify"/>
    </xf>
    <xf numFmtId="0" fontId="3" fillId="0" borderId="1" xfId="0" applyNumberFormat="1" applyFont="1" applyFill="1" applyBorder="1" applyAlignment="1">
      <alignment horizontal="center" vertical="justify"/>
    </xf>
    <xf numFmtId="0" fontId="4" fillId="0" borderId="3" xfId="0" applyNumberFormat="1" applyFont="1" applyFill="1" applyBorder="1" applyAlignment="1">
      <alignment horizontal="center" vertical="justify"/>
    </xf>
    <xf numFmtId="0" fontId="4" fillId="0" borderId="1" xfId="0" applyNumberFormat="1" applyFont="1" applyFill="1" applyBorder="1" applyAlignment="1">
      <alignment horizontal="center" vertical="justify"/>
    </xf>
    <xf numFmtId="0" fontId="4" fillId="0" borderId="8" xfId="0" applyNumberFormat="1" applyFont="1" applyFill="1" applyBorder="1" applyAlignment="1">
      <alignment horizontal="center" vertical="justify" wrapText="1"/>
    </xf>
    <xf numFmtId="0" fontId="4" fillId="0" borderId="3" xfId="0" applyNumberFormat="1" applyFont="1" applyFill="1" applyBorder="1" applyAlignment="1">
      <alignment horizontal="center" vertical="justify" wrapText="1"/>
    </xf>
    <xf numFmtId="0" fontId="4" fillId="0" borderId="0" xfId="0" applyNumberFormat="1" applyFont="1" applyFill="1" applyAlignment="1">
      <alignment horizontal="center" vertical="justify" wrapText="1"/>
    </xf>
    <xf numFmtId="168" fontId="3" fillId="5" borderId="1" xfId="0" applyNumberFormat="1" applyFont="1" applyFill="1" applyBorder="1" applyAlignment="1">
      <alignment horizontal="right" wrapText="1"/>
    </xf>
    <xf numFmtId="0" fontId="3" fillId="5" borderId="1" xfId="0" applyNumberFormat="1" applyFont="1" applyFill="1" applyBorder="1" applyAlignment="1">
      <alignment vertical="center" wrapText="1"/>
    </xf>
  </cellXfs>
  <cellStyles count="15">
    <cellStyle name="Blogas" xfId="1" builtinId="27"/>
    <cellStyle name="Comma 2" xfId="3"/>
    <cellStyle name="Comma 2 2" xfId="12"/>
    <cellStyle name="Comma 3" xfId="4"/>
    <cellStyle name="Currency 2" xfId="5"/>
    <cellStyle name="Currency 2 2" xfId="6"/>
    <cellStyle name="Currency 2 3" xfId="13"/>
    <cellStyle name="Įprastas" xfId="0" builtinId="0"/>
    <cellStyle name="Įprastas 2" xfId="7"/>
    <cellStyle name="Įprastas 3" xfId="11"/>
    <cellStyle name="Kablelis" xfId="2" builtinId="3"/>
    <cellStyle name="Normal 2" xfId="8"/>
    <cellStyle name="Normal 2 2" xfId="9"/>
    <cellStyle name="Normal 2 2 2" xfId="14"/>
    <cellStyle name="Normal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67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8" sqref="E8"/>
    </sheetView>
  </sheetViews>
  <sheetFormatPr defaultColWidth="9.140625" defaultRowHeight="15" x14ac:dyDescent="0.25"/>
  <cols>
    <col min="1" max="1" width="7.140625" style="29" customWidth="1"/>
    <col min="2" max="2" width="112.85546875" style="6" customWidth="1"/>
    <col min="3" max="3" width="12.42578125" style="6" customWidth="1"/>
    <col min="4" max="16384" width="9.140625" style="6"/>
  </cols>
  <sheetData>
    <row r="1" spans="1:3" ht="15" customHeight="1" x14ac:dyDescent="0.25">
      <c r="B1" s="156" t="s">
        <v>78</v>
      </c>
      <c r="C1" s="156"/>
    </row>
    <row r="2" spans="1:3" ht="15" customHeight="1" x14ac:dyDescent="0.25">
      <c r="B2" s="156" t="s">
        <v>447</v>
      </c>
      <c r="C2" s="156"/>
    </row>
    <row r="3" spans="1:3" ht="15" customHeight="1" x14ac:dyDescent="0.25">
      <c r="B3" s="156" t="s">
        <v>456</v>
      </c>
      <c r="C3" s="156"/>
    </row>
    <row r="4" spans="1:3" ht="15" customHeight="1" x14ac:dyDescent="0.25">
      <c r="B4" s="156" t="s">
        <v>457</v>
      </c>
      <c r="C4" s="156"/>
    </row>
    <row r="5" spans="1:3" ht="15" customHeight="1" x14ac:dyDescent="0.25">
      <c r="B5" s="90"/>
      <c r="C5" s="90"/>
    </row>
    <row r="6" spans="1:3" ht="16.5" customHeight="1" x14ac:dyDescent="0.25">
      <c r="A6" s="157" t="s">
        <v>358</v>
      </c>
      <c r="B6" s="157"/>
      <c r="C6" s="157"/>
    </row>
    <row r="7" spans="1:3" ht="12.75" customHeight="1" x14ac:dyDescent="0.25">
      <c r="B7" s="31"/>
      <c r="C7" s="42" t="s">
        <v>75</v>
      </c>
    </row>
    <row r="8" spans="1:3" ht="24.75" customHeight="1" x14ac:dyDescent="0.25">
      <c r="A8" s="32" t="s">
        <v>25</v>
      </c>
      <c r="B8" s="4" t="s">
        <v>26</v>
      </c>
      <c r="C8" s="4" t="s">
        <v>1</v>
      </c>
    </row>
    <row r="9" spans="1:3" ht="15.95" customHeight="1" x14ac:dyDescent="0.25">
      <c r="A9" s="47" t="s">
        <v>161</v>
      </c>
      <c r="B9" s="48" t="s">
        <v>79</v>
      </c>
      <c r="C9" s="103">
        <v>28568</v>
      </c>
    </row>
    <row r="10" spans="1:3" ht="28.15" customHeight="1" x14ac:dyDescent="0.25">
      <c r="A10" s="47" t="s">
        <v>380</v>
      </c>
      <c r="B10" s="48" t="s">
        <v>379</v>
      </c>
      <c r="C10" s="103">
        <v>28527</v>
      </c>
    </row>
    <row r="11" spans="1:3" ht="15.95" customHeight="1" x14ac:dyDescent="0.25">
      <c r="A11" s="47" t="s">
        <v>162</v>
      </c>
      <c r="B11" s="48" t="s">
        <v>70</v>
      </c>
      <c r="C11" s="68">
        <v>374</v>
      </c>
    </row>
    <row r="12" spans="1:3" ht="15.95" customHeight="1" x14ac:dyDescent="0.25">
      <c r="A12" s="47" t="s">
        <v>163</v>
      </c>
      <c r="B12" s="49" t="s">
        <v>71</v>
      </c>
      <c r="C12" s="68">
        <v>46</v>
      </c>
    </row>
    <row r="13" spans="1:3" ht="15.95" customHeight="1" x14ac:dyDescent="0.25">
      <c r="A13" s="47" t="s">
        <v>164</v>
      </c>
      <c r="B13" s="10" t="s">
        <v>27</v>
      </c>
      <c r="C13" s="68">
        <v>15</v>
      </c>
    </row>
    <row r="14" spans="1:3" ht="15.95" customHeight="1" x14ac:dyDescent="0.25">
      <c r="A14" s="47" t="s">
        <v>165</v>
      </c>
      <c r="B14" s="10" t="s">
        <v>68</v>
      </c>
      <c r="C14" s="68">
        <v>22</v>
      </c>
    </row>
    <row r="15" spans="1:3" ht="15.95" customHeight="1" x14ac:dyDescent="0.25">
      <c r="A15" s="47" t="s">
        <v>166</v>
      </c>
      <c r="B15" s="48" t="s">
        <v>69</v>
      </c>
      <c r="C15" s="68">
        <v>428</v>
      </c>
    </row>
    <row r="16" spans="1:3" ht="15.95" customHeight="1" x14ac:dyDescent="0.25">
      <c r="A16" s="47" t="s">
        <v>167</v>
      </c>
      <c r="B16" s="48" t="s">
        <v>29</v>
      </c>
      <c r="C16" s="68">
        <v>125</v>
      </c>
    </row>
    <row r="17" spans="1:3" ht="15.95" customHeight="1" x14ac:dyDescent="0.25">
      <c r="A17" s="57" t="s">
        <v>168</v>
      </c>
      <c r="B17" s="50" t="s">
        <v>81</v>
      </c>
      <c r="C17" s="69">
        <f>SUM(C18:C52)</f>
        <v>20966.714999999997</v>
      </c>
    </row>
    <row r="18" spans="1:3" ht="15.95" customHeight="1" x14ac:dyDescent="0.25">
      <c r="A18" s="47" t="s">
        <v>100</v>
      </c>
      <c r="B18" s="48" t="s">
        <v>30</v>
      </c>
      <c r="C18" s="68">
        <v>236</v>
      </c>
    </row>
    <row r="19" spans="1:3" ht="15.95" customHeight="1" x14ac:dyDescent="0.25">
      <c r="A19" s="47" t="s">
        <v>101</v>
      </c>
      <c r="B19" s="48" t="s">
        <v>39</v>
      </c>
      <c r="C19" s="68">
        <v>526.70000000000005</v>
      </c>
    </row>
    <row r="20" spans="1:3" ht="15.95" customHeight="1" x14ac:dyDescent="0.25">
      <c r="A20" s="47" t="s">
        <v>102</v>
      </c>
      <c r="B20" s="48" t="s">
        <v>38</v>
      </c>
      <c r="C20" s="68">
        <v>1265.5</v>
      </c>
    </row>
    <row r="21" spans="1:3" ht="15.95" customHeight="1" x14ac:dyDescent="0.25">
      <c r="A21" s="47" t="s">
        <v>103</v>
      </c>
      <c r="B21" s="49" t="s">
        <v>86</v>
      </c>
      <c r="C21" s="68">
        <v>105.7</v>
      </c>
    </row>
    <row r="22" spans="1:3" ht="15.95" customHeight="1" x14ac:dyDescent="0.25">
      <c r="A22" s="47" t="s">
        <v>104</v>
      </c>
      <c r="B22" s="10" t="s">
        <v>58</v>
      </c>
      <c r="C22" s="68">
        <v>22</v>
      </c>
    </row>
    <row r="23" spans="1:3" ht="15.95" customHeight="1" x14ac:dyDescent="0.25">
      <c r="A23" s="47" t="s">
        <v>105</v>
      </c>
      <c r="B23" s="11" t="s">
        <v>87</v>
      </c>
      <c r="C23" s="68">
        <v>13.6</v>
      </c>
    </row>
    <row r="24" spans="1:3" ht="15.95" customHeight="1" x14ac:dyDescent="0.25">
      <c r="A24" s="47" t="s">
        <v>106</v>
      </c>
      <c r="B24" s="10" t="s">
        <v>51</v>
      </c>
      <c r="C24" s="68">
        <v>27</v>
      </c>
    </row>
    <row r="25" spans="1:3" ht="15.95" customHeight="1" x14ac:dyDescent="0.25">
      <c r="A25" s="47" t="s">
        <v>109</v>
      </c>
      <c r="B25" s="10" t="s">
        <v>50</v>
      </c>
      <c r="C25" s="68">
        <v>837.8</v>
      </c>
    </row>
    <row r="26" spans="1:3" ht="15.95" customHeight="1" x14ac:dyDescent="0.25">
      <c r="A26" s="47" t="s">
        <v>107</v>
      </c>
      <c r="B26" s="11" t="s">
        <v>52</v>
      </c>
      <c r="C26" s="68">
        <v>3.6</v>
      </c>
    </row>
    <row r="27" spans="1:3" ht="15.95" customHeight="1" x14ac:dyDescent="0.25">
      <c r="A27" s="47" t="s">
        <v>108</v>
      </c>
      <c r="B27" s="11" t="s">
        <v>53</v>
      </c>
      <c r="C27" s="68">
        <v>224.2</v>
      </c>
    </row>
    <row r="28" spans="1:3" ht="15.95" customHeight="1" x14ac:dyDescent="0.25">
      <c r="A28" s="47" t="s">
        <v>118</v>
      </c>
      <c r="B28" s="11" t="s">
        <v>88</v>
      </c>
      <c r="C28" s="68">
        <v>162</v>
      </c>
    </row>
    <row r="29" spans="1:3" ht="30" customHeight="1" x14ac:dyDescent="0.25">
      <c r="A29" s="47" t="s">
        <v>119</v>
      </c>
      <c r="B29" s="11" t="s">
        <v>158</v>
      </c>
      <c r="C29" s="68"/>
    </row>
    <row r="30" spans="1:3" ht="15.95" customHeight="1" x14ac:dyDescent="0.25">
      <c r="A30" s="47" t="s">
        <v>120</v>
      </c>
      <c r="B30" s="84" t="s">
        <v>159</v>
      </c>
      <c r="C30" s="68">
        <v>16.271999999999998</v>
      </c>
    </row>
    <row r="31" spans="1:3" ht="15.95" customHeight="1" x14ac:dyDescent="0.25">
      <c r="A31" s="47" t="s">
        <v>121</v>
      </c>
      <c r="B31" s="24" t="s">
        <v>89</v>
      </c>
      <c r="C31" s="68">
        <v>0.2</v>
      </c>
    </row>
    <row r="32" spans="1:3" ht="15.95" customHeight="1" x14ac:dyDescent="0.25">
      <c r="A32" s="47" t="s">
        <v>122</v>
      </c>
      <c r="B32" s="11" t="s">
        <v>90</v>
      </c>
      <c r="C32" s="68">
        <v>8</v>
      </c>
    </row>
    <row r="33" spans="1:3" ht="15.95" customHeight="1" x14ac:dyDescent="0.25">
      <c r="A33" s="47" t="s">
        <v>123</v>
      </c>
      <c r="B33" s="11" t="s">
        <v>82</v>
      </c>
      <c r="C33" s="68">
        <v>27.7</v>
      </c>
    </row>
    <row r="34" spans="1:3" ht="15.95" customHeight="1" x14ac:dyDescent="0.25">
      <c r="A34" s="47" t="s">
        <v>124</v>
      </c>
      <c r="B34" s="11" t="s">
        <v>111</v>
      </c>
      <c r="C34" s="68">
        <v>13.6</v>
      </c>
    </row>
    <row r="35" spans="1:3" ht="15.95" customHeight="1" x14ac:dyDescent="0.25">
      <c r="A35" s="47" t="s">
        <v>125</v>
      </c>
      <c r="B35" s="24" t="s">
        <v>143</v>
      </c>
      <c r="C35" s="68">
        <v>0.6</v>
      </c>
    </row>
    <row r="36" spans="1:3" ht="15.95" customHeight="1" x14ac:dyDescent="0.25">
      <c r="A36" s="47" t="s">
        <v>126</v>
      </c>
      <c r="B36" s="11" t="s">
        <v>54</v>
      </c>
      <c r="C36" s="68">
        <v>5.3</v>
      </c>
    </row>
    <row r="37" spans="1:3" ht="15.95" customHeight="1" x14ac:dyDescent="0.25">
      <c r="A37" s="47" t="s">
        <v>127</v>
      </c>
      <c r="B37" s="9" t="s">
        <v>55</v>
      </c>
      <c r="C37" s="68">
        <v>29.9</v>
      </c>
    </row>
    <row r="38" spans="1:3" ht="15.95" customHeight="1" x14ac:dyDescent="0.25">
      <c r="A38" s="47" t="s">
        <v>128</v>
      </c>
      <c r="B38" s="9" t="s">
        <v>62</v>
      </c>
      <c r="C38" s="68">
        <v>353.6</v>
      </c>
    </row>
    <row r="39" spans="1:3" ht="15.95" customHeight="1" x14ac:dyDescent="0.25">
      <c r="A39" s="47" t="s">
        <v>129</v>
      </c>
      <c r="B39" s="9" t="s">
        <v>80</v>
      </c>
      <c r="C39" s="68">
        <v>2.1</v>
      </c>
    </row>
    <row r="40" spans="1:3" ht="15.95" customHeight="1" x14ac:dyDescent="0.25">
      <c r="A40" s="47" t="s">
        <v>130</v>
      </c>
      <c r="B40" s="48" t="s">
        <v>115</v>
      </c>
      <c r="C40" s="68">
        <v>14021.7</v>
      </c>
    </row>
    <row r="41" spans="1:3" ht="15.95" customHeight="1" x14ac:dyDescent="0.25">
      <c r="A41" s="47" t="s">
        <v>131</v>
      </c>
      <c r="B41" s="48" t="s">
        <v>134</v>
      </c>
      <c r="C41" s="68">
        <v>821.2</v>
      </c>
    </row>
    <row r="42" spans="1:3" ht="15.95" customHeight="1" x14ac:dyDescent="0.25">
      <c r="A42" s="47" t="s">
        <v>132</v>
      </c>
      <c r="B42" s="118" t="s">
        <v>378</v>
      </c>
      <c r="C42" s="68">
        <v>73.789000000000001</v>
      </c>
    </row>
    <row r="43" spans="1:3" ht="15.95" customHeight="1" x14ac:dyDescent="0.25">
      <c r="A43" s="47" t="s">
        <v>136</v>
      </c>
      <c r="B43" s="48" t="s">
        <v>144</v>
      </c>
      <c r="C43" s="68">
        <v>157.30000000000001</v>
      </c>
    </row>
    <row r="44" spans="1:3" ht="15.95" customHeight="1" x14ac:dyDescent="0.25">
      <c r="A44" s="47" t="s">
        <v>137</v>
      </c>
      <c r="B44" s="48" t="s">
        <v>145</v>
      </c>
      <c r="C44" s="68">
        <v>39.567999999999998</v>
      </c>
    </row>
    <row r="45" spans="1:3" ht="15.95" customHeight="1" x14ac:dyDescent="0.25">
      <c r="A45" s="47" t="s">
        <v>383</v>
      </c>
      <c r="B45" s="48" t="s">
        <v>160</v>
      </c>
      <c r="C45" s="68">
        <v>107.392</v>
      </c>
    </row>
    <row r="46" spans="1:3" ht="15.95" customHeight="1" x14ac:dyDescent="0.25">
      <c r="A46" s="47" t="s">
        <v>384</v>
      </c>
      <c r="B46" s="92" t="s">
        <v>366</v>
      </c>
      <c r="C46" s="93">
        <v>94.894000000000005</v>
      </c>
    </row>
    <row r="47" spans="1:3" ht="15.95" customHeight="1" x14ac:dyDescent="0.25">
      <c r="A47" s="47" t="s">
        <v>138</v>
      </c>
      <c r="B47" s="48" t="s">
        <v>135</v>
      </c>
      <c r="C47" s="68">
        <v>1553.7</v>
      </c>
    </row>
    <row r="48" spans="1:3" ht="15.95" customHeight="1" x14ac:dyDescent="0.25">
      <c r="A48" s="47" t="s">
        <v>139</v>
      </c>
      <c r="B48" s="92" t="s">
        <v>148</v>
      </c>
      <c r="C48" s="93">
        <v>196.3</v>
      </c>
    </row>
    <row r="49" spans="1:3" ht="30" customHeight="1" x14ac:dyDescent="0.25">
      <c r="A49" s="47" t="s">
        <v>140</v>
      </c>
      <c r="B49" s="48" t="s">
        <v>153</v>
      </c>
      <c r="C49" s="68">
        <v>1.1000000000000001</v>
      </c>
    </row>
    <row r="50" spans="1:3" ht="30" customHeight="1" x14ac:dyDescent="0.25">
      <c r="A50" s="47" t="s">
        <v>155</v>
      </c>
      <c r="B50" s="24" t="s">
        <v>146</v>
      </c>
      <c r="C50" s="67">
        <v>18.100000000000001</v>
      </c>
    </row>
    <row r="51" spans="1:3" ht="30" customHeight="1" x14ac:dyDescent="0.25">
      <c r="A51" s="47" t="s">
        <v>141</v>
      </c>
      <c r="B51" s="24" t="s">
        <v>147</v>
      </c>
      <c r="C51" s="67">
        <v>0.3</v>
      </c>
    </row>
    <row r="52" spans="1:3" ht="15.95" customHeight="1" x14ac:dyDescent="0.25">
      <c r="A52" s="47" t="s">
        <v>156</v>
      </c>
      <c r="B52" s="24" t="s">
        <v>142</v>
      </c>
      <c r="C52" s="67">
        <v>0</v>
      </c>
    </row>
    <row r="53" spans="1:3" ht="15.95" customHeight="1" x14ac:dyDescent="0.25">
      <c r="A53" s="47" t="s">
        <v>169</v>
      </c>
      <c r="B53" s="24" t="s">
        <v>116</v>
      </c>
      <c r="C53" s="67">
        <v>1</v>
      </c>
    </row>
    <row r="54" spans="1:3" ht="15.95" customHeight="1" x14ac:dyDescent="0.25">
      <c r="A54" s="47" t="s">
        <v>170</v>
      </c>
      <c r="B54" s="48" t="s">
        <v>93</v>
      </c>
      <c r="C54" s="103">
        <v>190</v>
      </c>
    </row>
    <row r="55" spans="1:3" ht="15.95" customHeight="1" x14ac:dyDescent="0.25">
      <c r="A55" s="47" t="s">
        <v>171</v>
      </c>
      <c r="B55" s="48" t="s">
        <v>96</v>
      </c>
      <c r="C55" s="67">
        <v>40</v>
      </c>
    </row>
    <row r="56" spans="1:3" ht="15.95" customHeight="1" x14ac:dyDescent="0.25">
      <c r="A56" s="47" t="s">
        <v>172</v>
      </c>
      <c r="B56" s="48" t="s">
        <v>43</v>
      </c>
      <c r="C56" s="67">
        <v>60</v>
      </c>
    </row>
    <row r="57" spans="1:3" ht="15.95" customHeight="1" x14ac:dyDescent="0.25">
      <c r="A57" s="47" t="s">
        <v>173</v>
      </c>
      <c r="B57" s="48" t="s">
        <v>98</v>
      </c>
      <c r="C57" s="103">
        <v>692.6</v>
      </c>
    </row>
    <row r="58" spans="1:3" ht="15.95" customHeight="1" x14ac:dyDescent="0.25">
      <c r="A58" s="47" t="s">
        <v>174</v>
      </c>
      <c r="B58" s="1" t="s">
        <v>97</v>
      </c>
      <c r="C58" s="103">
        <v>294.3</v>
      </c>
    </row>
    <row r="59" spans="1:3" ht="15.95" customHeight="1" x14ac:dyDescent="0.25">
      <c r="A59" s="47" t="s">
        <v>175</v>
      </c>
      <c r="B59" s="1" t="s">
        <v>42</v>
      </c>
      <c r="C59" s="93">
        <v>813.8</v>
      </c>
    </row>
    <row r="60" spans="1:3" ht="15.95" customHeight="1" x14ac:dyDescent="0.25">
      <c r="A60" s="47" t="s">
        <v>176</v>
      </c>
      <c r="B60" s="1" t="s">
        <v>94</v>
      </c>
      <c r="C60" s="68">
        <v>50</v>
      </c>
    </row>
    <row r="61" spans="1:3" ht="15.95" customHeight="1" x14ac:dyDescent="0.25">
      <c r="A61" s="47" t="s">
        <v>177</v>
      </c>
      <c r="B61" s="1" t="s">
        <v>95</v>
      </c>
      <c r="C61" s="68">
        <v>1240</v>
      </c>
    </row>
    <row r="62" spans="1:3" ht="15.95" customHeight="1" x14ac:dyDescent="0.25">
      <c r="A62" s="47" t="s">
        <v>117</v>
      </c>
      <c r="B62" s="1" t="s">
        <v>99</v>
      </c>
      <c r="C62" s="68">
        <v>23</v>
      </c>
    </row>
    <row r="63" spans="1:3" ht="15.95" customHeight="1" x14ac:dyDescent="0.25">
      <c r="A63" s="47" t="s">
        <v>178</v>
      </c>
      <c r="B63" s="1" t="s">
        <v>91</v>
      </c>
      <c r="C63" s="68">
        <v>30</v>
      </c>
    </row>
    <row r="64" spans="1:3" ht="15.95" customHeight="1" x14ac:dyDescent="0.25">
      <c r="A64" s="47" t="s">
        <v>179</v>
      </c>
      <c r="B64" s="1" t="s">
        <v>40</v>
      </c>
      <c r="C64" s="68">
        <v>30</v>
      </c>
    </row>
    <row r="65" spans="1:3" ht="15.95" customHeight="1" x14ac:dyDescent="0.25">
      <c r="A65" s="47" t="s">
        <v>180</v>
      </c>
      <c r="B65" s="1" t="s">
        <v>92</v>
      </c>
      <c r="C65" s="68">
        <v>90</v>
      </c>
    </row>
    <row r="66" spans="1:3" ht="15.95" customHeight="1" x14ac:dyDescent="0.25">
      <c r="A66" s="154" t="s">
        <v>28</v>
      </c>
      <c r="B66" s="155"/>
      <c r="C66" s="94">
        <f>SUM(C9,C53:C61,C63,C64,C65,C11:C17)</f>
        <v>54076.414999999994</v>
      </c>
    </row>
    <row r="67" spans="1:3" ht="15.95" customHeight="1" x14ac:dyDescent="0.25">
      <c r="A67" s="152" t="s">
        <v>359</v>
      </c>
      <c r="B67" s="153"/>
      <c r="C67" s="68">
        <v>3636.7</v>
      </c>
    </row>
  </sheetData>
  <mergeCells count="7">
    <mergeCell ref="A67:B67"/>
    <mergeCell ref="A66:B66"/>
    <mergeCell ref="B1:C1"/>
    <mergeCell ref="B2:C2"/>
    <mergeCell ref="B3:C3"/>
    <mergeCell ref="B4:C4"/>
    <mergeCell ref="A6:C6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6"/>
  <sheetViews>
    <sheetView zoomScaleNormal="100" workbookViewId="0">
      <pane xSplit="2" ySplit="8" topLeftCell="C21" activePane="bottomRight" state="frozen"/>
      <selection pane="topRight" activeCell="C1" sqref="C1"/>
      <selection pane="bottomLeft" activeCell="A9" sqref="A9"/>
      <selection pane="bottomRight" activeCell="J8" sqref="J8"/>
    </sheetView>
  </sheetViews>
  <sheetFormatPr defaultColWidth="9.140625" defaultRowHeight="15" x14ac:dyDescent="0.25"/>
  <cols>
    <col min="1" max="1" width="4.140625" style="58" customWidth="1"/>
    <col min="2" max="2" width="56.7109375" style="6" customWidth="1"/>
    <col min="3" max="6" width="15.7109375" style="6" customWidth="1"/>
    <col min="7" max="7" width="12.85546875" style="6" customWidth="1"/>
    <col min="8" max="8" width="9.42578125" style="6" customWidth="1"/>
    <col min="9" max="9" width="26.7109375" style="6" customWidth="1"/>
    <col min="10" max="10" width="19.85546875" style="6" customWidth="1"/>
    <col min="11" max="16384" width="9.140625" style="6"/>
  </cols>
  <sheetData>
    <row r="1" spans="1:10" ht="15" customHeight="1" x14ac:dyDescent="0.25">
      <c r="D1" s="66" t="s">
        <v>213</v>
      </c>
      <c r="E1" s="161" t="s">
        <v>207</v>
      </c>
      <c r="F1" s="161"/>
      <c r="G1" s="66"/>
      <c r="H1" s="66"/>
      <c r="I1" s="66"/>
      <c r="J1" s="30"/>
    </row>
    <row r="2" spans="1:10" ht="15" customHeight="1" x14ac:dyDescent="0.25">
      <c r="D2" s="66" t="s">
        <v>212</v>
      </c>
      <c r="E2" s="161" t="s">
        <v>446</v>
      </c>
      <c r="F2" s="161"/>
      <c r="G2" s="66"/>
      <c r="H2" s="66"/>
      <c r="I2" s="66"/>
      <c r="J2" s="30"/>
    </row>
    <row r="3" spans="1:10" ht="15" customHeight="1" x14ac:dyDescent="0.25">
      <c r="A3" s="58" t="s">
        <v>37</v>
      </c>
      <c r="D3" s="66"/>
      <c r="E3" s="161" t="s">
        <v>219</v>
      </c>
      <c r="F3" s="161"/>
      <c r="G3" s="66"/>
      <c r="H3" s="66"/>
      <c r="I3" s="66"/>
      <c r="J3" s="30"/>
    </row>
    <row r="4" spans="1:10" ht="15" customHeight="1" x14ac:dyDescent="0.25">
      <c r="D4" s="66"/>
      <c r="E4" s="161" t="s">
        <v>208</v>
      </c>
      <c r="F4" s="161"/>
      <c r="G4" s="66"/>
      <c r="H4" s="66"/>
      <c r="I4" s="66"/>
      <c r="J4" s="30"/>
    </row>
    <row r="5" spans="1:10" ht="14.25" customHeight="1" x14ac:dyDescent="0.25">
      <c r="D5" s="66"/>
      <c r="E5" s="161"/>
      <c r="F5" s="161"/>
      <c r="G5" s="66"/>
      <c r="H5" s="66"/>
      <c r="I5" s="66"/>
      <c r="J5" s="30"/>
    </row>
    <row r="6" spans="1:10" ht="31.5" customHeight="1" x14ac:dyDescent="0.25">
      <c r="A6" s="160" t="s">
        <v>220</v>
      </c>
      <c r="B6" s="160"/>
      <c r="C6" s="160"/>
      <c r="D6" s="160"/>
      <c r="E6" s="160"/>
      <c r="F6" s="160"/>
    </row>
    <row r="7" spans="1:10" ht="15" customHeight="1" x14ac:dyDescent="0.25">
      <c r="F7" s="54" t="s">
        <v>75</v>
      </c>
    </row>
    <row r="8" spans="1:10" ht="96" customHeight="1" x14ac:dyDescent="0.25">
      <c r="A8" s="127" t="s">
        <v>0</v>
      </c>
      <c r="B8" s="127" t="s">
        <v>23</v>
      </c>
      <c r="C8" s="127" t="s">
        <v>1</v>
      </c>
      <c r="D8" s="127" t="s">
        <v>85</v>
      </c>
      <c r="E8" s="127" t="s">
        <v>97</v>
      </c>
      <c r="F8" s="127" t="s">
        <v>42</v>
      </c>
    </row>
    <row r="9" spans="1:10" ht="15.95" customHeight="1" x14ac:dyDescent="0.25">
      <c r="A9" s="28" t="s">
        <v>161</v>
      </c>
      <c r="B9" s="3" t="s">
        <v>77</v>
      </c>
      <c r="C9" s="67">
        <f t="shared" ref="C9:C41" si="0">SUM(D9+E9+F9)</f>
        <v>22.700000000000003</v>
      </c>
      <c r="D9" s="71">
        <v>5.9</v>
      </c>
      <c r="E9" s="71">
        <v>0.2</v>
      </c>
      <c r="F9" s="71">
        <v>16.600000000000001</v>
      </c>
    </row>
    <row r="10" spans="1:10" ht="15.95" customHeight="1" x14ac:dyDescent="0.25">
      <c r="A10" s="28" t="s">
        <v>162</v>
      </c>
      <c r="B10" s="3" t="s">
        <v>112</v>
      </c>
      <c r="C10" s="67">
        <f t="shared" si="0"/>
        <v>2</v>
      </c>
      <c r="D10" s="71">
        <v>0.3</v>
      </c>
      <c r="E10" s="71">
        <v>1.7</v>
      </c>
      <c r="F10" s="71"/>
    </row>
    <row r="11" spans="1:10" ht="15.95" customHeight="1" x14ac:dyDescent="0.25">
      <c r="A11" s="4" t="s">
        <v>163</v>
      </c>
      <c r="B11" s="1" t="s">
        <v>113</v>
      </c>
      <c r="C11" s="67">
        <f t="shared" si="0"/>
        <v>6</v>
      </c>
      <c r="D11" s="71"/>
      <c r="E11" s="71">
        <v>6</v>
      </c>
      <c r="F11" s="71"/>
    </row>
    <row r="12" spans="1:10" ht="15.95" customHeight="1" x14ac:dyDescent="0.25">
      <c r="A12" s="28" t="s">
        <v>164</v>
      </c>
      <c r="B12" s="1" t="s">
        <v>65</v>
      </c>
      <c r="C12" s="67">
        <f t="shared" si="0"/>
        <v>10.1</v>
      </c>
      <c r="D12" s="71">
        <v>0.7</v>
      </c>
      <c r="E12" s="71">
        <v>1.7</v>
      </c>
      <c r="F12" s="71">
        <v>7.7</v>
      </c>
    </row>
    <row r="13" spans="1:10" ht="15.95" customHeight="1" x14ac:dyDescent="0.25">
      <c r="A13" s="4" t="s">
        <v>165</v>
      </c>
      <c r="B13" s="1" t="s">
        <v>149</v>
      </c>
      <c r="C13" s="67">
        <f t="shared" si="0"/>
        <v>43.4</v>
      </c>
      <c r="D13" s="71">
        <v>8.8000000000000007</v>
      </c>
      <c r="E13" s="71">
        <v>7.6</v>
      </c>
      <c r="F13" s="71">
        <v>27</v>
      </c>
    </row>
    <row r="14" spans="1:10" ht="15.95" customHeight="1" x14ac:dyDescent="0.25">
      <c r="A14" s="28" t="s">
        <v>166</v>
      </c>
      <c r="B14" s="1" t="s">
        <v>4</v>
      </c>
      <c r="C14" s="67">
        <f t="shared" si="0"/>
        <v>8.5</v>
      </c>
      <c r="D14" s="71"/>
      <c r="E14" s="71">
        <v>8.5</v>
      </c>
      <c r="F14" s="71"/>
    </row>
    <row r="15" spans="1:10" ht="15.95" customHeight="1" x14ac:dyDescent="0.25">
      <c r="A15" s="28" t="s">
        <v>167</v>
      </c>
      <c r="B15" s="1" t="s">
        <v>5</v>
      </c>
      <c r="C15" s="67">
        <f t="shared" si="0"/>
        <v>8</v>
      </c>
      <c r="D15" s="71">
        <v>5.5</v>
      </c>
      <c r="E15" s="71">
        <v>2.5</v>
      </c>
      <c r="F15" s="71"/>
    </row>
    <row r="16" spans="1:10" ht="15.95" customHeight="1" x14ac:dyDescent="0.25">
      <c r="A16" s="4" t="s">
        <v>168</v>
      </c>
      <c r="B16" s="1" t="s">
        <v>59</v>
      </c>
      <c r="C16" s="67">
        <f t="shared" si="0"/>
        <v>9</v>
      </c>
      <c r="D16" s="71"/>
      <c r="E16" s="71">
        <v>9</v>
      </c>
      <c r="F16" s="71"/>
    </row>
    <row r="17" spans="1:6" ht="15.95" customHeight="1" x14ac:dyDescent="0.25">
      <c r="A17" s="28" t="s">
        <v>169</v>
      </c>
      <c r="B17" s="1" t="s">
        <v>63</v>
      </c>
      <c r="C17" s="67">
        <f t="shared" si="0"/>
        <v>26.8</v>
      </c>
      <c r="D17" s="71">
        <v>16.3</v>
      </c>
      <c r="E17" s="71">
        <v>2.5</v>
      </c>
      <c r="F17" s="71">
        <v>8</v>
      </c>
    </row>
    <row r="18" spans="1:6" ht="15.95" customHeight="1" x14ac:dyDescent="0.25">
      <c r="A18" s="28" t="s">
        <v>170</v>
      </c>
      <c r="B18" s="1" t="s">
        <v>66</v>
      </c>
      <c r="C18" s="67">
        <f t="shared" si="0"/>
        <v>24.5</v>
      </c>
      <c r="D18" s="71">
        <v>1.5</v>
      </c>
      <c r="E18" s="71">
        <v>2</v>
      </c>
      <c r="F18" s="71">
        <v>21</v>
      </c>
    </row>
    <row r="19" spans="1:6" ht="15.95" customHeight="1" x14ac:dyDescent="0.25">
      <c r="A19" s="28" t="s">
        <v>171</v>
      </c>
      <c r="B19" s="1" t="s">
        <v>14</v>
      </c>
      <c r="C19" s="67">
        <f t="shared" si="0"/>
        <v>69.5</v>
      </c>
      <c r="D19" s="71">
        <v>2.2000000000000002</v>
      </c>
      <c r="E19" s="71">
        <v>0.3</v>
      </c>
      <c r="F19" s="71">
        <v>67</v>
      </c>
    </row>
    <row r="20" spans="1:6" ht="15.95" customHeight="1" x14ac:dyDescent="0.25">
      <c r="A20" s="28" t="s">
        <v>172</v>
      </c>
      <c r="B20" s="1" t="s">
        <v>15</v>
      </c>
      <c r="C20" s="67">
        <f t="shared" si="0"/>
        <v>97</v>
      </c>
      <c r="D20" s="71">
        <v>1</v>
      </c>
      <c r="E20" s="71">
        <v>1</v>
      </c>
      <c r="F20" s="71">
        <v>95</v>
      </c>
    </row>
    <row r="21" spans="1:6" ht="15.95" customHeight="1" x14ac:dyDescent="0.25">
      <c r="A21" s="4" t="s">
        <v>173</v>
      </c>
      <c r="B21" s="1" t="s">
        <v>16</v>
      </c>
      <c r="C21" s="67">
        <f t="shared" si="0"/>
        <v>83.1</v>
      </c>
      <c r="D21" s="71">
        <v>2.6</v>
      </c>
      <c r="E21" s="71">
        <v>0.5</v>
      </c>
      <c r="F21" s="71">
        <v>80</v>
      </c>
    </row>
    <row r="22" spans="1:6" ht="15.95" customHeight="1" x14ac:dyDescent="0.25">
      <c r="A22" s="28" t="s">
        <v>174</v>
      </c>
      <c r="B22" s="1" t="s">
        <v>17</v>
      </c>
      <c r="C22" s="67">
        <f t="shared" si="0"/>
        <v>100</v>
      </c>
      <c r="D22" s="71">
        <v>1.5</v>
      </c>
      <c r="E22" s="71">
        <v>2</v>
      </c>
      <c r="F22" s="71">
        <v>96.5</v>
      </c>
    </row>
    <row r="23" spans="1:6" ht="15.95" customHeight="1" x14ac:dyDescent="0.25">
      <c r="A23" s="28" t="s">
        <v>175</v>
      </c>
      <c r="B23" s="1" t="s">
        <v>18</v>
      </c>
      <c r="C23" s="67">
        <f t="shared" si="0"/>
        <v>96.7</v>
      </c>
      <c r="D23" s="71">
        <v>1.5</v>
      </c>
      <c r="E23" s="71">
        <v>1.2</v>
      </c>
      <c r="F23" s="71">
        <v>94</v>
      </c>
    </row>
    <row r="24" spans="1:6" ht="15.95" customHeight="1" x14ac:dyDescent="0.25">
      <c r="A24" s="4" t="s">
        <v>176</v>
      </c>
      <c r="B24" s="1" t="s">
        <v>19</v>
      </c>
      <c r="C24" s="67">
        <f t="shared" si="0"/>
        <v>138.5</v>
      </c>
      <c r="D24" s="71">
        <v>5</v>
      </c>
      <c r="E24" s="71">
        <v>1.5</v>
      </c>
      <c r="F24" s="71">
        <v>132</v>
      </c>
    </row>
    <row r="25" spans="1:6" ht="15.95" customHeight="1" x14ac:dyDescent="0.25">
      <c r="A25" s="28" t="s">
        <v>177</v>
      </c>
      <c r="B25" s="1" t="s">
        <v>6</v>
      </c>
      <c r="C25" s="67">
        <f t="shared" si="0"/>
        <v>77.2</v>
      </c>
      <c r="D25" s="67">
        <v>2</v>
      </c>
      <c r="E25" s="67">
        <v>2.2000000000000002</v>
      </c>
      <c r="F25" s="67">
        <v>73</v>
      </c>
    </row>
    <row r="26" spans="1:6" ht="15.95" customHeight="1" x14ac:dyDescent="0.25">
      <c r="A26" s="28" t="s">
        <v>178</v>
      </c>
      <c r="B26" s="1" t="s">
        <v>7</v>
      </c>
      <c r="C26" s="67">
        <f t="shared" si="0"/>
        <v>23</v>
      </c>
      <c r="D26" s="71"/>
      <c r="E26" s="71"/>
      <c r="F26" s="71">
        <v>23</v>
      </c>
    </row>
    <row r="27" spans="1:6" ht="15.95" customHeight="1" x14ac:dyDescent="0.25">
      <c r="A27" s="4" t="s">
        <v>179</v>
      </c>
      <c r="B27" s="126" t="s">
        <v>60</v>
      </c>
      <c r="C27" s="67">
        <f t="shared" si="0"/>
        <v>65</v>
      </c>
      <c r="D27" s="72">
        <v>5</v>
      </c>
      <c r="E27" s="72">
        <v>5</v>
      </c>
      <c r="F27" s="72">
        <v>55</v>
      </c>
    </row>
    <row r="28" spans="1:6" ht="30" customHeight="1" x14ac:dyDescent="0.25">
      <c r="A28" s="28" t="s">
        <v>180</v>
      </c>
      <c r="B28" s="126" t="s">
        <v>218</v>
      </c>
      <c r="C28" s="67">
        <f t="shared" si="0"/>
        <v>255</v>
      </c>
      <c r="D28" s="72">
        <v>255</v>
      </c>
      <c r="E28" s="72"/>
      <c r="F28" s="72"/>
    </row>
    <row r="29" spans="1:6" ht="15.95" customHeight="1" x14ac:dyDescent="0.25">
      <c r="A29" s="28" t="s">
        <v>181</v>
      </c>
      <c r="B29" s="1" t="s">
        <v>73</v>
      </c>
      <c r="C29" s="67">
        <f t="shared" si="0"/>
        <v>13</v>
      </c>
      <c r="D29" s="71"/>
      <c r="E29" s="71"/>
      <c r="F29" s="71">
        <v>13</v>
      </c>
    </row>
    <row r="30" spans="1:6" ht="15.95" customHeight="1" x14ac:dyDescent="0.25">
      <c r="A30" s="28" t="s">
        <v>182</v>
      </c>
      <c r="B30" s="1" t="s">
        <v>24</v>
      </c>
      <c r="C30" s="67">
        <f t="shared" si="0"/>
        <v>37</v>
      </c>
      <c r="D30" s="71">
        <v>32</v>
      </c>
      <c r="E30" s="71"/>
      <c r="F30" s="71">
        <v>5</v>
      </c>
    </row>
    <row r="31" spans="1:6" ht="15.75" customHeight="1" x14ac:dyDescent="0.25">
      <c r="A31" s="4" t="s">
        <v>183</v>
      </c>
      <c r="B31" s="128" t="s">
        <v>61</v>
      </c>
      <c r="C31" s="67">
        <f t="shared" si="0"/>
        <v>10</v>
      </c>
      <c r="D31" s="71">
        <v>10</v>
      </c>
      <c r="E31" s="71"/>
      <c r="F31" s="71"/>
    </row>
    <row r="32" spans="1:6" ht="15.95" customHeight="1" x14ac:dyDescent="0.25">
      <c r="A32" s="28" t="s">
        <v>184</v>
      </c>
      <c r="B32" s="1" t="s">
        <v>8</v>
      </c>
      <c r="C32" s="67">
        <f t="shared" si="0"/>
        <v>3</v>
      </c>
      <c r="D32" s="67">
        <v>2</v>
      </c>
      <c r="E32" s="67">
        <v>1</v>
      </c>
      <c r="F32" s="67"/>
    </row>
    <row r="33" spans="1:13" ht="15.95" customHeight="1" x14ac:dyDescent="0.25">
      <c r="A33" s="28" t="s">
        <v>185</v>
      </c>
      <c r="B33" s="1" t="s">
        <v>72</v>
      </c>
      <c r="C33" s="67">
        <f t="shared" si="0"/>
        <v>6</v>
      </c>
      <c r="D33" s="67">
        <v>6</v>
      </c>
      <c r="E33" s="67"/>
      <c r="F33" s="67"/>
    </row>
    <row r="34" spans="1:13" ht="15.95" customHeight="1" x14ac:dyDescent="0.25">
      <c r="A34" s="4" t="s">
        <v>186</v>
      </c>
      <c r="B34" s="1" t="s">
        <v>9</v>
      </c>
      <c r="C34" s="67">
        <f t="shared" si="0"/>
        <v>80</v>
      </c>
      <c r="D34" s="67">
        <v>70</v>
      </c>
      <c r="E34" s="67">
        <v>10</v>
      </c>
      <c r="F34" s="67"/>
    </row>
    <row r="35" spans="1:13" ht="15.95" customHeight="1" x14ac:dyDescent="0.25">
      <c r="A35" s="28" t="s">
        <v>187</v>
      </c>
      <c r="B35" s="1" t="s">
        <v>10</v>
      </c>
      <c r="C35" s="67">
        <f t="shared" si="0"/>
        <v>60</v>
      </c>
      <c r="D35" s="71">
        <v>45</v>
      </c>
      <c r="E35" s="71">
        <v>15</v>
      </c>
      <c r="F35" s="71"/>
    </row>
    <row r="36" spans="1:13" ht="15.95" customHeight="1" x14ac:dyDescent="0.25">
      <c r="A36" s="28" t="s">
        <v>188</v>
      </c>
      <c r="B36" s="1" t="s">
        <v>22</v>
      </c>
      <c r="C36" s="67">
        <f t="shared" si="0"/>
        <v>0.6</v>
      </c>
      <c r="D36" s="71">
        <v>0.3</v>
      </c>
      <c r="E36" s="71">
        <v>0.3</v>
      </c>
      <c r="F36" s="71"/>
    </row>
    <row r="37" spans="1:13" ht="15.95" customHeight="1" x14ac:dyDescent="0.25">
      <c r="A37" s="28" t="s">
        <v>189</v>
      </c>
      <c r="B37" s="1" t="s">
        <v>34</v>
      </c>
      <c r="C37" s="67">
        <f t="shared" si="0"/>
        <v>2.8</v>
      </c>
      <c r="D37" s="71">
        <v>0.4</v>
      </c>
      <c r="E37" s="71">
        <v>2.4</v>
      </c>
      <c r="F37" s="71"/>
      <c r="H37" s="42"/>
      <c r="I37" s="2"/>
      <c r="J37" s="5"/>
      <c r="K37" s="5"/>
      <c r="L37" s="2"/>
      <c r="M37" s="2"/>
    </row>
    <row r="38" spans="1:13" ht="15.95" customHeight="1" x14ac:dyDescent="0.25">
      <c r="A38" s="28" t="s">
        <v>190</v>
      </c>
      <c r="B38" s="1" t="s">
        <v>11</v>
      </c>
      <c r="C38" s="67">
        <f t="shared" si="0"/>
        <v>11</v>
      </c>
      <c r="D38" s="71">
        <v>10</v>
      </c>
      <c r="E38" s="71">
        <v>1</v>
      </c>
      <c r="F38" s="71"/>
    </row>
    <row r="39" spans="1:13" ht="15.95" customHeight="1" x14ac:dyDescent="0.25">
      <c r="A39" s="28" t="s">
        <v>191</v>
      </c>
      <c r="B39" s="1" t="s">
        <v>41</v>
      </c>
      <c r="C39" s="67">
        <f t="shared" si="0"/>
        <v>2.1</v>
      </c>
      <c r="D39" s="71">
        <v>1.1000000000000001</v>
      </c>
      <c r="E39" s="71">
        <v>1</v>
      </c>
      <c r="F39" s="71"/>
    </row>
    <row r="40" spans="1:13" ht="15.95" customHeight="1" x14ac:dyDescent="0.25">
      <c r="A40" s="4" t="s">
        <v>192</v>
      </c>
      <c r="B40" s="1" t="s">
        <v>114</v>
      </c>
      <c r="C40" s="67">
        <f t="shared" si="0"/>
        <v>1.3</v>
      </c>
      <c r="D40" s="71">
        <v>1</v>
      </c>
      <c r="E40" s="71">
        <v>0.3</v>
      </c>
      <c r="F40" s="71"/>
    </row>
    <row r="41" spans="1:13" ht="15.95" customHeight="1" x14ac:dyDescent="0.25">
      <c r="A41" s="28" t="s">
        <v>193</v>
      </c>
      <c r="B41" s="1" t="s">
        <v>221</v>
      </c>
      <c r="C41" s="67">
        <f t="shared" si="0"/>
        <v>395.8</v>
      </c>
      <c r="D41" s="67">
        <v>200</v>
      </c>
      <c r="E41" s="71">
        <v>195.8</v>
      </c>
      <c r="F41" s="67"/>
      <c r="G41" s="5"/>
    </row>
    <row r="42" spans="1:13" ht="15.95" customHeight="1" x14ac:dyDescent="0.25">
      <c r="A42" s="28" t="s">
        <v>194</v>
      </c>
      <c r="B42" s="1" t="s">
        <v>49</v>
      </c>
      <c r="C42" s="67">
        <f>SUM(D42+E42+F42)</f>
        <v>12.1</v>
      </c>
      <c r="D42" s="67"/>
      <c r="E42" s="67">
        <v>12.1</v>
      </c>
      <c r="F42" s="67"/>
      <c r="G42" s="23"/>
      <c r="H42" s="23"/>
      <c r="I42" s="23"/>
      <c r="J42" s="23"/>
    </row>
    <row r="43" spans="1:13" ht="15.95" customHeight="1" x14ac:dyDescent="0.25">
      <c r="A43" s="158" t="s">
        <v>12</v>
      </c>
      <c r="B43" s="159"/>
      <c r="C43" s="70">
        <f>SUM(C9:C42)</f>
        <v>1800.6999999999996</v>
      </c>
      <c r="D43" s="70">
        <f>SUM(D9:D42)</f>
        <v>692.6</v>
      </c>
      <c r="E43" s="70">
        <f>SUM(E9:E42)</f>
        <v>294.30000000000007</v>
      </c>
      <c r="F43" s="70">
        <f>SUM(F9:F42)</f>
        <v>813.8</v>
      </c>
    </row>
    <row r="44" spans="1:13" x14ac:dyDescent="0.25">
      <c r="D44" s="23"/>
      <c r="E44" s="23"/>
      <c r="F44" s="23"/>
    </row>
    <row r="45" spans="1:13" x14ac:dyDescent="0.25">
      <c r="C45" s="23"/>
      <c r="D45" s="23"/>
      <c r="E45" s="23"/>
      <c r="F45" s="23"/>
    </row>
    <row r="46" spans="1:13" x14ac:dyDescent="0.25">
      <c r="F46" s="23"/>
    </row>
  </sheetData>
  <mergeCells count="7">
    <mergeCell ref="A43:B43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7"/>
  <sheetViews>
    <sheetView tabSelected="1" workbookViewId="0">
      <pane xSplit="4" ySplit="8" topLeftCell="E96" activePane="bottomRight" state="frozen"/>
      <selection pane="topRight" activeCell="E1" sqref="E1"/>
      <selection pane="bottomLeft" activeCell="A13" sqref="A13"/>
      <selection pane="bottomRight" activeCell="O93" sqref="O93"/>
    </sheetView>
  </sheetViews>
  <sheetFormatPr defaultColWidth="9.140625" defaultRowHeight="15" x14ac:dyDescent="0.2"/>
  <cols>
    <col min="1" max="1" width="6.28515625" style="41" customWidth="1"/>
    <col min="2" max="2" width="7.5703125" style="41" customWidth="1"/>
    <col min="3" max="3" width="38.85546875" style="41" customWidth="1"/>
    <col min="4" max="4" width="56.85546875" style="41" customWidth="1"/>
    <col min="5" max="6" width="11.28515625" style="41" customWidth="1"/>
    <col min="7" max="16384" width="9.140625" style="41"/>
  </cols>
  <sheetData>
    <row r="1" spans="1:6" ht="13.5" customHeight="1" x14ac:dyDescent="0.2">
      <c r="D1" s="156" t="s">
        <v>351</v>
      </c>
      <c r="E1" s="156"/>
      <c r="F1" s="156"/>
    </row>
    <row r="2" spans="1:6" ht="13.5" customHeight="1" x14ac:dyDescent="0.2">
      <c r="D2" s="156" t="s">
        <v>458</v>
      </c>
      <c r="E2" s="156"/>
      <c r="F2" s="156"/>
    </row>
    <row r="3" spans="1:6" ht="13.5" customHeight="1" x14ac:dyDescent="0.2">
      <c r="D3" s="156" t="s">
        <v>459</v>
      </c>
      <c r="E3" s="156"/>
      <c r="F3" s="156"/>
    </row>
    <row r="4" spans="1:6" ht="13.5" customHeight="1" x14ac:dyDescent="0.2">
      <c r="D4" s="156" t="s">
        <v>353</v>
      </c>
      <c r="E4" s="156"/>
      <c r="F4" s="156"/>
    </row>
    <row r="5" spans="1:6" ht="17.25" customHeight="1" x14ac:dyDescent="0.2">
      <c r="D5" s="129"/>
      <c r="E5" s="129"/>
      <c r="F5" s="129"/>
    </row>
    <row r="6" spans="1:6" ht="22.5" customHeight="1" x14ac:dyDescent="0.2">
      <c r="A6" s="172" t="s">
        <v>350</v>
      </c>
      <c r="B6" s="172"/>
      <c r="C6" s="172"/>
      <c r="D6" s="172"/>
      <c r="E6" s="172"/>
      <c r="F6" s="172"/>
    </row>
    <row r="7" spans="1:6" ht="15" customHeight="1" x14ac:dyDescent="0.2">
      <c r="B7" s="135"/>
      <c r="C7" s="135"/>
      <c r="D7" s="135"/>
      <c r="E7" s="135"/>
      <c r="F7" s="83" t="s">
        <v>75</v>
      </c>
    </row>
    <row r="8" spans="1:6" ht="43.5" customHeight="1" x14ac:dyDescent="0.2">
      <c r="A8" s="137" t="s">
        <v>56</v>
      </c>
      <c r="B8" s="137" t="s">
        <v>20</v>
      </c>
      <c r="C8" s="137" t="s">
        <v>44</v>
      </c>
      <c r="D8" s="137" t="s">
        <v>45</v>
      </c>
      <c r="E8" s="137" t="s">
        <v>152</v>
      </c>
      <c r="F8" s="137" t="s">
        <v>2</v>
      </c>
    </row>
    <row r="9" spans="1:6" ht="15.75" customHeight="1" x14ac:dyDescent="0.25">
      <c r="A9" s="137" t="s">
        <v>161</v>
      </c>
      <c r="B9" s="168" t="s">
        <v>222</v>
      </c>
      <c r="C9" s="175" t="s">
        <v>77</v>
      </c>
      <c r="D9" s="60" t="s">
        <v>230</v>
      </c>
      <c r="E9" s="67">
        <v>498</v>
      </c>
      <c r="F9" s="67">
        <v>360.8</v>
      </c>
    </row>
    <row r="10" spans="1:6" ht="15.75" customHeight="1" x14ac:dyDescent="0.25">
      <c r="A10" s="137" t="s">
        <v>162</v>
      </c>
      <c r="B10" s="168"/>
      <c r="C10" s="175"/>
      <c r="D10" s="60" t="s">
        <v>249</v>
      </c>
      <c r="E10" s="67">
        <v>5</v>
      </c>
      <c r="F10" s="67"/>
    </row>
    <row r="11" spans="1:6" ht="15.75" customHeight="1" x14ac:dyDescent="0.25">
      <c r="A11" s="137" t="s">
        <v>163</v>
      </c>
      <c r="B11" s="168"/>
      <c r="C11" s="134" t="s">
        <v>112</v>
      </c>
      <c r="D11" s="134" t="s">
        <v>231</v>
      </c>
      <c r="E11" s="67">
        <v>165.9</v>
      </c>
      <c r="F11" s="67">
        <v>117.8</v>
      </c>
    </row>
    <row r="12" spans="1:6" ht="15.75" customHeight="1" x14ac:dyDescent="0.25">
      <c r="A12" s="137" t="s">
        <v>164</v>
      </c>
      <c r="B12" s="168"/>
      <c r="C12" s="169" t="s">
        <v>113</v>
      </c>
      <c r="D12" s="134" t="s">
        <v>232</v>
      </c>
      <c r="E12" s="67">
        <v>305.60000000000002</v>
      </c>
      <c r="F12" s="67">
        <v>212.1</v>
      </c>
    </row>
    <row r="13" spans="1:6" ht="15.75" customHeight="1" x14ac:dyDescent="0.25">
      <c r="A13" s="137" t="s">
        <v>165</v>
      </c>
      <c r="B13" s="168"/>
      <c r="C13" s="169"/>
      <c r="D13" s="134" t="s">
        <v>249</v>
      </c>
      <c r="E13" s="67">
        <v>10.7</v>
      </c>
      <c r="F13" s="67"/>
    </row>
    <row r="14" spans="1:6" ht="15.75" customHeight="1" x14ac:dyDescent="0.25">
      <c r="A14" s="137" t="s">
        <v>166</v>
      </c>
      <c r="B14" s="168"/>
      <c r="C14" s="134" t="s">
        <v>65</v>
      </c>
      <c r="D14" s="134" t="s">
        <v>233</v>
      </c>
      <c r="E14" s="67">
        <v>347.1</v>
      </c>
      <c r="F14" s="67">
        <v>238.4</v>
      </c>
    </row>
    <row r="15" spans="1:6" ht="15.75" customHeight="1" x14ac:dyDescent="0.25">
      <c r="A15" s="137" t="s">
        <v>167</v>
      </c>
      <c r="B15" s="168"/>
      <c r="C15" s="134" t="s">
        <v>149</v>
      </c>
      <c r="D15" s="134" t="s">
        <v>234</v>
      </c>
      <c r="E15" s="67">
        <v>603.4</v>
      </c>
      <c r="F15" s="67">
        <v>429.2</v>
      </c>
    </row>
    <row r="16" spans="1:6" ht="15.75" customHeight="1" x14ac:dyDescent="0.25">
      <c r="A16" s="137" t="s">
        <v>168</v>
      </c>
      <c r="B16" s="168"/>
      <c r="C16" s="169" t="s">
        <v>4</v>
      </c>
      <c r="D16" s="134" t="s">
        <v>235</v>
      </c>
      <c r="E16" s="67">
        <v>319.60000000000002</v>
      </c>
      <c r="F16" s="67">
        <v>225.5</v>
      </c>
    </row>
    <row r="17" spans="1:6" ht="15.75" customHeight="1" x14ac:dyDescent="0.25">
      <c r="A17" s="137" t="s">
        <v>169</v>
      </c>
      <c r="B17" s="168"/>
      <c r="C17" s="169"/>
      <c r="D17" s="134" t="s">
        <v>249</v>
      </c>
      <c r="E17" s="67">
        <v>19.5</v>
      </c>
      <c r="F17" s="67"/>
    </row>
    <row r="18" spans="1:6" ht="15.75" customHeight="1" x14ac:dyDescent="0.25">
      <c r="A18" s="137" t="s">
        <v>170</v>
      </c>
      <c r="B18" s="168"/>
      <c r="C18" s="134" t="s">
        <v>5</v>
      </c>
      <c r="D18" s="134" t="s">
        <v>236</v>
      </c>
      <c r="E18" s="67">
        <v>370.1</v>
      </c>
      <c r="F18" s="67">
        <v>254.2</v>
      </c>
    </row>
    <row r="19" spans="1:6" ht="15.75" customHeight="1" x14ac:dyDescent="0.25">
      <c r="A19" s="137" t="s">
        <v>171</v>
      </c>
      <c r="B19" s="168"/>
      <c r="C19" s="176" t="s">
        <v>59</v>
      </c>
      <c r="D19" s="134" t="s">
        <v>237</v>
      </c>
      <c r="E19" s="67">
        <v>305.10000000000002</v>
      </c>
      <c r="F19" s="67">
        <v>208.6</v>
      </c>
    </row>
    <row r="20" spans="1:6" ht="15.75" customHeight="1" x14ac:dyDescent="0.25">
      <c r="A20" s="137" t="s">
        <v>172</v>
      </c>
      <c r="B20" s="168"/>
      <c r="C20" s="176"/>
      <c r="D20" s="134" t="s">
        <v>249</v>
      </c>
      <c r="E20" s="67">
        <v>20.3</v>
      </c>
      <c r="F20" s="67"/>
    </row>
    <row r="21" spans="1:6" ht="15.75" customHeight="1" x14ac:dyDescent="0.25">
      <c r="A21" s="137" t="s">
        <v>173</v>
      </c>
      <c r="B21" s="168"/>
      <c r="C21" s="1" t="s">
        <v>64</v>
      </c>
      <c r="D21" s="134" t="s">
        <v>238</v>
      </c>
      <c r="E21" s="67">
        <v>34.4</v>
      </c>
      <c r="F21" s="67">
        <v>20.3</v>
      </c>
    </row>
    <row r="22" spans="1:6" ht="15.75" customHeight="1" x14ac:dyDescent="0.25">
      <c r="A22" s="137" t="s">
        <v>174</v>
      </c>
      <c r="B22" s="168"/>
      <c r="C22" s="169" t="s">
        <v>66</v>
      </c>
      <c r="D22" s="134" t="s">
        <v>239</v>
      </c>
      <c r="E22" s="67">
        <v>311.60000000000002</v>
      </c>
      <c r="F22" s="67">
        <v>224.8</v>
      </c>
    </row>
    <row r="23" spans="1:6" ht="15.75" customHeight="1" x14ac:dyDescent="0.25">
      <c r="A23" s="137" t="s">
        <v>175</v>
      </c>
      <c r="B23" s="168"/>
      <c r="C23" s="169"/>
      <c r="D23" s="134" t="s">
        <v>249</v>
      </c>
      <c r="E23" s="67">
        <v>4.5</v>
      </c>
      <c r="F23" s="67"/>
    </row>
    <row r="24" spans="1:6" ht="15.75" customHeight="1" x14ac:dyDescent="0.25">
      <c r="A24" s="137" t="s">
        <v>176</v>
      </c>
      <c r="B24" s="168"/>
      <c r="C24" s="134" t="s">
        <v>14</v>
      </c>
      <c r="D24" s="134" t="s">
        <v>240</v>
      </c>
      <c r="E24" s="67">
        <v>420</v>
      </c>
      <c r="F24" s="67">
        <v>352.5</v>
      </c>
    </row>
    <row r="25" spans="1:6" ht="15.75" customHeight="1" x14ac:dyDescent="0.25">
      <c r="A25" s="137" t="s">
        <v>177</v>
      </c>
      <c r="B25" s="168"/>
      <c r="C25" s="134" t="s">
        <v>15</v>
      </c>
      <c r="D25" s="134" t="s">
        <v>241</v>
      </c>
      <c r="E25" s="67">
        <v>577.4</v>
      </c>
      <c r="F25" s="67">
        <v>508.1</v>
      </c>
    </row>
    <row r="26" spans="1:6" ht="15.75" customHeight="1" x14ac:dyDescent="0.25">
      <c r="A26" s="137" t="s">
        <v>178</v>
      </c>
      <c r="B26" s="168"/>
      <c r="C26" s="134" t="s">
        <v>16</v>
      </c>
      <c r="D26" s="76" t="s">
        <v>242</v>
      </c>
      <c r="E26" s="67">
        <v>523.4</v>
      </c>
      <c r="F26" s="67">
        <v>436.5</v>
      </c>
    </row>
    <row r="27" spans="1:6" ht="15.75" customHeight="1" x14ac:dyDescent="0.25">
      <c r="A27" s="137" t="s">
        <v>179</v>
      </c>
      <c r="B27" s="168"/>
      <c r="C27" s="134" t="s">
        <v>17</v>
      </c>
      <c r="D27" s="134" t="s">
        <v>243</v>
      </c>
      <c r="E27" s="67">
        <v>537.20000000000005</v>
      </c>
      <c r="F27" s="67">
        <v>432.5</v>
      </c>
    </row>
    <row r="28" spans="1:6" ht="15.75" customHeight="1" x14ac:dyDescent="0.25">
      <c r="A28" s="137" t="s">
        <v>180</v>
      </c>
      <c r="B28" s="168"/>
      <c r="C28" s="134" t="s">
        <v>18</v>
      </c>
      <c r="D28" s="134" t="s">
        <v>244</v>
      </c>
      <c r="E28" s="67">
        <v>503.1</v>
      </c>
      <c r="F28" s="67">
        <v>422</v>
      </c>
    </row>
    <row r="29" spans="1:6" ht="15.75" customHeight="1" x14ac:dyDescent="0.25">
      <c r="A29" s="137" t="s">
        <v>181</v>
      </c>
      <c r="B29" s="168"/>
      <c r="C29" s="134" t="s">
        <v>19</v>
      </c>
      <c r="D29" s="134" t="s">
        <v>245</v>
      </c>
      <c r="E29" s="67">
        <v>868.8</v>
      </c>
      <c r="F29" s="67">
        <v>721.2</v>
      </c>
    </row>
    <row r="30" spans="1:6" ht="15.75" customHeight="1" x14ac:dyDescent="0.25">
      <c r="A30" s="137" t="s">
        <v>182</v>
      </c>
      <c r="B30" s="168"/>
      <c r="C30" s="134" t="s">
        <v>6</v>
      </c>
      <c r="D30" s="134" t="s">
        <v>246</v>
      </c>
      <c r="E30" s="67">
        <v>1340.8</v>
      </c>
      <c r="F30" s="67">
        <v>1281.5</v>
      </c>
    </row>
    <row r="31" spans="1:6" ht="15.75" customHeight="1" x14ac:dyDescent="0.25">
      <c r="A31" s="137" t="s">
        <v>183</v>
      </c>
      <c r="B31" s="168" t="s">
        <v>222</v>
      </c>
      <c r="C31" s="134" t="s">
        <v>7</v>
      </c>
      <c r="D31" s="134" t="s">
        <v>247</v>
      </c>
      <c r="E31" s="67">
        <v>410.9</v>
      </c>
      <c r="F31" s="67">
        <v>398.9</v>
      </c>
    </row>
    <row r="32" spans="1:6" ht="15.75" customHeight="1" x14ac:dyDescent="0.25">
      <c r="A32" s="137" t="s">
        <v>184</v>
      </c>
      <c r="B32" s="168"/>
      <c r="C32" s="136" t="s">
        <v>60</v>
      </c>
      <c r="D32" s="136" t="s">
        <v>248</v>
      </c>
      <c r="E32" s="67">
        <v>896.5</v>
      </c>
      <c r="F32" s="67">
        <v>726.5</v>
      </c>
    </row>
    <row r="33" spans="1:6" ht="15.75" customHeight="1" x14ac:dyDescent="0.25">
      <c r="A33" s="137" t="s">
        <v>185</v>
      </c>
      <c r="B33" s="168"/>
      <c r="C33" s="134" t="s">
        <v>114</v>
      </c>
      <c r="D33" s="134" t="s">
        <v>250</v>
      </c>
      <c r="E33" s="67">
        <v>9.5</v>
      </c>
      <c r="F33" s="67"/>
    </row>
    <row r="34" spans="1:6" ht="45.75" customHeight="1" x14ac:dyDescent="0.25">
      <c r="A34" s="137" t="s">
        <v>186</v>
      </c>
      <c r="B34" s="163" t="s">
        <v>223</v>
      </c>
      <c r="C34" s="165" t="s">
        <v>262</v>
      </c>
      <c r="D34" s="134" t="s">
        <v>361</v>
      </c>
      <c r="E34" s="67">
        <v>6.1</v>
      </c>
      <c r="F34" s="67"/>
    </row>
    <row r="35" spans="1:6" ht="30.75" customHeight="1" x14ac:dyDescent="0.25">
      <c r="A35" s="137" t="s">
        <v>187</v>
      </c>
      <c r="B35" s="163"/>
      <c r="C35" s="167"/>
      <c r="D35" s="104" t="s">
        <v>360</v>
      </c>
      <c r="E35" s="67">
        <v>140</v>
      </c>
      <c r="F35" s="67"/>
    </row>
    <row r="36" spans="1:6" ht="45" customHeight="1" x14ac:dyDescent="0.25">
      <c r="A36" s="137" t="s">
        <v>188</v>
      </c>
      <c r="B36" s="163"/>
      <c r="C36" s="131" t="s">
        <v>36</v>
      </c>
      <c r="D36" s="104" t="s">
        <v>370</v>
      </c>
      <c r="E36" s="67">
        <v>51</v>
      </c>
      <c r="F36" s="67">
        <v>0.5</v>
      </c>
    </row>
    <row r="37" spans="1:6" ht="15.75" customHeight="1" x14ac:dyDescent="0.25">
      <c r="A37" s="137" t="s">
        <v>189</v>
      </c>
      <c r="B37" s="163"/>
      <c r="C37" s="56" t="s">
        <v>154</v>
      </c>
      <c r="D37" s="169" t="s">
        <v>371</v>
      </c>
      <c r="E37" s="67">
        <v>100.1</v>
      </c>
      <c r="F37" s="67">
        <v>0.8</v>
      </c>
    </row>
    <row r="38" spans="1:6" ht="15.75" customHeight="1" x14ac:dyDescent="0.25">
      <c r="A38" s="137" t="s">
        <v>190</v>
      </c>
      <c r="B38" s="163"/>
      <c r="C38" s="56" t="s">
        <v>65</v>
      </c>
      <c r="D38" s="169"/>
      <c r="E38" s="67">
        <v>1.4</v>
      </c>
      <c r="F38" s="67">
        <v>0.3</v>
      </c>
    </row>
    <row r="39" spans="1:6" ht="15.75" customHeight="1" x14ac:dyDescent="0.25">
      <c r="A39" s="137" t="s">
        <v>191</v>
      </c>
      <c r="B39" s="164"/>
      <c r="C39" s="56" t="s">
        <v>22</v>
      </c>
      <c r="D39" s="169"/>
      <c r="E39" s="67">
        <v>2.6</v>
      </c>
      <c r="F39" s="67">
        <v>0.7</v>
      </c>
    </row>
    <row r="40" spans="1:6" ht="15.75" customHeight="1" x14ac:dyDescent="0.25">
      <c r="A40" s="137" t="s">
        <v>192</v>
      </c>
      <c r="B40" s="168" t="s">
        <v>225</v>
      </c>
      <c r="C40" s="134" t="s">
        <v>73</v>
      </c>
      <c r="D40" s="134" t="s">
        <v>309</v>
      </c>
      <c r="E40" s="67">
        <v>250.7</v>
      </c>
      <c r="F40" s="67">
        <v>211.5</v>
      </c>
    </row>
    <row r="41" spans="1:6" ht="15.75" customHeight="1" x14ac:dyDescent="0.25">
      <c r="A41" s="137" t="s">
        <v>193</v>
      </c>
      <c r="B41" s="168"/>
      <c r="C41" s="134" t="s">
        <v>31</v>
      </c>
      <c r="D41" s="134" t="s">
        <v>310</v>
      </c>
      <c r="E41" s="67">
        <v>1426</v>
      </c>
      <c r="F41" s="67">
        <v>1238</v>
      </c>
    </row>
    <row r="42" spans="1:6" ht="15.75" customHeight="1" x14ac:dyDescent="0.25">
      <c r="A42" s="137" t="s">
        <v>194</v>
      </c>
      <c r="B42" s="168"/>
      <c r="C42" s="56" t="s">
        <v>64</v>
      </c>
      <c r="D42" s="134" t="s">
        <v>238</v>
      </c>
      <c r="E42" s="67">
        <v>37.700000000000003</v>
      </c>
      <c r="F42" s="67">
        <v>34.799999999999997</v>
      </c>
    </row>
    <row r="43" spans="1:6" ht="15.75" customHeight="1" x14ac:dyDescent="0.25">
      <c r="A43" s="137" t="s">
        <v>195</v>
      </c>
      <c r="B43" s="168"/>
      <c r="C43" s="165" t="s">
        <v>150</v>
      </c>
      <c r="D43" s="134" t="s">
        <v>311</v>
      </c>
      <c r="E43" s="67">
        <v>118.5</v>
      </c>
      <c r="F43" s="67">
        <v>116.1</v>
      </c>
    </row>
    <row r="44" spans="1:6" ht="15.75" customHeight="1" x14ac:dyDescent="0.25">
      <c r="A44" s="137" t="s">
        <v>197</v>
      </c>
      <c r="B44" s="168"/>
      <c r="C44" s="167"/>
      <c r="D44" s="134" t="s">
        <v>312</v>
      </c>
      <c r="E44" s="67">
        <v>35.799999999999997</v>
      </c>
      <c r="F44" s="67">
        <v>31.9</v>
      </c>
    </row>
    <row r="45" spans="1:6" ht="15.75" customHeight="1" x14ac:dyDescent="0.25">
      <c r="A45" s="137" t="s">
        <v>196</v>
      </c>
      <c r="B45" s="162" t="s">
        <v>227</v>
      </c>
      <c r="C45" s="134" t="s">
        <v>8</v>
      </c>
      <c r="D45" s="134" t="s">
        <v>299</v>
      </c>
      <c r="E45" s="67">
        <v>753.2</v>
      </c>
      <c r="F45" s="67">
        <v>671.8</v>
      </c>
    </row>
    <row r="46" spans="1:6" ht="15.75" customHeight="1" x14ac:dyDescent="0.25">
      <c r="A46" s="137" t="s">
        <v>198</v>
      </c>
      <c r="B46" s="163"/>
      <c r="C46" s="134" t="s">
        <v>72</v>
      </c>
      <c r="D46" s="134" t="s">
        <v>300</v>
      </c>
      <c r="E46" s="67">
        <v>99.4</v>
      </c>
      <c r="F46" s="73">
        <v>75.400000000000006</v>
      </c>
    </row>
    <row r="47" spans="1:6" ht="15.75" customHeight="1" x14ac:dyDescent="0.25">
      <c r="A47" s="137" t="s">
        <v>199</v>
      </c>
      <c r="B47" s="163"/>
      <c r="C47" s="169" t="s">
        <v>36</v>
      </c>
      <c r="D47" s="134" t="s">
        <v>301</v>
      </c>
      <c r="E47" s="67">
        <v>542.70000000000005</v>
      </c>
      <c r="F47" s="67">
        <v>409.2</v>
      </c>
    </row>
    <row r="48" spans="1:6" ht="15.75" customHeight="1" x14ac:dyDescent="0.25">
      <c r="A48" s="137" t="s">
        <v>200</v>
      </c>
      <c r="B48" s="163"/>
      <c r="C48" s="169"/>
      <c r="D48" s="134" t="s">
        <v>302</v>
      </c>
      <c r="E48" s="67">
        <v>35</v>
      </c>
      <c r="F48" s="67"/>
    </row>
    <row r="49" spans="1:6" ht="15.75" customHeight="1" x14ac:dyDescent="0.25">
      <c r="A49" s="137" t="s">
        <v>201</v>
      </c>
      <c r="B49" s="163"/>
      <c r="C49" s="133" t="s">
        <v>9</v>
      </c>
      <c r="D49" s="134" t="s">
        <v>303</v>
      </c>
      <c r="E49" s="67">
        <v>40</v>
      </c>
      <c r="F49" s="67"/>
    </row>
    <row r="50" spans="1:6" ht="15.75" customHeight="1" x14ac:dyDescent="0.25">
      <c r="A50" s="137" t="s">
        <v>202</v>
      </c>
      <c r="B50" s="163"/>
      <c r="C50" s="134" t="s">
        <v>10</v>
      </c>
      <c r="D50" s="134" t="s">
        <v>304</v>
      </c>
      <c r="E50" s="67">
        <v>723.3</v>
      </c>
      <c r="F50" s="67">
        <v>605.29999999999995</v>
      </c>
    </row>
    <row r="51" spans="1:6" ht="15.75" customHeight="1" x14ac:dyDescent="0.25">
      <c r="A51" s="137" t="s">
        <v>203</v>
      </c>
      <c r="B51" s="163"/>
      <c r="C51" s="134" t="s">
        <v>22</v>
      </c>
      <c r="D51" s="134" t="s">
        <v>305</v>
      </c>
      <c r="E51" s="67">
        <v>126.7</v>
      </c>
      <c r="F51" s="67">
        <v>92.9</v>
      </c>
    </row>
    <row r="52" spans="1:6" ht="15.75" customHeight="1" x14ac:dyDescent="0.25">
      <c r="A52" s="137" t="s">
        <v>204</v>
      </c>
      <c r="B52" s="163"/>
      <c r="C52" s="134" t="s">
        <v>34</v>
      </c>
      <c r="D52" s="134" t="s">
        <v>306</v>
      </c>
      <c r="E52" s="67">
        <v>123.2</v>
      </c>
      <c r="F52" s="67">
        <v>99.4</v>
      </c>
    </row>
    <row r="53" spans="1:6" ht="15.75" customHeight="1" x14ac:dyDescent="0.25">
      <c r="A53" s="137" t="s">
        <v>205</v>
      </c>
      <c r="B53" s="163"/>
      <c r="C53" s="134" t="s">
        <v>11</v>
      </c>
      <c r="D53" s="134" t="s">
        <v>307</v>
      </c>
      <c r="E53" s="67">
        <v>193.5</v>
      </c>
      <c r="F53" s="67">
        <v>134.9</v>
      </c>
    </row>
    <row r="54" spans="1:6" ht="15.75" customHeight="1" x14ac:dyDescent="0.25">
      <c r="A54" s="137" t="s">
        <v>206</v>
      </c>
      <c r="B54" s="164"/>
      <c r="C54" s="134" t="s">
        <v>41</v>
      </c>
      <c r="D54" s="134" t="s">
        <v>308</v>
      </c>
      <c r="E54" s="67">
        <v>185.8</v>
      </c>
      <c r="F54" s="67">
        <v>152</v>
      </c>
    </row>
    <row r="55" spans="1:6" ht="15.75" customHeight="1" x14ac:dyDescent="0.25">
      <c r="A55" s="137" t="s">
        <v>326</v>
      </c>
      <c r="B55" s="168" t="s">
        <v>228</v>
      </c>
      <c r="C55" s="134" t="s">
        <v>114</v>
      </c>
      <c r="D55" s="134" t="s">
        <v>295</v>
      </c>
      <c r="E55" s="67">
        <v>933.4</v>
      </c>
      <c r="F55" s="67">
        <v>863.4</v>
      </c>
    </row>
    <row r="56" spans="1:6" ht="15.75" customHeight="1" x14ac:dyDescent="0.25">
      <c r="A56" s="102" t="s">
        <v>327</v>
      </c>
      <c r="B56" s="162"/>
      <c r="C56" s="56" t="s">
        <v>67</v>
      </c>
      <c r="D56" s="56" t="s">
        <v>313</v>
      </c>
      <c r="E56" s="79">
        <v>142.9</v>
      </c>
      <c r="F56" s="79">
        <v>124.4</v>
      </c>
    </row>
    <row r="57" spans="1:6" ht="15.75" customHeight="1" x14ac:dyDescent="0.2">
      <c r="A57" s="144" t="s">
        <v>328</v>
      </c>
      <c r="B57" s="143"/>
      <c r="C57" s="151" t="s">
        <v>3</v>
      </c>
      <c r="D57" s="151"/>
      <c r="E57" s="70">
        <f>SUM(E58:E114)</f>
        <v>16189.3</v>
      </c>
      <c r="F57" s="70">
        <f>SUM(F58:F114)</f>
        <v>3254.1000000000004</v>
      </c>
    </row>
    <row r="58" spans="1:6" ht="15.75" customHeight="1" x14ac:dyDescent="0.25">
      <c r="A58" s="100" t="s">
        <v>385</v>
      </c>
      <c r="B58" s="163" t="s">
        <v>222</v>
      </c>
      <c r="C58" s="167" t="s">
        <v>3</v>
      </c>
      <c r="D58" s="80" t="s">
        <v>254</v>
      </c>
      <c r="E58" s="141">
        <v>30</v>
      </c>
      <c r="F58" s="81"/>
    </row>
    <row r="59" spans="1:6" ht="15.75" customHeight="1" x14ac:dyDescent="0.25">
      <c r="A59" s="137" t="s">
        <v>386</v>
      </c>
      <c r="B59" s="163"/>
      <c r="C59" s="169"/>
      <c r="D59" s="134" t="s">
        <v>255</v>
      </c>
      <c r="E59" s="67">
        <v>35</v>
      </c>
      <c r="F59" s="70"/>
    </row>
    <row r="60" spans="1:6" ht="15.75" customHeight="1" x14ac:dyDescent="0.25">
      <c r="A60" s="137" t="s">
        <v>387</v>
      </c>
      <c r="B60" s="163"/>
      <c r="C60" s="169"/>
      <c r="D60" s="134" t="s">
        <v>314</v>
      </c>
      <c r="E60" s="67">
        <v>35</v>
      </c>
      <c r="F60" s="70"/>
    </row>
    <row r="61" spans="1:6" ht="15.75" customHeight="1" x14ac:dyDescent="0.25">
      <c r="A61" s="137" t="s">
        <v>388</v>
      </c>
      <c r="B61" s="163"/>
      <c r="C61" s="169" t="s">
        <v>3</v>
      </c>
      <c r="D61" s="134" t="s">
        <v>256</v>
      </c>
      <c r="E61" s="67">
        <v>200</v>
      </c>
      <c r="F61" s="70"/>
    </row>
    <row r="62" spans="1:6" ht="15.75" customHeight="1" x14ac:dyDescent="0.25">
      <c r="A62" s="137" t="s">
        <v>389</v>
      </c>
      <c r="B62" s="163"/>
      <c r="C62" s="169"/>
      <c r="D62" s="134" t="s">
        <v>257</v>
      </c>
      <c r="E62" s="67">
        <v>80</v>
      </c>
      <c r="F62" s="70"/>
    </row>
    <row r="63" spans="1:6" ht="15.75" customHeight="1" x14ac:dyDescent="0.25">
      <c r="A63" s="100" t="s">
        <v>390</v>
      </c>
      <c r="B63" s="163"/>
      <c r="C63" s="169"/>
      <c r="D63" s="134" t="s">
        <v>258</v>
      </c>
      <c r="E63" s="67">
        <v>329</v>
      </c>
      <c r="F63" s="70"/>
    </row>
    <row r="64" spans="1:6" ht="15.75" customHeight="1" x14ac:dyDescent="0.25">
      <c r="A64" s="137" t="s">
        <v>391</v>
      </c>
      <c r="B64" s="163"/>
      <c r="C64" s="169"/>
      <c r="D64" s="134" t="s">
        <v>259</v>
      </c>
      <c r="E64" s="67">
        <v>34</v>
      </c>
      <c r="F64" s="70"/>
    </row>
    <row r="65" spans="1:7" ht="15.75" customHeight="1" x14ac:dyDescent="0.25">
      <c r="A65" s="137" t="s">
        <v>392</v>
      </c>
      <c r="B65" s="163"/>
      <c r="C65" s="169"/>
      <c r="D65" s="134" t="s">
        <v>260</v>
      </c>
      <c r="E65" s="67">
        <v>58</v>
      </c>
      <c r="F65" s="70"/>
    </row>
    <row r="66" spans="1:7" ht="15.75" customHeight="1" x14ac:dyDescent="0.25">
      <c r="A66" s="137" t="s">
        <v>393</v>
      </c>
      <c r="B66" s="164"/>
      <c r="C66" s="169"/>
      <c r="D66" s="134" t="s">
        <v>261</v>
      </c>
      <c r="E66" s="67">
        <v>61.4</v>
      </c>
      <c r="F66" s="67"/>
    </row>
    <row r="67" spans="1:7" ht="15.75" customHeight="1" x14ac:dyDescent="0.25">
      <c r="A67" s="137" t="s">
        <v>394</v>
      </c>
      <c r="B67" s="168" t="s">
        <v>223</v>
      </c>
      <c r="C67" s="169" t="s">
        <v>3</v>
      </c>
      <c r="D67" s="134" t="s">
        <v>251</v>
      </c>
      <c r="E67" s="67">
        <v>26.2</v>
      </c>
      <c r="F67" s="67"/>
    </row>
    <row r="68" spans="1:7" ht="15.75" customHeight="1" x14ac:dyDescent="0.25">
      <c r="A68" s="100" t="s">
        <v>395</v>
      </c>
      <c r="B68" s="168"/>
      <c r="C68" s="169"/>
      <c r="D68" s="134" t="s">
        <v>252</v>
      </c>
      <c r="E68" s="67">
        <v>27</v>
      </c>
      <c r="F68" s="67"/>
    </row>
    <row r="69" spans="1:7" ht="15.75" customHeight="1" x14ac:dyDescent="0.25">
      <c r="A69" s="100" t="s">
        <v>396</v>
      </c>
      <c r="B69" s="168"/>
      <c r="C69" s="169"/>
      <c r="D69" s="134" t="s">
        <v>253</v>
      </c>
      <c r="E69" s="67">
        <v>95</v>
      </c>
      <c r="F69" s="67"/>
    </row>
    <row r="70" spans="1:7" ht="30" customHeight="1" x14ac:dyDescent="0.25">
      <c r="A70" s="137" t="s">
        <v>397</v>
      </c>
      <c r="B70" s="168"/>
      <c r="C70" s="169"/>
      <c r="D70" s="134" t="s">
        <v>360</v>
      </c>
      <c r="E70" s="67">
        <v>1522.4</v>
      </c>
      <c r="F70" s="67"/>
    </row>
    <row r="71" spans="1:7" ht="42" customHeight="1" x14ac:dyDescent="0.25">
      <c r="A71" s="137" t="s">
        <v>398</v>
      </c>
      <c r="B71" s="168"/>
      <c r="C71" s="169"/>
      <c r="D71" s="134" t="s">
        <v>362</v>
      </c>
      <c r="E71" s="67">
        <v>460.9</v>
      </c>
      <c r="F71" s="67"/>
      <c r="G71" s="16"/>
    </row>
    <row r="72" spans="1:7" ht="28.5" customHeight="1" x14ac:dyDescent="0.25">
      <c r="A72" s="137" t="s">
        <v>440</v>
      </c>
      <c r="B72" s="168"/>
      <c r="C72" s="169"/>
      <c r="D72" s="134" t="s">
        <v>363</v>
      </c>
      <c r="E72" s="67">
        <v>51.7</v>
      </c>
      <c r="F72" s="67"/>
      <c r="G72" s="16"/>
    </row>
    <row r="73" spans="1:7" ht="43.5" customHeight="1" x14ac:dyDescent="0.25">
      <c r="A73" s="137" t="s">
        <v>399</v>
      </c>
      <c r="B73" s="168"/>
      <c r="C73" s="169"/>
      <c r="D73" s="134" t="s">
        <v>372</v>
      </c>
      <c r="E73" s="67">
        <v>375</v>
      </c>
      <c r="F73" s="67">
        <v>2.6</v>
      </c>
      <c r="G73" s="16"/>
    </row>
    <row r="74" spans="1:7" ht="27.75" customHeight="1" x14ac:dyDescent="0.25">
      <c r="A74" s="137" t="s">
        <v>400</v>
      </c>
      <c r="B74" s="168"/>
      <c r="C74" s="169"/>
      <c r="D74" s="134" t="s">
        <v>373</v>
      </c>
      <c r="E74" s="67">
        <v>94.8</v>
      </c>
      <c r="F74" s="67">
        <v>0.9</v>
      </c>
      <c r="G74" s="16"/>
    </row>
    <row r="75" spans="1:7" ht="15.75" customHeight="1" x14ac:dyDescent="0.25">
      <c r="A75" s="137" t="s">
        <v>401</v>
      </c>
      <c r="B75" s="168"/>
      <c r="C75" s="169"/>
      <c r="D75" s="134" t="s">
        <v>265</v>
      </c>
      <c r="E75" s="67">
        <v>35</v>
      </c>
      <c r="F75" s="67"/>
      <c r="G75" s="16"/>
    </row>
    <row r="76" spans="1:7" ht="15.75" customHeight="1" x14ac:dyDescent="0.25">
      <c r="A76" s="137" t="s">
        <v>402</v>
      </c>
      <c r="B76" s="168"/>
      <c r="C76" s="169"/>
      <c r="D76" s="134" t="s">
        <v>264</v>
      </c>
      <c r="E76" s="67">
        <v>20</v>
      </c>
      <c r="F76" s="67"/>
      <c r="G76" s="16"/>
    </row>
    <row r="77" spans="1:7" ht="15.75" customHeight="1" x14ac:dyDescent="0.25">
      <c r="A77" s="137" t="s">
        <v>403</v>
      </c>
      <c r="B77" s="168"/>
      <c r="C77" s="169"/>
      <c r="D77" s="134" t="s">
        <v>263</v>
      </c>
      <c r="E77" s="67">
        <v>10</v>
      </c>
      <c r="F77" s="67"/>
    </row>
    <row r="78" spans="1:7" ht="15.75" customHeight="1" x14ac:dyDescent="0.25">
      <c r="A78" s="137" t="s">
        <v>404</v>
      </c>
      <c r="B78" s="168" t="s">
        <v>224</v>
      </c>
      <c r="C78" s="169" t="s">
        <v>3</v>
      </c>
      <c r="D78" s="134" t="s">
        <v>268</v>
      </c>
      <c r="E78" s="67">
        <v>60</v>
      </c>
      <c r="F78" s="67"/>
    </row>
    <row r="79" spans="1:7" ht="15.75" customHeight="1" x14ac:dyDescent="0.25">
      <c r="A79" s="137" t="s">
        <v>405</v>
      </c>
      <c r="B79" s="168"/>
      <c r="C79" s="169"/>
      <c r="D79" s="134" t="s">
        <v>269</v>
      </c>
      <c r="E79" s="67">
        <v>63.9</v>
      </c>
      <c r="F79" s="67"/>
    </row>
    <row r="80" spans="1:7" ht="30" customHeight="1" x14ac:dyDescent="0.25">
      <c r="A80" s="137" t="s">
        <v>406</v>
      </c>
      <c r="B80" s="168"/>
      <c r="C80" s="169"/>
      <c r="D80" s="134" t="s">
        <v>270</v>
      </c>
      <c r="E80" s="67">
        <v>236.1</v>
      </c>
      <c r="F80" s="67"/>
    </row>
    <row r="81" spans="1:6" ht="15.75" customHeight="1" x14ac:dyDescent="0.25">
      <c r="A81" s="137" t="s">
        <v>407</v>
      </c>
      <c r="B81" s="162" t="s">
        <v>225</v>
      </c>
      <c r="C81" s="165" t="s">
        <v>3</v>
      </c>
      <c r="D81" s="134" t="s">
        <v>275</v>
      </c>
      <c r="E81" s="67">
        <v>663</v>
      </c>
      <c r="F81" s="67"/>
    </row>
    <row r="82" spans="1:6" ht="27.75" customHeight="1" x14ac:dyDescent="0.25">
      <c r="A82" s="137" t="s">
        <v>408</v>
      </c>
      <c r="B82" s="163"/>
      <c r="C82" s="166"/>
      <c r="D82" s="134" t="s">
        <v>276</v>
      </c>
      <c r="E82" s="67">
        <v>62.7</v>
      </c>
      <c r="F82" s="67"/>
    </row>
    <row r="83" spans="1:6" ht="15.75" customHeight="1" x14ac:dyDescent="0.25">
      <c r="A83" s="100" t="s">
        <v>409</v>
      </c>
      <c r="B83" s="163"/>
      <c r="C83" s="166"/>
      <c r="D83" s="134" t="s">
        <v>274</v>
      </c>
      <c r="E83" s="67">
        <v>85.9</v>
      </c>
      <c r="F83" s="67"/>
    </row>
    <row r="84" spans="1:6" ht="15.75" customHeight="1" x14ac:dyDescent="0.25">
      <c r="A84" s="100" t="s">
        <v>410</v>
      </c>
      <c r="B84" s="163"/>
      <c r="C84" s="166"/>
      <c r="D84" s="134" t="s">
        <v>277</v>
      </c>
      <c r="E84" s="67">
        <v>70</v>
      </c>
      <c r="F84" s="67"/>
    </row>
    <row r="85" spans="1:6" ht="15.75" customHeight="1" x14ac:dyDescent="0.25">
      <c r="A85" s="137" t="s">
        <v>411</v>
      </c>
      <c r="B85" s="163"/>
      <c r="C85" s="166"/>
      <c r="D85" s="134" t="s">
        <v>278</v>
      </c>
      <c r="E85" s="67">
        <v>2102.3000000000002</v>
      </c>
      <c r="F85" s="67">
        <v>365.7</v>
      </c>
    </row>
    <row r="86" spans="1:6" ht="15.75" customHeight="1" x14ac:dyDescent="0.25">
      <c r="A86" s="137" t="s">
        <v>412</v>
      </c>
      <c r="B86" s="163"/>
      <c r="C86" s="166"/>
      <c r="D86" s="134" t="s">
        <v>368</v>
      </c>
      <c r="E86" s="67">
        <v>5</v>
      </c>
      <c r="F86" s="67"/>
    </row>
    <row r="87" spans="1:6" ht="15.75" customHeight="1" x14ac:dyDescent="0.25">
      <c r="A87" s="137" t="s">
        <v>413</v>
      </c>
      <c r="B87" s="163"/>
      <c r="C87" s="166"/>
      <c r="D87" s="134" t="s">
        <v>279</v>
      </c>
      <c r="E87" s="67">
        <v>700</v>
      </c>
      <c r="F87" s="67"/>
    </row>
    <row r="88" spans="1:6" ht="15.75" customHeight="1" x14ac:dyDescent="0.25">
      <c r="A88" s="137" t="s">
        <v>414</v>
      </c>
      <c r="B88" s="163"/>
      <c r="C88" s="166"/>
      <c r="D88" s="134" t="s">
        <v>280</v>
      </c>
      <c r="E88" s="67">
        <v>108.6</v>
      </c>
      <c r="F88" s="67"/>
    </row>
    <row r="89" spans="1:6" ht="32.25" customHeight="1" x14ac:dyDescent="0.25">
      <c r="A89" s="137" t="s">
        <v>415</v>
      </c>
      <c r="B89" s="163"/>
      <c r="C89" s="166"/>
      <c r="D89" s="134" t="s">
        <v>281</v>
      </c>
      <c r="E89" s="67">
        <v>40</v>
      </c>
      <c r="F89" s="67"/>
    </row>
    <row r="90" spans="1:6" ht="30" customHeight="1" x14ac:dyDescent="0.25">
      <c r="A90" s="137" t="s">
        <v>416</v>
      </c>
      <c r="B90" s="163"/>
      <c r="C90" s="166"/>
      <c r="D90" s="134" t="s">
        <v>282</v>
      </c>
      <c r="E90" s="67">
        <v>17.600000000000001</v>
      </c>
      <c r="F90" s="67"/>
    </row>
    <row r="91" spans="1:6" ht="28.5" customHeight="1" x14ac:dyDescent="0.25">
      <c r="A91" s="137" t="s">
        <v>417</v>
      </c>
      <c r="B91" s="163"/>
      <c r="C91" s="166"/>
      <c r="D91" s="134" t="s">
        <v>283</v>
      </c>
      <c r="E91" s="67">
        <v>205.4</v>
      </c>
      <c r="F91" s="67"/>
    </row>
    <row r="92" spans="1:6" ht="15.75" customHeight="1" x14ac:dyDescent="0.25">
      <c r="A92" s="137" t="s">
        <v>418</v>
      </c>
      <c r="B92" s="163"/>
      <c r="C92" s="166"/>
      <c r="D92" s="134" t="s">
        <v>284</v>
      </c>
      <c r="E92" s="67">
        <v>50</v>
      </c>
      <c r="F92" s="67"/>
    </row>
    <row r="93" spans="1:6" ht="15.75" customHeight="1" x14ac:dyDescent="0.25">
      <c r="A93" s="137" t="s">
        <v>419</v>
      </c>
      <c r="B93" s="164"/>
      <c r="C93" s="167"/>
      <c r="D93" s="134" t="s">
        <v>285</v>
      </c>
      <c r="E93" s="67">
        <v>4</v>
      </c>
      <c r="F93" s="67"/>
    </row>
    <row r="94" spans="1:6" ht="15.75" customHeight="1" x14ac:dyDescent="0.25">
      <c r="A94" s="137" t="s">
        <v>420</v>
      </c>
      <c r="B94" s="170" t="s">
        <v>226</v>
      </c>
      <c r="C94" s="171" t="s">
        <v>3</v>
      </c>
      <c r="D94" s="134" t="s">
        <v>292</v>
      </c>
      <c r="E94" s="67">
        <v>1240</v>
      </c>
      <c r="F94" s="67"/>
    </row>
    <row r="95" spans="1:6" ht="15.75" customHeight="1" x14ac:dyDescent="0.25">
      <c r="A95" s="137" t="s">
        <v>421</v>
      </c>
      <c r="B95" s="170"/>
      <c r="C95" s="171"/>
      <c r="D95" s="134" t="s">
        <v>290</v>
      </c>
      <c r="E95" s="67">
        <v>205</v>
      </c>
      <c r="F95" s="67"/>
    </row>
    <row r="96" spans="1:6" ht="29.25" customHeight="1" x14ac:dyDescent="0.25">
      <c r="A96" s="137" t="s">
        <v>422</v>
      </c>
      <c r="B96" s="170"/>
      <c r="C96" s="171"/>
      <c r="D96" s="134" t="s">
        <v>291</v>
      </c>
      <c r="E96" s="67">
        <v>20</v>
      </c>
      <c r="F96" s="67"/>
    </row>
    <row r="97" spans="1:6" ht="15.75" customHeight="1" x14ac:dyDescent="0.25">
      <c r="A97" s="137" t="s">
        <v>423</v>
      </c>
      <c r="B97" s="168" t="s">
        <v>227</v>
      </c>
      <c r="C97" s="169" t="s">
        <v>3</v>
      </c>
      <c r="D97" s="134" t="s">
        <v>296</v>
      </c>
      <c r="E97" s="67">
        <v>70</v>
      </c>
      <c r="F97" s="67"/>
    </row>
    <row r="98" spans="1:6" ht="15.75" customHeight="1" x14ac:dyDescent="0.25">
      <c r="A98" s="137" t="s">
        <v>424</v>
      </c>
      <c r="B98" s="168"/>
      <c r="C98" s="169"/>
      <c r="D98" s="134" t="s">
        <v>297</v>
      </c>
      <c r="E98" s="67">
        <v>30</v>
      </c>
      <c r="F98" s="67"/>
    </row>
    <row r="99" spans="1:6" ht="15.75" customHeight="1" x14ac:dyDescent="0.25">
      <c r="A99" s="137" t="s">
        <v>425</v>
      </c>
      <c r="B99" s="168"/>
      <c r="C99" s="169"/>
      <c r="D99" s="134" t="s">
        <v>369</v>
      </c>
      <c r="E99" s="67">
        <v>5</v>
      </c>
      <c r="F99" s="67"/>
    </row>
    <row r="100" spans="1:6" ht="15.75" customHeight="1" x14ac:dyDescent="0.25">
      <c r="A100" s="137" t="s">
        <v>426</v>
      </c>
      <c r="B100" s="168"/>
      <c r="C100" s="169"/>
      <c r="D100" s="134" t="s">
        <v>298</v>
      </c>
      <c r="E100" s="67">
        <v>40</v>
      </c>
      <c r="F100" s="67"/>
    </row>
    <row r="101" spans="1:6" ht="15.75" customHeight="1" x14ac:dyDescent="0.25">
      <c r="A101" s="137" t="s">
        <v>427</v>
      </c>
      <c r="B101" s="168" t="s">
        <v>228</v>
      </c>
      <c r="C101" s="169" t="s">
        <v>3</v>
      </c>
      <c r="D101" s="134" t="s">
        <v>315</v>
      </c>
      <c r="E101" s="67">
        <v>263.8</v>
      </c>
      <c r="F101" s="67">
        <v>197.6</v>
      </c>
    </row>
    <row r="102" spans="1:6" ht="15.75" customHeight="1" x14ac:dyDescent="0.25">
      <c r="A102" s="137" t="s">
        <v>428</v>
      </c>
      <c r="B102" s="168"/>
      <c r="C102" s="169"/>
      <c r="D102" s="134" t="s">
        <v>316</v>
      </c>
      <c r="E102" s="200">
        <v>3150.4</v>
      </c>
      <c r="F102" s="67">
        <v>2687.3</v>
      </c>
    </row>
    <row r="103" spans="1:6" ht="15.75" customHeight="1" x14ac:dyDescent="0.25">
      <c r="A103" s="137" t="s">
        <v>429</v>
      </c>
      <c r="B103" s="163" t="s">
        <v>228</v>
      </c>
      <c r="C103" s="166" t="s">
        <v>3</v>
      </c>
      <c r="D103" s="134" t="s">
        <v>317</v>
      </c>
      <c r="E103" s="67">
        <v>1605.2</v>
      </c>
      <c r="F103" s="67"/>
    </row>
    <row r="104" spans="1:6" ht="15.75" customHeight="1" x14ac:dyDescent="0.25">
      <c r="A104" s="137" t="s">
        <v>430</v>
      </c>
      <c r="B104" s="163"/>
      <c r="C104" s="166"/>
      <c r="D104" s="134" t="s">
        <v>318</v>
      </c>
      <c r="E104" s="67">
        <v>250</v>
      </c>
      <c r="F104" s="67"/>
    </row>
    <row r="105" spans="1:6" ht="15.75" customHeight="1" x14ac:dyDescent="0.25">
      <c r="A105" s="137" t="s">
        <v>431</v>
      </c>
      <c r="B105" s="163"/>
      <c r="C105" s="166"/>
      <c r="D105" s="134" t="s">
        <v>319</v>
      </c>
      <c r="E105" s="67">
        <v>30</v>
      </c>
      <c r="F105" s="67"/>
    </row>
    <row r="106" spans="1:6" ht="15.75" customHeight="1" x14ac:dyDescent="0.25">
      <c r="A106" s="137" t="s">
        <v>432</v>
      </c>
      <c r="B106" s="163"/>
      <c r="C106" s="166"/>
      <c r="D106" s="201" t="s">
        <v>460</v>
      </c>
      <c r="E106" s="200">
        <v>55</v>
      </c>
      <c r="F106" s="67"/>
    </row>
    <row r="107" spans="1:6" ht="15.75" customHeight="1" x14ac:dyDescent="0.25">
      <c r="A107" s="137" t="s">
        <v>433</v>
      </c>
      <c r="B107" s="163"/>
      <c r="C107" s="166"/>
      <c r="D107" s="134" t="s">
        <v>320</v>
      </c>
      <c r="E107" s="67">
        <v>89</v>
      </c>
      <c r="F107" s="67"/>
    </row>
    <row r="108" spans="1:6" ht="15.75" customHeight="1" x14ac:dyDescent="0.25">
      <c r="A108" s="137" t="s">
        <v>434</v>
      </c>
      <c r="B108" s="164"/>
      <c r="C108" s="167"/>
      <c r="D108" s="134" t="s">
        <v>364</v>
      </c>
      <c r="E108" s="67">
        <v>1</v>
      </c>
      <c r="F108" s="67"/>
    </row>
    <row r="109" spans="1:6" ht="27.75" customHeight="1" x14ac:dyDescent="0.25">
      <c r="A109" s="137" t="s">
        <v>435</v>
      </c>
      <c r="B109" s="162" t="s">
        <v>229</v>
      </c>
      <c r="C109" s="165" t="s">
        <v>3</v>
      </c>
      <c r="D109" s="134" t="s">
        <v>321</v>
      </c>
      <c r="E109" s="67">
        <v>400</v>
      </c>
      <c r="F109" s="67"/>
    </row>
    <row r="110" spans="1:6" ht="15.75" customHeight="1" x14ac:dyDescent="0.25">
      <c r="A110" s="137" t="s">
        <v>436</v>
      </c>
      <c r="B110" s="163"/>
      <c r="C110" s="166"/>
      <c r="D110" s="134" t="s">
        <v>347</v>
      </c>
      <c r="E110" s="67">
        <v>300</v>
      </c>
      <c r="F110" s="67"/>
    </row>
    <row r="111" spans="1:6" ht="27" customHeight="1" x14ac:dyDescent="0.25">
      <c r="A111" s="137" t="s">
        <v>437</v>
      </c>
      <c r="B111" s="163"/>
      <c r="C111" s="166"/>
      <c r="D111" s="134" t="s">
        <v>322</v>
      </c>
      <c r="E111" s="67">
        <v>120</v>
      </c>
      <c r="F111" s="67"/>
    </row>
    <row r="112" spans="1:6" ht="27.75" customHeight="1" x14ac:dyDescent="0.25">
      <c r="A112" s="137" t="s">
        <v>438</v>
      </c>
      <c r="B112" s="163"/>
      <c r="C112" s="166"/>
      <c r="D112" s="134" t="s">
        <v>323</v>
      </c>
      <c r="E112" s="67">
        <v>100</v>
      </c>
      <c r="F112" s="67"/>
    </row>
    <row r="113" spans="1:6" ht="28.5" customHeight="1" x14ac:dyDescent="0.25">
      <c r="A113" s="137" t="s">
        <v>441</v>
      </c>
      <c r="B113" s="163"/>
      <c r="C113" s="166"/>
      <c r="D113" s="134" t="s">
        <v>324</v>
      </c>
      <c r="E113" s="67">
        <v>30</v>
      </c>
      <c r="F113" s="67"/>
    </row>
    <row r="114" spans="1:6" ht="15.75" customHeight="1" x14ac:dyDescent="0.25">
      <c r="A114" s="137" t="s">
        <v>442</v>
      </c>
      <c r="B114" s="164"/>
      <c r="C114" s="167"/>
      <c r="D114" s="134" t="s">
        <v>325</v>
      </c>
      <c r="E114" s="67">
        <v>130</v>
      </c>
      <c r="F114" s="67"/>
    </row>
    <row r="115" spans="1:6" ht="15.75" customHeight="1" x14ac:dyDescent="0.25">
      <c r="A115" s="132" t="s">
        <v>329</v>
      </c>
      <c r="B115" s="168" t="s">
        <v>228</v>
      </c>
      <c r="C115" s="171" t="s">
        <v>110</v>
      </c>
      <c r="D115" s="134" t="s">
        <v>348</v>
      </c>
      <c r="E115" s="67">
        <v>1456.4</v>
      </c>
      <c r="F115" s="67"/>
    </row>
    <row r="116" spans="1:6" ht="15.75" customHeight="1" x14ac:dyDescent="0.25">
      <c r="A116" s="132" t="s">
        <v>439</v>
      </c>
      <c r="B116" s="168"/>
      <c r="C116" s="171"/>
      <c r="D116" s="134" t="s">
        <v>349</v>
      </c>
      <c r="E116" s="67">
        <v>367</v>
      </c>
      <c r="F116" s="67"/>
    </row>
    <row r="117" spans="1:6" ht="14.45" customHeight="1" x14ac:dyDescent="0.25">
      <c r="A117" s="174" t="s">
        <v>448</v>
      </c>
      <c r="B117" s="174"/>
      <c r="C117" s="174"/>
      <c r="D117" s="174"/>
      <c r="E117" s="67">
        <f>SUM(E9:E33)+SUM(E58:E66)</f>
        <v>10270.799999999999</v>
      </c>
      <c r="F117" s="67">
        <f>SUM(F9:F33)+SUM(F58:F66)</f>
        <v>7571.4</v>
      </c>
    </row>
    <row r="118" spans="1:6" ht="14.45" customHeight="1" x14ac:dyDescent="0.25">
      <c r="A118" s="174" t="s">
        <v>449</v>
      </c>
      <c r="B118" s="174"/>
      <c r="C118" s="174"/>
      <c r="D118" s="174"/>
      <c r="E118" s="67">
        <f>SUM(E34:E39)+SUM(E67:E77)</f>
        <v>3019.2</v>
      </c>
      <c r="F118" s="67">
        <f>SUM(F34:F39)+SUM(F67:F77)</f>
        <v>5.8</v>
      </c>
    </row>
    <row r="119" spans="1:6" ht="14.45" customHeight="1" x14ac:dyDescent="0.25">
      <c r="A119" s="174" t="s">
        <v>450</v>
      </c>
      <c r="B119" s="174"/>
      <c r="C119" s="174"/>
      <c r="D119" s="174"/>
      <c r="E119" s="67">
        <f>SUM(E78:E80)</f>
        <v>360</v>
      </c>
      <c r="F119" s="67">
        <f>SUM(F78:F80)</f>
        <v>0</v>
      </c>
    </row>
    <row r="120" spans="1:6" ht="14.45" customHeight="1" x14ac:dyDescent="0.25">
      <c r="A120" s="174" t="s">
        <v>451</v>
      </c>
      <c r="B120" s="174"/>
      <c r="C120" s="174"/>
      <c r="D120" s="174"/>
      <c r="E120" s="67">
        <f>SUM(E40:E44)+SUM(E81:E93)</f>
        <v>5983.2</v>
      </c>
      <c r="F120" s="67">
        <f>SUM(F40:F44)+SUM(F81:F93)</f>
        <v>1998</v>
      </c>
    </row>
    <row r="121" spans="1:6" ht="14.45" customHeight="1" x14ac:dyDescent="0.25">
      <c r="A121" s="174" t="s">
        <v>452</v>
      </c>
      <c r="B121" s="174"/>
      <c r="C121" s="174"/>
      <c r="D121" s="174"/>
      <c r="E121" s="67">
        <f>SUM(E94:E96)</f>
        <v>1465</v>
      </c>
      <c r="F121" s="67">
        <f>SUM(F94:F96)</f>
        <v>0</v>
      </c>
    </row>
    <row r="122" spans="1:6" ht="14.45" customHeight="1" x14ac:dyDescent="0.25">
      <c r="A122" s="174" t="s">
        <v>453</v>
      </c>
      <c r="B122" s="174"/>
      <c r="C122" s="174"/>
      <c r="D122" s="174"/>
      <c r="E122" s="67">
        <f>SUM(E45:E54)+SUM(E97:E100)</f>
        <v>2967.8</v>
      </c>
      <c r="F122" s="67">
        <f>SUM(F45:F54)+SUM(F97:F100)</f>
        <v>2240.9</v>
      </c>
    </row>
    <row r="123" spans="1:6" ht="14.45" customHeight="1" x14ac:dyDescent="0.25">
      <c r="A123" s="174" t="s">
        <v>454</v>
      </c>
      <c r="B123" s="174"/>
      <c r="C123" s="174"/>
      <c r="D123" s="174"/>
      <c r="E123" s="67">
        <f>E55+E56+SUM(E101:E108)+E115+E116</f>
        <v>8344.1</v>
      </c>
      <c r="F123" s="67">
        <f>F55+F56+SUM(F101:F108)+F115+F116</f>
        <v>3872.7</v>
      </c>
    </row>
    <row r="124" spans="1:6" ht="14.45" customHeight="1" x14ac:dyDescent="0.25">
      <c r="A124" s="174" t="s">
        <v>455</v>
      </c>
      <c r="B124" s="174"/>
      <c r="C124" s="174"/>
      <c r="D124" s="174"/>
      <c r="E124" s="67">
        <f>SUM(E109:E114)</f>
        <v>1080</v>
      </c>
      <c r="F124" s="67">
        <f>SUM(F109:F114)</f>
        <v>0</v>
      </c>
    </row>
    <row r="125" spans="1:6" ht="14.45" customHeight="1" x14ac:dyDescent="0.2">
      <c r="A125" s="173" t="s">
        <v>12</v>
      </c>
      <c r="B125" s="173"/>
      <c r="C125" s="173"/>
      <c r="D125" s="173"/>
      <c r="E125" s="70">
        <f>SUM(E117:E124)</f>
        <v>33490.1</v>
      </c>
      <c r="F125" s="70">
        <f>SUM(F117:F124)</f>
        <v>15688.8</v>
      </c>
    </row>
    <row r="126" spans="1:6" ht="14.45" customHeight="1" x14ac:dyDescent="0.2">
      <c r="A126" s="174" t="s">
        <v>83</v>
      </c>
      <c r="B126" s="174"/>
      <c r="C126" s="174"/>
      <c r="D126" s="174"/>
      <c r="E126" s="70">
        <f>E115</f>
        <v>1456.4</v>
      </c>
      <c r="F126" s="70">
        <f>F115</f>
        <v>0</v>
      </c>
    </row>
    <row r="127" spans="1:6" ht="14.45" customHeight="1" x14ac:dyDescent="0.2">
      <c r="A127" s="173" t="s">
        <v>76</v>
      </c>
      <c r="B127" s="173"/>
      <c r="C127" s="173"/>
      <c r="D127" s="173"/>
      <c r="E127" s="70">
        <f>E125-E126</f>
        <v>32033.699999999997</v>
      </c>
      <c r="F127" s="70">
        <f>F125-F126</f>
        <v>15688.8</v>
      </c>
    </row>
  </sheetData>
  <mergeCells count="52">
    <mergeCell ref="C58:C60"/>
    <mergeCell ref="C61:C66"/>
    <mergeCell ref="B58:B66"/>
    <mergeCell ref="B9:B30"/>
    <mergeCell ref="C12:C13"/>
    <mergeCell ref="C16:C17"/>
    <mergeCell ref="B45:B54"/>
    <mergeCell ref="B55:B56"/>
    <mergeCell ref="B31:B33"/>
    <mergeCell ref="B40:B44"/>
    <mergeCell ref="C43:C44"/>
    <mergeCell ref="C9:C10"/>
    <mergeCell ref="C19:C20"/>
    <mergeCell ref="C22:C23"/>
    <mergeCell ref="B34:B39"/>
    <mergeCell ref="C34:C35"/>
    <mergeCell ref="B115:B116"/>
    <mergeCell ref="A127:D127"/>
    <mergeCell ref="A117:D117"/>
    <mergeCell ref="A124:D124"/>
    <mergeCell ref="A118:D118"/>
    <mergeCell ref="A126:D126"/>
    <mergeCell ref="A125:D125"/>
    <mergeCell ref="A123:D123"/>
    <mergeCell ref="A121:D121"/>
    <mergeCell ref="A122:D122"/>
    <mergeCell ref="A120:D120"/>
    <mergeCell ref="A119:D119"/>
    <mergeCell ref="C115:C116"/>
    <mergeCell ref="D1:F1"/>
    <mergeCell ref="D2:F2"/>
    <mergeCell ref="D3:F3"/>
    <mergeCell ref="D4:F4"/>
    <mergeCell ref="C47:C48"/>
    <mergeCell ref="D37:D39"/>
    <mergeCell ref="A6:F6"/>
    <mergeCell ref="B67:B77"/>
    <mergeCell ref="C67:C77"/>
    <mergeCell ref="C78:C80"/>
    <mergeCell ref="C97:C100"/>
    <mergeCell ref="B94:B96"/>
    <mergeCell ref="B78:B80"/>
    <mergeCell ref="B97:B100"/>
    <mergeCell ref="C94:C96"/>
    <mergeCell ref="B109:B114"/>
    <mergeCell ref="C109:C114"/>
    <mergeCell ref="B81:B93"/>
    <mergeCell ref="C81:C93"/>
    <mergeCell ref="B101:B102"/>
    <mergeCell ref="C101:C102"/>
    <mergeCell ref="B103:B108"/>
    <mergeCell ref="C103:C108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xSplit="2" ySplit="8" topLeftCell="C9" activePane="bottomRight" state="frozen"/>
      <selection pane="topRight" activeCell="C1" sqref="C1"/>
      <selection pane="bottomLeft" activeCell="A12" sqref="A12"/>
      <selection pane="bottomRight" activeCell="D38" sqref="D38"/>
    </sheetView>
  </sheetViews>
  <sheetFormatPr defaultColWidth="9.140625" defaultRowHeight="15" x14ac:dyDescent="0.2"/>
  <cols>
    <col min="1" max="1" width="4.140625" style="66" customWidth="1"/>
    <col min="2" max="2" width="7.5703125" style="66" customWidth="1"/>
    <col min="3" max="3" width="43.42578125" style="66" customWidth="1"/>
    <col min="4" max="4" width="64" style="66" customWidth="1"/>
    <col min="5" max="5" width="11.7109375" style="66" customWidth="1"/>
    <col min="6" max="6" width="15.140625" style="66" customWidth="1"/>
    <col min="7" max="16384" width="9.140625" style="66"/>
  </cols>
  <sheetData>
    <row r="1" spans="1:10" ht="12.75" customHeight="1" x14ac:dyDescent="0.2">
      <c r="E1" s="161" t="s">
        <v>207</v>
      </c>
      <c r="F1" s="161"/>
    </row>
    <row r="2" spans="1:10" ht="12.75" customHeight="1" x14ac:dyDescent="0.2">
      <c r="E2" s="161" t="s">
        <v>446</v>
      </c>
      <c r="F2" s="161"/>
    </row>
    <row r="3" spans="1:10" ht="13.15" customHeight="1" x14ac:dyDescent="0.2">
      <c r="E3" s="161" t="s">
        <v>219</v>
      </c>
      <c r="F3" s="161"/>
    </row>
    <row r="4" spans="1:10" ht="15" customHeight="1" x14ac:dyDescent="0.2">
      <c r="E4" s="161" t="s">
        <v>209</v>
      </c>
      <c r="F4" s="161"/>
    </row>
    <row r="5" spans="1:10" ht="12.75" customHeight="1" x14ac:dyDescent="0.2">
      <c r="D5" s="156"/>
      <c r="E5" s="156"/>
      <c r="F5" s="156"/>
    </row>
    <row r="6" spans="1:10" ht="30.75" customHeight="1" x14ac:dyDescent="0.2">
      <c r="A6" s="183" t="s">
        <v>357</v>
      </c>
      <c r="B6" s="183"/>
      <c r="C6" s="183"/>
      <c r="D6" s="183"/>
      <c r="E6" s="183"/>
      <c r="F6" s="183"/>
    </row>
    <row r="7" spans="1:10" ht="15" customHeight="1" x14ac:dyDescent="0.2">
      <c r="F7" s="65" t="s">
        <v>75</v>
      </c>
    </row>
    <row r="8" spans="1:10" ht="48.75" customHeight="1" x14ac:dyDescent="0.2">
      <c r="A8" s="138" t="s">
        <v>25</v>
      </c>
      <c r="B8" s="138" t="s">
        <v>20</v>
      </c>
      <c r="C8" s="138" t="s">
        <v>44</v>
      </c>
      <c r="D8" s="138" t="s">
        <v>45</v>
      </c>
      <c r="E8" s="138" t="s">
        <v>152</v>
      </c>
      <c r="F8" s="138" t="s">
        <v>2</v>
      </c>
    </row>
    <row r="9" spans="1:10" ht="30" customHeight="1" x14ac:dyDescent="0.25">
      <c r="A9" s="138" t="s">
        <v>161</v>
      </c>
      <c r="B9" s="130" t="s">
        <v>224</v>
      </c>
      <c r="C9" s="136" t="s">
        <v>3</v>
      </c>
      <c r="D9" s="136" t="s">
        <v>271</v>
      </c>
      <c r="E9" s="67">
        <v>16.271999999999998</v>
      </c>
      <c r="F9" s="67">
        <v>0</v>
      </c>
    </row>
    <row r="10" spans="1:10" ht="15.75" customHeight="1" x14ac:dyDescent="0.25">
      <c r="A10" s="138" t="s">
        <v>162</v>
      </c>
      <c r="B10" s="162" t="s">
        <v>225</v>
      </c>
      <c r="C10" s="180" t="s">
        <v>3</v>
      </c>
      <c r="D10" s="60" t="s">
        <v>272</v>
      </c>
      <c r="E10" s="67">
        <v>236</v>
      </c>
      <c r="F10" s="67">
        <v>2.2000000000000002</v>
      </c>
    </row>
    <row r="11" spans="1:10" ht="15.75" customHeight="1" x14ac:dyDescent="0.25">
      <c r="A11" s="138" t="s">
        <v>163</v>
      </c>
      <c r="B11" s="163"/>
      <c r="C11" s="181"/>
      <c r="D11" s="139" t="s">
        <v>273</v>
      </c>
      <c r="E11" s="67">
        <v>526.70000000000005</v>
      </c>
      <c r="F11" s="67">
        <v>14.7</v>
      </c>
    </row>
    <row r="12" spans="1:10" ht="15.75" customHeight="1" x14ac:dyDescent="0.25">
      <c r="A12" s="138" t="s">
        <v>164</v>
      </c>
      <c r="B12" s="163"/>
      <c r="C12" s="182"/>
      <c r="D12" s="179" t="s">
        <v>274</v>
      </c>
      <c r="E12" s="67">
        <v>550</v>
      </c>
      <c r="F12" s="67">
        <v>14.4</v>
      </c>
      <c r="J12" s="16"/>
    </row>
    <row r="13" spans="1:10" ht="15.75" customHeight="1" x14ac:dyDescent="0.25">
      <c r="A13" s="138" t="s">
        <v>165</v>
      </c>
      <c r="B13" s="163"/>
      <c r="C13" s="10" t="s">
        <v>24</v>
      </c>
      <c r="D13" s="179"/>
      <c r="E13" s="67">
        <v>715.5</v>
      </c>
      <c r="F13" s="67">
        <v>695.4</v>
      </c>
    </row>
    <row r="14" spans="1:10" ht="15.75" customHeight="1" x14ac:dyDescent="0.25">
      <c r="A14" s="138" t="s">
        <v>166</v>
      </c>
      <c r="B14" s="163"/>
      <c r="C14" s="175" t="s">
        <v>3</v>
      </c>
      <c r="D14" s="139" t="s">
        <v>287</v>
      </c>
      <c r="E14" s="67">
        <v>13.6</v>
      </c>
      <c r="F14" s="67">
        <v>0.4</v>
      </c>
    </row>
    <row r="15" spans="1:10" ht="15.75" customHeight="1" x14ac:dyDescent="0.25">
      <c r="A15" s="138" t="s">
        <v>167</v>
      </c>
      <c r="B15" s="163"/>
      <c r="C15" s="175"/>
      <c r="D15" s="52" t="s">
        <v>288</v>
      </c>
      <c r="E15" s="67">
        <v>2.1</v>
      </c>
      <c r="F15" s="67">
        <v>2</v>
      </c>
    </row>
    <row r="16" spans="1:10" ht="15.75" customHeight="1" x14ac:dyDescent="0.25">
      <c r="A16" s="138" t="s">
        <v>168</v>
      </c>
      <c r="B16" s="163"/>
      <c r="C16" s="175"/>
      <c r="D16" s="52" t="s">
        <v>289</v>
      </c>
      <c r="E16" s="67">
        <v>105.7</v>
      </c>
      <c r="F16" s="67">
        <v>23.6</v>
      </c>
    </row>
    <row r="17" spans="1:6" ht="30" customHeight="1" x14ac:dyDescent="0.25">
      <c r="A17" s="138" t="s">
        <v>169</v>
      </c>
      <c r="B17" s="164"/>
      <c r="C17" s="140" t="s">
        <v>61</v>
      </c>
      <c r="D17" s="136" t="s">
        <v>286</v>
      </c>
      <c r="E17" s="67">
        <v>353.6</v>
      </c>
      <c r="F17" s="67">
        <v>304.7</v>
      </c>
    </row>
    <row r="18" spans="1:6" ht="15.75" customHeight="1" x14ac:dyDescent="0.25">
      <c r="A18" s="138" t="s">
        <v>170</v>
      </c>
      <c r="B18" s="168" t="s">
        <v>228</v>
      </c>
      <c r="C18" s="60" t="s">
        <v>35</v>
      </c>
      <c r="D18" s="53" t="s">
        <v>330</v>
      </c>
      <c r="E18" s="67">
        <v>837.8</v>
      </c>
      <c r="F18" s="67">
        <v>794.2</v>
      </c>
    </row>
    <row r="19" spans="1:6" ht="18" customHeight="1" x14ac:dyDescent="0.25">
      <c r="A19" s="138" t="s">
        <v>171</v>
      </c>
      <c r="B19" s="168"/>
      <c r="C19" s="175" t="s">
        <v>3</v>
      </c>
      <c r="D19" s="10" t="s">
        <v>331</v>
      </c>
      <c r="E19" s="67">
        <v>27</v>
      </c>
      <c r="F19" s="67">
        <v>21.5</v>
      </c>
    </row>
    <row r="20" spans="1:6" ht="29.25" customHeight="1" x14ac:dyDescent="0.25">
      <c r="A20" s="138" t="s">
        <v>172</v>
      </c>
      <c r="B20" s="168"/>
      <c r="C20" s="175"/>
      <c r="D20" s="11" t="s">
        <v>332</v>
      </c>
      <c r="E20" s="67">
        <v>3.6</v>
      </c>
      <c r="F20" s="67">
        <v>3.5</v>
      </c>
    </row>
    <row r="21" spans="1:6" ht="15.75" customHeight="1" x14ac:dyDescent="0.25">
      <c r="A21" s="138" t="s">
        <v>173</v>
      </c>
      <c r="B21" s="168"/>
      <c r="C21" s="175"/>
      <c r="D21" s="11" t="s">
        <v>333</v>
      </c>
      <c r="E21" s="67">
        <v>224.2</v>
      </c>
      <c r="F21" s="67">
        <v>216.7</v>
      </c>
    </row>
    <row r="22" spans="1:6" ht="30" customHeight="1" x14ac:dyDescent="0.25">
      <c r="A22" s="138" t="s">
        <v>174</v>
      </c>
      <c r="B22" s="168"/>
      <c r="C22" s="175"/>
      <c r="D22" s="11" t="s">
        <v>334</v>
      </c>
      <c r="E22" s="67">
        <v>162</v>
      </c>
      <c r="F22" s="67">
        <v>0</v>
      </c>
    </row>
    <row r="23" spans="1:6" ht="48.75" customHeight="1" x14ac:dyDescent="0.25">
      <c r="A23" s="138" t="s">
        <v>175</v>
      </c>
      <c r="B23" s="168"/>
      <c r="C23" s="175"/>
      <c r="D23" s="11" t="s">
        <v>335</v>
      </c>
      <c r="E23" s="67"/>
      <c r="F23" s="67"/>
    </row>
    <row r="24" spans="1:6" ht="30" customHeight="1" x14ac:dyDescent="0.25">
      <c r="A24" s="138" t="s">
        <v>176</v>
      </c>
      <c r="B24" s="168" t="s">
        <v>228</v>
      </c>
      <c r="C24" s="175" t="s">
        <v>3</v>
      </c>
      <c r="D24" s="24" t="s">
        <v>336</v>
      </c>
      <c r="E24" s="67">
        <v>0.2</v>
      </c>
      <c r="F24" s="67">
        <v>0.2</v>
      </c>
    </row>
    <row r="25" spans="1:6" ht="15.75" customHeight="1" x14ac:dyDescent="0.25">
      <c r="A25" s="138" t="s">
        <v>177</v>
      </c>
      <c r="B25" s="168"/>
      <c r="C25" s="175"/>
      <c r="D25" s="11" t="s">
        <v>337</v>
      </c>
      <c r="E25" s="67">
        <v>8</v>
      </c>
      <c r="F25" s="67">
        <v>7.9</v>
      </c>
    </row>
    <row r="26" spans="1:6" ht="15.75" customHeight="1" x14ac:dyDescent="0.25">
      <c r="A26" s="138" t="s">
        <v>178</v>
      </c>
      <c r="B26" s="168"/>
      <c r="C26" s="175"/>
      <c r="D26" s="11" t="s">
        <v>338</v>
      </c>
      <c r="E26" s="67">
        <v>27.7</v>
      </c>
      <c r="F26" s="67">
        <v>22.7</v>
      </c>
    </row>
    <row r="27" spans="1:6" ht="30" customHeight="1" x14ac:dyDescent="0.25">
      <c r="A27" s="138" t="s">
        <v>179</v>
      </c>
      <c r="B27" s="168"/>
      <c r="C27" s="175"/>
      <c r="D27" s="11" t="s">
        <v>339</v>
      </c>
      <c r="E27" s="67">
        <v>13.6</v>
      </c>
      <c r="F27" s="67">
        <v>11.9</v>
      </c>
    </row>
    <row r="28" spans="1:6" ht="15.75" customHeight="1" x14ac:dyDescent="0.25">
      <c r="A28" s="138" t="s">
        <v>180</v>
      </c>
      <c r="B28" s="168"/>
      <c r="C28" s="175"/>
      <c r="D28" s="10" t="s">
        <v>340</v>
      </c>
      <c r="E28" s="67">
        <v>22</v>
      </c>
      <c r="F28" s="67">
        <v>20.8</v>
      </c>
    </row>
    <row r="29" spans="1:6" ht="15.75" customHeight="1" x14ac:dyDescent="0.25">
      <c r="A29" s="138" t="s">
        <v>181</v>
      </c>
      <c r="B29" s="168"/>
      <c r="C29" s="175"/>
      <c r="D29" s="24" t="s">
        <v>341</v>
      </c>
      <c r="E29" s="67">
        <v>0.6</v>
      </c>
      <c r="F29" s="67">
        <v>0.6</v>
      </c>
    </row>
    <row r="30" spans="1:6" ht="15.75" customHeight="1" x14ac:dyDescent="0.25">
      <c r="A30" s="138" t="s">
        <v>182</v>
      </c>
      <c r="B30" s="168"/>
      <c r="C30" s="175"/>
      <c r="D30" s="11" t="s">
        <v>342</v>
      </c>
      <c r="E30" s="67">
        <v>5.3</v>
      </c>
      <c r="F30" s="67">
        <v>5.2</v>
      </c>
    </row>
    <row r="31" spans="1:6" ht="15.75" customHeight="1" x14ac:dyDescent="0.25">
      <c r="A31" s="138" t="s">
        <v>183</v>
      </c>
      <c r="B31" s="168"/>
      <c r="C31" s="175"/>
      <c r="D31" s="9" t="s">
        <v>343</v>
      </c>
      <c r="E31" s="67">
        <v>29.9</v>
      </c>
      <c r="F31" s="67">
        <v>29.4</v>
      </c>
    </row>
    <row r="32" spans="1:6" ht="15.75" customHeight="1" x14ac:dyDescent="0.25">
      <c r="A32" s="178" t="s">
        <v>450</v>
      </c>
      <c r="B32" s="178"/>
      <c r="C32" s="178"/>
      <c r="D32" s="178"/>
      <c r="E32" s="67">
        <f>E9</f>
        <v>16.271999999999998</v>
      </c>
      <c r="F32" s="67">
        <f>F9</f>
        <v>0</v>
      </c>
    </row>
    <row r="33" spans="1:6" ht="15.75" customHeight="1" x14ac:dyDescent="0.25">
      <c r="A33" s="178" t="s">
        <v>451</v>
      </c>
      <c r="B33" s="178"/>
      <c r="C33" s="178"/>
      <c r="D33" s="178"/>
      <c r="E33" s="67">
        <f>SUM(E10:E17)</f>
        <v>2503.1999999999998</v>
      </c>
      <c r="F33" s="67">
        <f>SUM(F10:F17)</f>
        <v>1057.3999999999999</v>
      </c>
    </row>
    <row r="34" spans="1:6" ht="15.75" customHeight="1" x14ac:dyDescent="0.25">
      <c r="A34" s="178" t="s">
        <v>454</v>
      </c>
      <c r="B34" s="178"/>
      <c r="C34" s="178"/>
      <c r="D34" s="178"/>
      <c r="E34" s="67">
        <f>SUM(E18:E31)</f>
        <v>1361.8999999999999</v>
      </c>
      <c r="F34" s="67">
        <f>SUM(F18:F31)</f>
        <v>1134.6000000000004</v>
      </c>
    </row>
    <row r="35" spans="1:6" ht="15.75" customHeight="1" x14ac:dyDescent="0.2">
      <c r="A35" s="177" t="s">
        <v>76</v>
      </c>
      <c r="B35" s="177"/>
      <c r="C35" s="177"/>
      <c r="D35" s="177"/>
      <c r="E35" s="70">
        <f>E33+E34+E32</f>
        <v>3881.3719999999994</v>
      </c>
      <c r="F35" s="70">
        <f>F33+F34+F32</f>
        <v>2192</v>
      </c>
    </row>
    <row r="36" spans="1:6" x14ac:dyDescent="0.2">
      <c r="B36" s="20"/>
      <c r="C36" s="20"/>
      <c r="D36" s="21"/>
      <c r="E36" s="22"/>
      <c r="F36" s="22"/>
    </row>
    <row r="37" spans="1:6" x14ac:dyDescent="0.2">
      <c r="B37" s="20"/>
      <c r="C37" s="20"/>
      <c r="D37" s="21"/>
      <c r="E37" s="22"/>
      <c r="F37" s="22"/>
    </row>
    <row r="38" spans="1:6" x14ac:dyDescent="0.2">
      <c r="B38" s="20"/>
      <c r="C38" s="20"/>
      <c r="D38" s="21"/>
      <c r="E38" s="22"/>
      <c r="F38" s="22"/>
    </row>
    <row r="39" spans="1:6" x14ac:dyDescent="0.2">
      <c r="B39" s="20"/>
      <c r="C39" s="20"/>
      <c r="D39" s="21"/>
      <c r="E39" s="22"/>
      <c r="F39" s="22"/>
    </row>
    <row r="40" spans="1:6" x14ac:dyDescent="0.2">
      <c r="B40" s="20"/>
      <c r="C40" s="20"/>
      <c r="D40" s="18"/>
      <c r="E40" s="22"/>
      <c r="F40" s="22"/>
    </row>
    <row r="41" spans="1:6" x14ac:dyDescent="0.2">
      <c r="B41" s="20"/>
      <c r="C41" s="20"/>
      <c r="D41" s="20"/>
      <c r="E41" s="19"/>
      <c r="F41" s="19"/>
    </row>
    <row r="42" spans="1:6" x14ac:dyDescent="0.2">
      <c r="B42" s="20"/>
      <c r="C42" s="20"/>
      <c r="D42" s="20"/>
      <c r="E42" s="20"/>
      <c r="F42" s="20"/>
    </row>
    <row r="43" spans="1:6" x14ac:dyDescent="0.2">
      <c r="B43" s="20"/>
      <c r="C43" s="20"/>
      <c r="D43" s="20"/>
      <c r="E43" s="20"/>
      <c r="F43" s="20"/>
    </row>
    <row r="44" spans="1:6" x14ac:dyDescent="0.2">
      <c r="B44" s="20"/>
      <c r="C44" s="20"/>
      <c r="D44" s="20"/>
      <c r="E44" s="20"/>
      <c r="F44" s="20"/>
    </row>
    <row r="45" spans="1:6" x14ac:dyDescent="0.2">
      <c r="B45" s="20"/>
      <c r="C45" s="20"/>
      <c r="D45" s="20"/>
      <c r="E45" s="20"/>
      <c r="F45" s="20"/>
    </row>
    <row r="46" spans="1:6" x14ac:dyDescent="0.2">
      <c r="B46" s="20"/>
      <c r="C46" s="20"/>
      <c r="D46" s="20"/>
      <c r="E46" s="20"/>
      <c r="F46" s="20"/>
    </row>
    <row r="47" spans="1:6" x14ac:dyDescent="0.2">
      <c r="B47" s="20"/>
      <c r="C47" s="20"/>
      <c r="D47" s="20"/>
      <c r="E47" s="20"/>
      <c r="F47" s="20"/>
    </row>
    <row r="48" spans="1:6" x14ac:dyDescent="0.2">
      <c r="B48" s="20"/>
      <c r="C48" s="20"/>
      <c r="D48" s="20"/>
      <c r="E48" s="20"/>
      <c r="F48" s="20"/>
    </row>
    <row r="49" spans="2:6" x14ac:dyDescent="0.2">
      <c r="B49" s="20"/>
      <c r="C49" s="20"/>
      <c r="D49" s="20"/>
      <c r="E49" s="20"/>
      <c r="F49" s="20"/>
    </row>
    <row r="50" spans="2:6" x14ac:dyDescent="0.2">
      <c r="B50" s="20"/>
      <c r="C50" s="20"/>
      <c r="D50" s="20"/>
      <c r="E50" s="20"/>
      <c r="F50" s="20"/>
    </row>
    <row r="51" spans="2:6" x14ac:dyDescent="0.2">
      <c r="B51" s="20"/>
      <c r="C51" s="20"/>
      <c r="D51" s="20"/>
      <c r="E51" s="20"/>
      <c r="F51" s="20"/>
    </row>
  </sheetData>
  <mergeCells count="18">
    <mergeCell ref="A6:F6"/>
    <mergeCell ref="D5:F5"/>
    <mergeCell ref="E1:F1"/>
    <mergeCell ref="E2:F2"/>
    <mergeCell ref="E3:F3"/>
    <mergeCell ref="E4:F4"/>
    <mergeCell ref="A35:D35"/>
    <mergeCell ref="A33:D33"/>
    <mergeCell ref="A34:D34"/>
    <mergeCell ref="B10:B17"/>
    <mergeCell ref="D12:D13"/>
    <mergeCell ref="A32:D32"/>
    <mergeCell ref="C14:C16"/>
    <mergeCell ref="C10:C12"/>
    <mergeCell ref="B18:B23"/>
    <mergeCell ref="C19:C23"/>
    <mergeCell ref="B24:B31"/>
    <mergeCell ref="C24:C31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L6" sqref="L6"/>
    </sheetView>
  </sheetViews>
  <sheetFormatPr defaultColWidth="9.140625" defaultRowHeight="15" x14ac:dyDescent="0.2"/>
  <cols>
    <col min="1" max="1" width="4" style="13" customWidth="1"/>
    <col min="2" max="2" width="7.5703125" style="13" customWidth="1"/>
    <col min="3" max="3" width="40.85546875" style="13" customWidth="1"/>
    <col min="4" max="4" width="50.140625" style="13" customWidth="1"/>
    <col min="5" max="5" width="12.28515625" style="13" customWidth="1"/>
    <col min="6" max="6" width="13.7109375" style="13" customWidth="1"/>
    <col min="7" max="7" width="9.140625" style="13" hidden="1" customWidth="1"/>
    <col min="8" max="16384" width="9.140625" style="13"/>
  </cols>
  <sheetData>
    <row r="1" spans="1:9" ht="12.75" customHeight="1" x14ac:dyDescent="0.2">
      <c r="D1" s="66"/>
      <c r="E1" s="161" t="s">
        <v>207</v>
      </c>
      <c r="F1" s="161"/>
    </row>
    <row r="2" spans="1:9" ht="14.25" customHeight="1" x14ac:dyDescent="0.2">
      <c r="D2" s="66"/>
      <c r="E2" s="161" t="s">
        <v>446</v>
      </c>
      <c r="F2" s="161"/>
    </row>
    <row r="3" spans="1:9" ht="12" customHeight="1" x14ac:dyDescent="0.2">
      <c r="D3" s="66"/>
      <c r="E3" s="161" t="s">
        <v>219</v>
      </c>
      <c r="F3" s="161"/>
    </row>
    <row r="4" spans="1:9" ht="15" customHeight="1" x14ac:dyDescent="0.2">
      <c r="D4" s="66"/>
      <c r="E4" s="161" t="s">
        <v>210</v>
      </c>
      <c r="F4" s="161"/>
    </row>
    <row r="5" spans="1:9" ht="12" customHeight="1" x14ac:dyDescent="0.2"/>
    <row r="6" spans="1:9" ht="30.75" customHeight="1" x14ac:dyDescent="0.2">
      <c r="A6" s="183" t="s">
        <v>355</v>
      </c>
      <c r="B6" s="183"/>
      <c r="C6" s="183"/>
      <c r="D6" s="183"/>
      <c r="E6" s="183"/>
      <c r="F6" s="183"/>
      <c r="G6" s="55"/>
      <c r="I6" s="51"/>
    </row>
    <row r="7" spans="1:9" ht="14.25" customHeight="1" x14ac:dyDescent="0.2">
      <c r="F7" s="63" t="s">
        <v>75</v>
      </c>
    </row>
    <row r="8" spans="1:9" ht="48.75" customHeight="1" x14ac:dyDescent="0.2">
      <c r="A8" s="60" t="s">
        <v>25</v>
      </c>
      <c r="B8" s="59" t="s">
        <v>20</v>
      </c>
      <c r="C8" s="59" t="s">
        <v>44</v>
      </c>
      <c r="D8" s="59" t="s">
        <v>45</v>
      </c>
      <c r="E8" s="145" t="s">
        <v>152</v>
      </c>
      <c r="F8" s="145" t="s">
        <v>2</v>
      </c>
    </row>
    <row r="9" spans="1:9" ht="15" customHeight="1" x14ac:dyDescent="0.25">
      <c r="A9" s="7" t="s">
        <v>161</v>
      </c>
      <c r="B9" s="162" t="s">
        <v>222</v>
      </c>
      <c r="C9" s="8" t="s">
        <v>77</v>
      </c>
      <c r="D9" s="147" t="s">
        <v>230</v>
      </c>
      <c r="E9" s="148">
        <v>736.5</v>
      </c>
      <c r="F9" s="150">
        <v>711</v>
      </c>
      <c r="G9" s="149"/>
    </row>
    <row r="10" spans="1:9" ht="15" customHeight="1" x14ac:dyDescent="0.25">
      <c r="A10" s="7" t="s">
        <v>162</v>
      </c>
      <c r="B10" s="163"/>
      <c r="C10" s="8" t="s">
        <v>112</v>
      </c>
      <c r="D10" s="8" t="s">
        <v>293</v>
      </c>
      <c r="E10" s="146">
        <v>403.5</v>
      </c>
      <c r="F10" s="146">
        <v>378.7</v>
      </c>
      <c r="G10" s="15"/>
    </row>
    <row r="11" spans="1:9" ht="15" customHeight="1" x14ac:dyDescent="0.25">
      <c r="A11" s="7" t="s">
        <v>163</v>
      </c>
      <c r="B11" s="163"/>
      <c r="C11" s="8" t="s">
        <v>113</v>
      </c>
      <c r="D11" s="8" t="s">
        <v>232</v>
      </c>
      <c r="E11" s="112">
        <v>1086.5999999999999</v>
      </c>
      <c r="F11" s="112">
        <v>1041.5999999999999</v>
      </c>
      <c r="G11" s="15"/>
    </row>
    <row r="12" spans="1:9" ht="15" customHeight="1" x14ac:dyDescent="0.25">
      <c r="A12" s="7" t="s">
        <v>164</v>
      </c>
      <c r="B12" s="163"/>
      <c r="C12" s="8" t="s">
        <v>65</v>
      </c>
      <c r="D12" s="8" t="s">
        <v>233</v>
      </c>
      <c r="E12" s="112">
        <v>739.5</v>
      </c>
      <c r="F12" s="112">
        <v>708.1</v>
      </c>
      <c r="G12" s="15"/>
    </row>
    <row r="13" spans="1:9" ht="15" customHeight="1" x14ac:dyDescent="0.25">
      <c r="A13" s="7" t="s">
        <v>165</v>
      </c>
      <c r="B13" s="163"/>
      <c r="C13" s="8" t="s">
        <v>149</v>
      </c>
      <c r="D13" s="8" t="s">
        <v>234</v>
      </c>
      <c r="E13" s="112">
        <v>1036.9000000000001</v>
      </c>
      <c r="F13" s="112">
        <v>1000.7</v>
      </c>
      <c r="G13" s="15"/>
    </row>
    <row r="14" spans="1:9" ht="15" customHeight="1" x14ac:dyDescent="0.25">
      <c r="A14" s="7" t="s">
        <v>166</v>
      </c>
      <c r="B14" s="163"/>
      <c r="C14" s="8" t="s">
        <v>4</v>
      </c>
      <c r="D14" s="8" t="s">
        <v>235</v>
      </c>
      <c r="E14" s="112">
        <v>1484.3</v>
      </c>
      <c r="F14" s="112">
        <v>1418.5</v>
      </c>
      <c r="G14" s="15"/>
    </row>
    <row r="15" spans="1:9" ht="15" customHeight="1" x14ac:dyDescent="0.25">
      <c r="A15" s="7" t="s">
        <v>167</v>
      </c>
      <c r="B15" s="163"/>
      <c r="C15" s="8" t="s">
        <v>5</v>
      </c>
      <c r="D15" s="8" t="s">
        <v>236</v>
      </c>
      <c r="E15" s="112">
        <v>1523</v>
      </c>
      <c r="F15" s="112">
        <v>1463</v>
      </c>
      <c r="G15" s="15"/>
    </row>
    <row r="16" spans="1:9" ht="15" customHeight="1" x14ac:dyDescent="0.25">
      <c r="A16" s="62" t="s">
        <v>168</v>
      </c>
      <c r="B16" s="163"/>
      <c r="C16" s="1" t="s">
        <v>59</v>
      </c>
      <c r="D16" s="25" t="s">
        <v>237</v>
      </c>
      <c r="E16" s="112">
        <v>1570.3</v>
      </c>
      <c r="F16" s="112">
        <v>1516.2</v>
      </c>
      <c r="G16" s="15"/>
    </row>
    <row r="17" spans="1:7" ht="15" customHeight="1" x14ac:dyDescent="0.25">
      <c r="A17" s="62" t="s">
        <v>169</v>
      </c>
      <c r="B17" s="163"/>
      <c r="C17" s="8" t="s">
        <v>64</v>
      </c>
      <c r="D17" s="8" t="s">
        <v>294</v>
      </c>
      <c r="E17" s="112">
        <v>672.1</v>
      </c>
      <c r="F17" s="112">
        <v>650.1</v>
      </c>
      <c r="G17" s="15"/>
    </row>
    <row r="18" spans="1:7" ht="15" customHeight="1" x14ac:dyDescent="0.25">
      <c r="A18" s="62" t="s">
        <v>170</v>
      </c>
      <c r="B18" s="163"/>
      <c r="C18" s="8" t="s">
        <v>114</v>
      </c>
      <c r="D18" s="8" t="s">
        <v>295</v>
      </c>
      <c r="E18" s="112">
        <v>172.2</v>
      </c>
      <c r="F18" s="112">
        <v>169.5</v>
      </c>
    </row>
    <row r="19" spans="1:7" ht="15" customHeight="1" x14ac:dyDescent="0.25">
      <c r="A19" s="62" t="s">
        <v>171</v>
      </c>
      <c r="B19" s="163"/>
      <c r="C19" s="8" t="s">
        <v>66</v>
      </c>
      <c r="D19" s="8" t="s">
        <v>239</v>
      </c>
      <c r="E19" s="112">
        <v>739.3</v>
      </c>
      <c r="F19" s="112">
        <v>710</v>
      </c>
    </row>
    <row r="20" spans="1:7" ht="15" customHeight="1" x14ac:dyDescent="0.25">
      <c r="A20" s="62" t="s">
        <v>172</v>
      </c>
      <c r="B20" s="163"/>
      <c r="C20" s="8" t="s">
        <v>14</v>
      </c>
      <c r="D20" s="8" t="s">
        <v>240</v>
      </c>
      <c r="E20" s="112">
        <v>345.3</v>
      </c>
      <c r="F20" s="112">
        <v>333.4</v>
      </c>
      <c r="G20" s="16"/>
    </row>
    <row r="21" spans="1:7" ht="15" customHeight="1" x14ac:dyDescent="0.25">
      <c r="A21" s="62" t="s">
        <v>173</v>
      </c>
      <c r="B21" s="163"/>
      <c r="C21" s="8" t="s">
        <v>15</v>
      </c>
      <c r="D21" s="8" t="s">
        <v>241</v>
      </c>
      <c r="E21" s="112">
        <v>604.6</v>
      </c>
      <c r="F21" s="112">
        <v>586.29999999999995</v>
      </c>
    </row>
    <row r="22" spans="1:7" ht="15" customHeight="1" x14ac:dyDescent="0.25">
      <c r="A22" s="62" t="s">
        <v>174</v>
      </c>
      <c r="B22" s="163"/>
      <c r="C22" s="8" t="s">
        <v>16</v>
      </c>
      <c r="D22" s="8" t="s">
        <v>242</v>
      </c>
      <c r="E22" s="112">
        <v>556.1</v>
      </c>
      <c r="F22" s="112">
        <v>538</v>
      </c>
      <c r="G22" s="16"/>
    </row>
    <row r="23" spans="1:7" ht="15" customHeight="1" x14ac:dyDescent="0.25">
      <c r="A23" s="62" t="s">
        <v>175</v>
      </c>
      <c r="B23" s="163"/>
      <c r="C23" s="8" t="s">
        <v>17</v>
      </c>
      <c r="D23" s="8" t="s">
        <v>243</v>
      </c>
      <c r="E23" s="112">
        <v>492.2</v>
      </c>
      <c r="F23" s="112">
        <v>475</v>
      </c>
      <c r="G23" s="16"/>
    </row>
    <row r="24" spans="1:7" ht="15" customHeight="1" x14ac:dyDescent="0.25">
      <c r="A24" s="62" t="s">
        <v>176</v>
      </c>
      <c r="B24" s="163"/>
      <c r="C24" s="8" t="s">
        <v>18</v>
      </c>
      <c r="D24" s="8" t="s">
        <v>244</v>
      </c>
      <c r="E24" s="112">
        <v>472.3</v>
      </c>
      <c r="F24" s="112">
        <v>457</v>
      </c>
      <c r="G24" s="16"/>
    </row>
    <row r="25" spans="1:7" ht="15" customHeight="1" x14ac:dyDescent="0.25">
      <c r="A25" s="62" t="s">
        <v>177</v>
      </c>
      <c r="B25" s="163"/>
      <c r="C25" s="8" t="s">
        <v>19</v>
      </c>
      <c r="D25" s="8" t="s">
        <v>245</v>
      </c>
      <c r="E25" s="112">
        <v>662.2</v>
      </c>
      <c r="F25" s="112">
        <v>639</v>
      </c>
      <c r="G25" s="16"/>
    </row>
    <row r="26" spans="1:7" ht="15" customHeight="1" x14ac:dyDescent="0.25">
      <c r="A26" s="62" t="s">
        <v>178</v>
      </c>
      <c r="B26" s="163"/>
      <c r="C26" s="8" t="s">
        <v>6</v>
      </c>
      <c r="D26" s="8" t="s">
        <v>246</v>
      </c>
      <c r="E26" s="112">
        <v>40.700000000000003</v>
      </c>
      <c r="F26" s="112">
        <v>40.1</v>
      </c>
    </row>
    <row r="27" spans="1:7" ht="15" customHeight="1" x14ac:dyDescent="0.25">
      <c r="A27" s="62" t="s">
        <v>179</v>
      </c>
      <c r="B27" s="163"/>
      <c r="C27" s="8" t="s">
        <v>7</v>
      </c>
      <c r="D27" s="8" t="s">
        <v>247</v>
      </c>
      <c r="E27" s="112">
        <v>14.8</v>
      </c>
      <c r="F27" s="112">
        <v>14.6</v>
      </c>
    </row>
    <row r="28" spans="1:7" ht="15" customHeight="1" x14ac:dyDescent="0.25">
      <c r="A28" s="62" t="s">
        <v>180</v>
      </c>
      <c r="B28" s="163"/>
      <c r="C28" s="40" t="s">
        <v>60</v>
      </c>
      <c r="D28" s="40" t="s">
        <v>248</v>
      </c>
      <c r="E28" s="112">
        <v>31.9</v>
      </c>
      <c r="F28" s="112">
        <v>31.5</v>
      </c>
    </row>
    <row r="29" spans="1:7" ht="15" customHeight="1" x14ac:dyDescent="0.25">
      <c r="A29" s="62" t="s">
        <v>181</v>
      </c>
      <c r="B29" s="164"/>
      <c r="C29" s="8" t="s">
        <v>57</v>
      </c>
      <c r="D29" s="8" t="s">
        <v>256</v>
      </c>
      <c r="E29" s="112">
        <v>637.4</v>
      </c>
      <c r="F29" s="112"/>
    </row>
    <row r="30" spans="1:7" ht="15" customHeight="1" x14ac:dyDescent="0.2">
      <c r="A30" s="177" t="s">
        <v>76</v>
      </c>
      <c r="B30" s="177"/>
      <c r="C30" s="177"/>
      <c r="D30" s="177"/>
      <c r="E30" s="70">
        <f>SUM(E9:E29)</f>
        <v>14021.7</v>
      </c>
      <c r="F30" s="70">
        <f>SUM(F9:F29)</f>
        <v>12882.300000000001</v>
      </c>
    </row>
    <row r="31" spans="1:7" ht="15" customHeight="1" x14ac:dyDescent="0.2">
      <c r="A31" s="14"/>
      <c r="B31" s="14"/>
      <c r="C31" s="14"/>
      <c r="D31" s="14"/>
      <c r="E31" s="17"/>
      <c r="F31" s="17"/>
    </row>
    <row r="32" spans="1:7" ht="15" customHeight="1" x14ac:dyDescent="0.2">
      <c r="A32" s="14"/>
      <c r="B32" s="14"/>
      <c r="C32" s="14"/>
      <c r="D32" s="36"/>
      <c r="E32" s="37"/>
      <c r="F32" s="37"/>
    </row>
    <row r="33" spans="1:7" ht="15" customHeight="1" x14ac:dyDescent="0.2">
      <c r="A33" s="18"/>
      <c r="B33" s="18"/>
      <c r="C33" s="18"/>
      <c r="D33" s="38"/>
      <c r="E33" s="37"/>
      <c r="F33" s="37"/>
      <c r="G33" s="20"/>
    </row>
    <row r="34" spans="1:7" ht="13.5" customHeight="1" x14ac:dyDescent="0.2">
      <c r="A34" s="18"/>
      <c r="B34" s="18"/>
      <c r="C34" s="18"/>
      <c r="D34" s="38"/>
      <c r="E34" s="37"/>
      <c r="F34" s="37"/>
      <c r="G34" s="20"/>
    </row>
    <row r="35" spans="1:7" ht="12.75" customHeight="1" x14ac:dyDescent="0.2">
      <c r="A35" s="20"/>
      <c r="B35" s="20"/>
      <c r="C35" s="20"/>
      <c r="D35" s="38"/>
      <c r="E35" s="39"/>
      <c r="F35" s="39"/>
      <c r="G35" s="20"/>
    </row>
    <row r="36" spans="1:7" x14ac:dyDescent="0.2">
      <c r="A36" s="20"/>
      <c r="B36" s="20"/>
      <c r="C36" s="20"/>
      <c r="D36" s="38"/>
      <c r="E36" s="39"/>
      <c r="F36" s="39"/>
      <c r="G36" s="20"/>
    </row>
    <row r="37" spans="1:7" x14ac:dyDescent="0.2">
      <c r="A37" s="20"/>
      <c r="B37" s="20"/>
      <c r="C37" s="20"/>
      <c r="D37" s="21"/>
      <c r="E37" s="22"/>
      <c r="F37" s="22"/>
      <c r="G37" s="20"/>
    </row>
    <row r="38" spans="1:7" x14ac:dyDescent="0.2">
      <c r="A38" s="20"/>
      <c r="B38" s="20"/>
      <c r="C38" s="20"/>
      <c r="D38" s="21"/>
      <c r="E38" s="22"/>
      <c r="F38" s="22"/>
      <c r="G38" s="20"/>
    </row>
    <row r="39" spans="1:7" x14ac:dyDescent="0.2">
      <c r="A39" s="20"/>
      <c r="B39" s="20"/>
      <c r="C39" s="20"/>
      <c r="D39" s="21"/>
      <c r="E39" s="22"/>
      <c r="F39" s="22"/>
      <c r="G39" s="20"/>
    </row>
    <row r="40" spans="1:7" x14ac:dyDescent="0.2">
      <c r="A40" s="20"/>
      <c r="B40" s="20"/>
      <c r="C40" s="20"/>
      <c r="D40" s="21"/>
      <c r="E40" s="22"/>
      <c r="F40" s="22"/>
      <c r="G40" s="20"/>
    </row>
    <row r="41" spans="1:7" x14ac:dyDescent="0.2">
      <c r="A41" s="20"/>
      <c r="B41" s="20"/>
      <c r="C41" s="20"/>
      <c r="D41" s="21"/>
      <c r="E41" s="22"/>
      <c r="F41" s="22"/>
      <c r="G41" s="20"/>
    </row>
    <row r="42" spans="1:7" x14ac:dyDescent="0.2">
      <c r="A42" s="20"/>
      <c r="B42" s="20"/>
      <c r="C42" s="20"/>
      <c r="D42" s="21"/>
      <c r="E42" s="22"/>
      <c r="F42" s="22"/>
      <c r="G42" s="20"/>
    </row>
    <row r="43" spans="1:7" x14ac:dyDescent="0.2">
      <c r="A43" s="20"/>
      <c r="B43" s="20"/>
      <c r="C43" s="20"/>
      <c r="D43" s="21"/>
      <c r="E43" s="22"/>
      <c r="F43" s="22"/>
      <c r="G43" s="20"/>
    </row>
    <row r="44" spans="1:7" x14ac:dyDescent="0.2">
      <c r="A44" s="20"/>
      <c r="B44" s="20"/>
      <c r="C44" s="20"/>
      <c r="D44" s="21"/>
      <c r="E44" s="22"/>
      <c r="F44" s="22"/>
      <c r="G44" s="20"/>
    </row>
    <row r="45" spans="1:7" x14ac:dyDescent="0.2">
      <c r="A45" s="20"/>
      <c r="B45" s="20"/>
      <c r="C45" s="20"/>
      <c r="D45" s="20"/>
      <c r="E45" s="19"/>
      <c r="F45" s="19"/>
      <c r="G45" s="20"/>
    </row>
    <row r="46" spans="1:7" x14ac:dyDescent="0.2">
      <c r="A46" s="20"/>
      <c r="B46" s="20"/>
      <c r="C46" s="20"/>
      <c r="D46" s="20"/>
      <c r="E46" s="20"/>
      <c r="F46" s="20"/>
      <c r="G46" s="20"/>
    </row>
    <row r="47" spans="1:7" x14ac:dyDescent="0.2">
      <c r="A47" s="20"/>
      <c r="B47" s="20"/>
      <c r="C47" s="20"/>
      <c r="D47" s="20"/>
      <c r="E47" s="20"/>
      <c r="F47" s="20"/>
      <c r="G47" s="20"/>
    </row>
    <row r="48" spans="1:7" x14ac:dyDescent="0.2">
      <c r="A48" s="20"/>
      <c r="B48" s="20"/>
      <c r="C48" s="20"/>
      <c r="D48" s="20"/>
      <c r="E48" s="20"/>
      <c r="F48" s="20"/>
      <c r="G48" s="20"/>
    </row>
    <row r="49" spans="1:7" x14ac:dyDescent="0.2">
      <c r="A49" s="20"/>
      <c r="B49" s="20"/>
      <c r="C49" s="20"/>
      <c r="D49" s="20"/>
      <c r="E49" s="20"/>
      <c r="F49" s="20"/>
      <c r="G49" s="20"/>
    </row>
    <row r="50" spans="1:7" x14ac:dyDescent="0.2">
      <c r="A50" s="20"/>
      <c r="B50" s="20"/>
      <c r="C50" s="20"/>
      <c r="D50" s="20"/>
      <c r="E50" s="20"/>
      <c r="F50" s="20"/>
      <c r="G50" s="20"/>
    </row>
    <row r="51" spans="1:7" x14ac:dyDescent="0.2">
      <c r="A51" s="20"/>
      <c r="B51" s="20"/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  <row r="53" spans="1:7" x14ac:dyDescent="0.2">
      <c r="A53" s="20"/>
      <c r="B53" s="20"/>
      <c r="C53" s="20"/>
      <c r="D53" s="20"/>
      <c r="E53" s="20"/>
      <c r="F53" s="20"/>
      <c r="G53" s="20"/>
    </row>
    <row r="54" spans="1:7" x14ac:dyDescent="0.2">
      <c r="A54" s="20"/>
      <c r="B54" s="20"/>
      <c r="C54" s="20"/>
      <c r="D54" s="20"/>
      <c r="E54" s="20"/>
      <c r="F54" s="20"/>
      <c r="G54" s="20"/>
    </row>
    <row r="55" spans="1:7" x14ac:dyDescent="0.2">
      <c r="A55" s="20"/>
      <c r="B55" s="20"/>
      <c r="C55" s="20"/>
      <c r="D55" s="20"/>
      <c r="E55" s="20"/>
      <c r="F55" s="20"/>
      <c r="G55" s="20"/>
    </row>
  </sheetData>
  <mergeCells count="7">
    <mergeCell ref="A30:D30"/>
    <mergeCell ref="B9:B29"/>
    <mergeCell ref="A6:F6"/>
    <mergeCell ref="E1:F1"/>
    <mergeCell ref="E2:F2"/>
    <mergeCell ref="E3:F3"/>
    <mergeCell ref="E4:F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pane xSplit="2" ySplit="8" topLeftCell="C9" activePane="bottomRight" state="frozen"/>
      <selection pane="topRight" activeCell="C1" sqref="C1"/>
      <selection pane="bottomLeft" activeCell="A12" sqref="A12"/>
      <selection pane="bottomRight" activeCell="M12" sqref="M12"/>
    </sheetView>
  </sheetViews>
  <sheetFormatPr defaultColWidth="9.140625" defaultRowHeight="15" x14ac:dyDescent="0.25"/>
  <cols>
    <col min="1" max="1" width="4.85546875" style="43" customWidth="1"/>
    <col min="2" max="2" width="7.5703125" style="43" customWidth="1"/>
    <col min="3" max="3" width="39" style="43" customWidth="1"/>
    <col min="4" max="4" width="53.85546875" style="43" customWidth="1"/>
    <col min="5" max="5" width="11.7109375" style="43" customWidth="1"/>
    <col min="6" max="6" width="14" style="43" customWidth="1"/>
    <col min="7" max="7" width="9.140625" style="43" hidden="1" customWidth="1"/>
    <col min="8" max="16384" width="9.140625" style="43"/>
  </cols>
  <sheetData>
    <row r="1" spans="1:7" ht="15" customHeight="1" x14ac:dyDescent="0.25">
      <c r="E1" s="161" t="s">
        <v>207</v>
      </c>
      <c r="F1" s="161"/>
    </row>
    <row r="2" spans="1:7" ht="15" customHeight="1" x14ac:dyDescent="0.25">
      <c r="E2" s="161" t="s">
        <v>446</v>
      </c>
      <c r="F2" s="161"/>
    </row>
    <row r="3" spans="1:7" ht="15" customHeight="1" x14ac:dyDescent="0.25">
      <c r="E3" s="161" t="s">
        <v>219</v>
      </c>
      <c r="F3" s="161"/>
    </row>
    <row r="4" spans="1:7" ht="15" customHeight="1" x14ac:dyDescent="0.25">
      <c r="E4" s="161" t="s">
        <v>211</v>
      </c>
      <c r="F4" s="161"/>
    </row>
    <row r="5" spans="1:7" ht="15" customHeight="1" x14ac:dyDescent="0.25">
      <c r="E5" s="85"/>
      <c r="F5" s="85"/>
    </row>
    <row r="6" spans="1:7" ht="18.75" customHeight="1" x14ac:dyDescent="0.25">
      <c r="A6" s="184" t="s">
        <v>354</v>
      </c>
      <c r="B6" s="184"/>
      <c r="C6" s="184"/>
      <c r="D6" s="184"/>
      <c r="E6" s="184"/>
      <c r="F6" s="184"/>
      <c r="G6" s="184"/>
    </row>
    <row r="7" spans="1:7" ht="16.5" customHeight="1" x14ac:dyDescent="0.25">
      <c r="F7" s="43" t="s">
        <v>75</v>
      </c>
    </row>
    <row r="8" spans="1:7" ht="46.5" customHeight="1" x14ac:dyDescent="0.25">
      <c r="A8" s="88" t="s">
        <v>56</v>
      </c>
      <c r="B8" s="88" t="s">
        <v>20</v>
      </c>
      <c r="C8" s="88" t="s">
        <v>44</v>
      </c>
      <c r="D8" s="88" t="s">
        <v>45</v>
      </c>
      <c r="E8" s="88" t="s">
        <v>152</v>
      </c>
      <c r="F8" s="88" t="s">
        <v>2</v>
      </c>
    </row>
    <row r="9" spans="1:7" ht="13.5" customHeight="1" x14ac:dyDescent="0.25">
      <c r="A9" s="89" t="s">
        <v>161</v>
      </c>
      <c r="B9" s="162" t="s">
        <v>222</v>
      </c>
      <c r="C9" s="92" t="s">
        <v>64</v>
      </c>
      <c r="D9" s="114" t="s">
        <v>238</v>
      </c>
      <c r="E9" s="103">
        <v>791.4</v>
      </c>
      <c r="F9" s="103">
        <v>490</v>
      </c>
    </row>
    <row r="10" spans="1:7" ht="13.5" customHeight="1" x14ac:dyDescent="0.25">
      <c r="A10" s="89" t="s">
        <v>162</v>
      </c>
      <c r="B10" s="163"/>
      <c r="C10" s="48" t="s">
        <v>3</v>
      </c>
      <c r="D10" s="24" t="s">
        <v>376</v>
      </c>
      <c r="E10" s="67">
        <v>196.3</v>
      </c>
      <c r="F10" s="67">
        <v>5.8</v>
      </c>
    </row>
    <row r="11" spans="1:7" ht="13.5" customHeight="1" x14ac:dyDescent="0.25">
      <c r="A11" s="89" t="s">
        <v>163</v>
      </c>
      <c r="B11" s="164"/>
      <c r="C11" s="175" t="s">
        <v>3</v>
      </c>
      <c r="D11" s="24" t="s">
        <v>374</v>
      </c>
      <c r="E11" s="75">
        <v>83.1</v>
      </c>
      <c r="F11" s="75"/>
    </row>
    <row r="12" spans="1:7" ht="42.75" customHeight="1" x14ac:dyDescent="0.25">
      <c r="A12" s="124" t="s">
        <v>164</v>
      </c>
      <c r="B12" s="162" t="s">
        <v>223</v>
      </c>
      <c r="C12" s="175"/>
      <c r="D12" s="24" t="s">
        <v>375</v>
      </c>
      <c r="E12" s="75">
        <v>1361.4</v>
      </c>
      <c r="F12" s="75">
        <v>15.8</v>
      </c>
    </row>
    <row r="13" spans="1:7" ht="32.25" customHeight="1" x14ac:dyDescent="0.25">
      <c r="A13" s="109" t="s">
        <v>165</v>
      </c>
      <c r="B13" s="163"/>
      <c r="C13" s="175"/>
      <c r="D13" s="24" t="s">
        <v>382</v>
      </c>
      <c r="E13" s="75">
        <v>2</v>
      </c>
      <c r="F13" s="75"/>
    </row>
    <row r="14" spans="1:7" ht="44.25" customHeight="1" x14ac:dyDescent="0.25">
      <c r="A14" s="109" t="s">
        <v>166</v>
      </c>
      <c r="B14" s="163"/>
      <c r="C14" s="123" t="s">
        <v>61</v>
      </c>
      <c r="D14" s="24" t="s">
        <v>375</v>
      </c>
      <c r="E14" s="75">
        <v>34</v>
      </c>
      <c r="F14" s="75"/>
    </row>
    <row r="15" spans="1:7" ht="45.75" customHeight="1" x14ac:dyDescent="0.25">
      <c r="A15" s="109" t="s">
        <v>167</v>
      </c>
      <c r="B15" s="163"/>
      <c r="C15" s="123" t="s">
        <v>36</v>
      </c>
      <c r="D15" s="24" t="s">
        <v>375</v>
      </c>
      <c r="E15" s="75">
        <v>73.2</v>
      </c>
      <c r="F15" s="75">
        <v>0.6</v>
      </c>
    </row>
    <row r="16" spans="1:7" ht="22.5" customHeight="1" x14ac:dyDescent="0.25">
      <c r="A16" s="89" t="s">
        <v>168</v>
      </c>
      <c r="B16" s="163"/>
      <c r="C16" s="111" t="s">
        <v>3</v>
      </c>
      <c r="D16" s="180" t="s">
        <v>381</v>
      </c>
      <c r="E16" s="75">
        <v>18.399999999999999</v>
      </c>
      <c r="F16" s="74">
        <v>0.3</v>
      </c>
    </row>
    <row r="17" spans="1:7" ht="22.5" customHeight="1" x14ac:dyDescent="0.25">
      <c r="A17" s="89" t="s">
        <v>169</v>
      </c>
      <c r="B17" s="164"/>
      <c r="C17" s="123" t="s">
        <v>36</v>
      </c>
      <c r="D17" s="182"/>
      <c r="E17" s="75">
        <v>1.1000000000000001</v>
      </c>
      <c r="F17" s="74"/>
    </row>
    <row r="18" spans="1:7" ht="13.5" customHeight="1" x14ac:dyDescent="0.25">
      <c r="A18" s="97" t="s">
        <v>170</v>
      </c>
      <c r="B18" s="163" t="s">
        <v>225</v>
      </c>
      <c r="C18" s="181" t="s">
        <v>3</v>
      </c>
      <c r="D18" s="115" t="s">
        <v>280</v>
      </c>
      <c r="E18" s="74">
        <v>157.30000000000001</v>
      </c>
      <c r="F18" s="95">
        <v>3</v>
      </c>
    </row>
    <row r="19" spans="1:7" ht="32.25" customHeight="1" x14ac:dyDescent="0.25">
      <c r="A19" s="97" t="s">
        <v>171</v>
      </c>
      <c r="B19" s="163"/>
      <c r="C19" s="181"/>
      <c r="D19" s="115" t="s">
        <v>276</v>
      </c>
      <c r="E19" s="95">
        <v>97</v>
      </c>
      <c r="F19" s="95">
        <v>4.83</v>
      </c>
    </row>
    <row r="20" spans="1:7" ht="13.5" customHeight="1" x14ac:dyDescent="0.25">
      <c r="A20" s="97" t="s">
        <v>172</v>
      </c>
      <c r="B20" s="164"/>
      <c r="C20" s="60" t="s">
        <v>31</v>
      </c>
      <c r="D20" s="116" t="s">
        <v>365</v>
      </c>
      <c r="E20" s="74">
        <v>179.07499999999999</v>
      </c>
      <c r="F20" s="74">
        <v>122.71899999999999</v>
      </c>
    </row>
    <row r="21" spans="1:7" ht="13.5" customHeight="1" x14ac:dyDescent="0.25">
      <c r="A21" s="89" t="s">
        <v>173</v>
      </c>
      <c r="B21" s="119" t="s">
        <v>227</v>
      </c>
      <c r="C21" s="87" t="s">
        <v>8</v>
      </c>
      <c r="D21" s="117" t="s">
        <v>299</v>
      </c>
      <c r="E21" s="74">
        <v>39.567999999999998</v>
      </c>
      <c r="F21" s="74"/>
    </row>
    <row r="22" spans="1:7" ht="13.5" customHeight="1" x14ac:dyDescent="0.25">
      <c r="A22" s="89" t="s">
        <v>174</v>
      </c>
      <c r="B22" s="101" t="s">
        <v>228</v>
      </c>
      <c r="C22" s="60" t="s">
        <v>114</v>
      </c>
      <c r="D22" s="113" t="s">
        <v>377</v>
      </c>
      <c r="E22" s="74">
        <v>29.8</v>
      </c>
      <c r="F22" s="74">
        <v>29.4</v>
      </c>
    </row>
    <row r="23" spans="1:7" ht="34.5" customHeight="1" x14ac:dyDescent="0.25">
      <c r="A23" s="120" t="s">
        <v>175</v>
      </c>
      <c r="B23" s="162" t="s">
        <v>229</v>
      </c>
      <c r="C23" s="180" t="s">
        <v>3</v>
      </c>
      <c r="D23" s="113" t="s">
        <v>322</v>
      </c>
      <c r="E23" s="74">
        <v>0</v>
      </c>
      <c r="F23" s="74"/>
    </row>
    <row r="24" spans="1:7" ht="46.5" customHeight="1" x14ac:dyDescent="0.25">
      <c r="A24" s="120" t="s">
        <v>176</v>
      </c>
      <c r="B24" s="164"/>
      <c r="C24" s="182"/>
      <c r="D24" s="113" t="s">
        <v>323</v>
      </c>
      <c r="E24" s="74">
        <v>0</v>
      </c>
      <c r="F24" s="74"/>
      <c r="G24" s="45"/>
    </row>
    <row r="25" spans="1:7" ht="15" customHeight="1" x14ac:dyDescent="0.25">
      <c r="A25" s="186" t="s">
        <v>448</v>
      </c>
      <c r="B25" s="186"/>
      <c r="C25" s="186"/>
      <c r="D25" s="186"/>
      <c r="E25" s="74">
        <f>SUM(E9:E11)</f>
        <v>1070.8</v>
      </c>
      <c r="F25" s="74">
        <f>SUM(F9:F11)</f>
        <v>495.8</v>
      </c>
      <c r="G25" s="74">
        <f>SUM(G9:G11)</f>
        <v>0</v>
      </c>
    </row>
    <row r="26" spans="1:7" ht="15" customHeight="1" x14ac:dyDescent="0.25">
      <c r="A26" s="186" t="s">
        <v>449</v>
      </c>
      <c r="B26" s="186"/>
      <c r="C26" s="186"/>
      <c r="D26" s="186"/>
      <c r="E26" s="74">
        <f>SUM(E12:E17)</f>
        <v>1490.1000000000001</v>
      </c>
      <c r="F26" s="74">
        <f>SUM(F12:F17)</f>
        <v>16.700000000000003</v>
      </c>
      <c r="G26" s="45"/>
    </row>
    <row r="27" spans="1:7" ht="15" customHeight="1" x14ac:dyDescent="0.25">
      <c r="A27" s="186" t="s">
        <v>451</v>
      </c>
      <c r="B27" s="186"/>
      <c r="C27" s="186"/>
      <c r="D27" s="186"/>
      <c r="E27" s="74">
        <f>SUM(E18:E20)</f>
        <v>433.375</v>
      </c>
      <c r="F27" s="74">
        <f>SUM(F18:F20)</f>
        <v>130.54900000000001</v>
      </c>
      <c r="G27" s="74">
        <f>SUM(G18:G20)</f>
        <v>0</v>
      </c>
    </row>
    <row r="28" spans="1:7" ht="15" customHeight="1" x14ac:dyDescent="0.25">
      <c r="A28" s="186" t="s">
        <v>453</v>
      </c>
      <c r="B28" s="186"/>
      <c r="C28" s="186"/>
      <c r="D28" s="186"/>
      <c r="E28" s="74">
        <f>SUM(E21:E21)</f>
        <v>39.567999999999998</v>
      </c>
      <c r="F28" s="74">
        <f>SUM(F21:F21)</f>
        <v>0</v>
      </c>
      <c r="G28" s="44">
        <f>SUM(G21:G21)</f>
        <v>0</v>
      </c>
    </row>
    <row r="29" spans="1:7" ht="15" customHeight="1" x14ac:dyDescent="0.25">
      <c r="A29" s="186" t="s">
        <v>454</v>
      </c>
      <c r="B29" s="186"/>
      <c r="C29" s="186"/>
      <c r="D29" s="186"/>
      <c r="E29" s="74">
        <f>E22</f>
        <v>29.8</v>
      </c>
      <c r="F29" s="74">
        <f t="shared" ref="F29:G29" si="0">F22</f>
        <v>29.4</v>
      </c>
      <c r="G29" s="74">
        <f t="shared" si="0"/>
        <v>0</v>
      </c>
    </row>
    <row r="30" spans="1:7" ht="15" customHeight="1" x14ac:dyDescent="0.25">
      <c r="A30" s="186" t="s">
        <v>455</v>
      </c>
      <c r="B30" s="186"/>
      <c r="C30" s="186"/>
      <c r="D30" s="186"/>
      <c r="E30" s="74">
        <f>E24+E23</f>
        <v>0</v>
      </c>
      <c r="F30" s="74">
        <f>F24+F23</f>
        <v>0</v>
      </c>
      <c r="G30" s="44">
        <f t="shared" ref="G30" si="1">G24</f>
        <v>0</v>
      </c>
    </row>
    <row r="31" spans="1:7" ht="15" customHeight="1" x14ac:dyDescent="0.25">
      <c r="A31" s="185" t="s">
        <v>76</v>
      </c>
      <c r="B31" s="185"/>
      <c r="C31" s="185"/>
      <c r="D31" s="185"/>
      <c r="E31" s="96">
        <f>SUM(E25:E30)</f>
        <v>3063.6430000000005</v>
      </c>
      <c r="F31" s="96">
        <f>SUM(F25:F30)</f>
        <v>672.44899999999996</v>
      </c>
    </row>
  </sheetData>
  <mergeCells count="20">
    <mergeCell ref="B23:B24"/>
    <mergeCell ref="C23:C24"/>
    <mergeCell ref="A31:D31"/>
    <mergeCell ref="A26:D26"/>
    <mergeCell ref="A30:D30"/>
    <mergeCell ref="A25:D25"/>
    <mergeCell ref="A28:D28"/>
    <mergeCell ref="A29:D29"/>
    <mergeCell ref="A27:D27"/>
    <mergeCell ref="E1:F1"/>
    <mergeCell ref="E2:F2"/>
    <mergeCell ref="E3:F3"/>
    <mergeCell ref="E4:F4"/>
    <mergeCell ref="A6:G6"/>
    <mergeCell ref="B9:B11"/>
    <mergeCell ref="B18:B20"/>
    <mergeCell ref="C18:C19"/>
    <mergeCell ref="C11:C13"/>
    <mergeCell ref="D16:D17"/>
    <mergeCell ref="B12:B17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pane xSplit="4" ySplit="8" topLeftCell="E15" activePane="bottomRight" state="frozen"/>
      <selection activeCell="M24" sqref="M24"/>
      <selection pane="topRight" activeCell="M24" sqref="M24"/>
      <selection pane="bottomLeft" activeCell="M24" sqref="M24"/>
      <selection pane="bottomRight" activeCell="D52" sqref="D52"/>
    </sheetView>
  </sheetViews>
  <sheetFormatPr defaultColWidth="9.140625" defaultRowHeight="15" x14ac:dyDescent="0.2"/>
  <cols>
    <col min="1" max="1" width="4" style="66" customWidth="1"/>
    <col min="2" max="2" width="10.28515625" style="66" customWidth="1"/>
    <col min="3" max="3" width="41.28515625" style="66" customWidth="1"/>
    <col min="4" max="4" width="51.7109375" style="66" customWidth="1"/>
    <col min="5" max="6" width="12.7109375" style="66" customWidth="1"/>
    <col min="7" max="16384" width="9.140625" style="66"/>
  </cols>
  <sheetData>
    <row r="1" spans="1:6" ht="12.75" customHeight="1" x14ac:dyDescent="0.25">
      <c r="D1" s="43"/>
      <c r="E1" s="161" t="s">
        <v>207</v>
      </c>
      <c r="F1" s="161"/>
    </row>
    <row r="2" spans="1:6" ht="12.75" customHeight="1" x14ac:dyDescent="0.25">
      <c r="D2" s="43"/>
      <c r="E2" s="161" t="s">
        <v>446</v>
      </c>
      <c r="F2" s="161"/>
    </row>
    <row r="3" spans="1:6" ht="12.75" customHeight="1" x14ac:dyDescent="0.25">
      <c r="D3" s="43"/>
      <c r="E3" s="161" t="s">
        <v>219</v>
      </c>
      <c r="F3" s="161"/>
    </row>
    <row r="4" spans="1:6" ht="15" customHeight="1" x14ac:dyDescent="0.25">
      <c r="D4" s="43"/>
      <c r="E4" s="161" t="s">
        <v>214</v>
      </c>
      <c r="F4" s="161"/>
    </row>
    <row r="5" spans="1:6" ht="15" customHeight="1" x14ac:dyDescent="0.2"/>
    <row r="6" spans="1:6" ht="15" customHeight="1" x14ac:dyDescent="0.2">
      <c r="A6" s="183" t="s">
        <v>352</v>
      </c>
      <c r="B6" s="183"/>
      <c r="C6" s="183"/>
      <c r="D6" s="183"/>
      <c r="E6" s="183"/>
      <c r="F6" s="183"/>
    </row>
    <row r="7" spans="1:6" ht="15" customHeight="1" x14ac:dyDescent="0.2">
      <c r="F7" s="61" t="s">
        <v>75</v>
      </c>
    </row>
    <row r="8" spans="1:6" ht="45.75" customHeight="1" x14ac:dyDescent="0.2">
      <c r="A8" s="124" t="s">
        <v>25</v>
      </c>
      <c r="B8" s="124" t="s">
        <v>20</v>
      </c>
      <c r="C8" s="124" t="s">
        <v>44</v>
      </c>
      <c r="D8" s="124" t="s">
        <v>45</v>
      </c>
      <c r="E8" s="124" t="s">
        <v>152</v>
      </c>
      <c r="F8" s="124" t="s">
        <v>2</v>
      </c>
    </row>
    <row r="9" spans="1:6" ht="18" customHeight="1" x14ac:dyDescent="0.25">
      <c r="A9" s="124" t="s">
        <v>161</v>
      </c>
      <c r="B9" s="162" t="s">
        <v>222</v>
      </c>
      <c r="C9" s="60" t="s">
        <v>77</v>
      </c>
      <c r="D9" s="60" t="s">
        <v>230</v>
      </c>
      <c r="E9" s="71">
        <v>22.7</v>
      </c>
      <c r="F9" s="67"/>
    </row>
    <row r="10" spans="1:6" ht="18" customHeight="1" x14ac:dyDescent="0.25">
      <c r="A10" s="124" t="s">
        <v>162</v>
      </c>
      <c r="B10" s="163"/>
      <c r="C10" s="60" t="s">
        <v>112</v>
      </c>
      <c r="D10" s="60" t="s">
        <v>293</v>
      </c>
      <c r="E10" s="71">
        <v>2</v>
      </c>
      <c r="F10" s="67"/>
    </row>
    <row r="11" spans="1:6" ht="18" customHeight="1" x14ac:dyDescent="0.25">
      <c r="A11" s="124" t="s">
        <v>163</v>
      </c>
      <c r="B11" s="163"/>
      <c r="C11" s="60" t="s">
        <v>113</v>
      </c>
      <c r="D11" s="60" t="s">
        <v>232</v>
      </c>
      <c r="E11" s="71">
        <v>6</v>
      </c>
      <c r="F11" s="67"/>
    </row>
    <row r="12" spans="1:6" ht="18" customHeight="1" x14ac:dyDescent="0.25">
      <c r="A12" s="124" t="s">
        <v>164</v>
      </c>
      <c r="B12" s="163"/>
      <c r="C12" s="60" t="s">
        <v>65</v>
      </c>
      <c r="D12" s="60" t="s">
        <v>233</v>
      </c>
      <c r="E12" s="71">
        <v>10.1</v>
      </c>
      <c r="F12" s="67"/>
    </row>
    <row r="13" spans="1:6" ht="18" customHeight="1" x14ac:dyDescent="0.25">
      <c r="A13" s="124" t="s">
        <v>165</v>
      </c>
      <c r="B13" s="163"/>
      <c r="C13" s="60" t="s">
        <v>149</v>
      </c>
      <c r="D13" s="60" t="s">
        <v>234</v>
      </c>
      <c r="E13" s="71">
        <v>43.4</v>
      </c>
      <c r="F13" s="67">
        <v>2</v>
      </c>
    </row>
    <row r="14" spans="1:6" ht="18" customHeight="1" x14ac:dyDescent="0.25">
      <c r="A14" s="124" t="s">
        <v>166</v>
      </c>
      <c r="B14" s="163"/>
      <c r="C14" s="60" t="s">
        <v>4</v>
      </c>
      <c r="D14" s="60" t="s">
        <v>235</v>
      </c>
      <c r="E14" s="71">
        <v>8.5</v>
      </c>
      <c r="F14" s="67"/>
    </row>
    <row r="15" spans="1:6" ht="15" customHeight="1" x14ac:dyDescent="0.25">
      <c r="A15" s="124" t="s">
        <v>167</v>
      </c>
      <c r="B15" s="163"/>
      <c r="C15" s="60" t="s">
        <v>5</v>
      </c>
      <c r="D15" s="60" t="s">
        <v>236</v>
      </c>
      <c r="E15" s="71">
        <v>8</v>
      </c>
      <c r="F15" s="67">
        <v>1.8</v>
      </c>
    </row>
    <row r="16" spans="1:6" ht="15" customHeight="1" x14ac:dyDescent="0.25">
      <c r="A16" s="124" t="s">
        <v>168</v>
      </c>
      <c r="B16" s="163"/>
      <c r="C16" s="1" t="s">
        <v>59</v>
      </c>
      <c r="D16" s="122" t="s">
        <v>237</v>
      </c>
      <c r="E16" s="71">
        <v>9</v>
      </c>
      <c r="F16" s="67"/>
    </row>
    <row r="17" spans="1:6" ht="15" customHeight="1" x14ac:dyDescent="0.25">
      <c r="A17" s="124" t="s">
        <v>169</v>
      </c>
      <c r="B17" s="163"/>
      <c r="C17" s="60" t="s">
        <v>64</v>
      </c>
      <c r="D17" s="60" t="s">
        <v>294</v>
      </c>
      <c r="E17" s="71">
        <v>26.8</v>
      </c>
      <c r="F17" s="67"/>
    </row>
    <row r="18" spans="1:6" ht="15" customHeight="1" x14ac:dyDescent="0.25">
      <c r="A18" s="124" t="s">
        <v>170</v>
      </c>
      <c r="B18" s="163"/>
      <c r="C18" s="60" t="s">
        <v>66</v>
      </c>
      <c r="D18" s="60" t="s">
        <v>239</v>
      </c>
      <c r="E18" s="67">
        <v>24.5</v>
      </c>
      <c r="F18" s="67"/>
    </row>
    <row r="19" spans="1:6" ht="15" customHeight="1" x14ac:dyDescent="0.25">
      <c r="A19" s="124" t="s">
        <v>171</v>
      </c>
      <c r="B19" s="163"/>
      <c r="C19" s="60" t="s">
        <v>14</v>
      </c>
      <c r="D19" s="60" t="s">
        <v>240</v>
      </c>
      <c r="E19" s="71">
        <v>69.5</v>
      </c>
      <c r="F19" s="67"/>
    </row>
    <row r="20" spans="1:6" ht="15" customHeight="1" x14ac:dyDescent="0.25">
      <c r="A20" s="124" t="s">
        <v>172</v>
      </c>
      <c r="B20" s="163"/>
      <c r="C20" s="60" t="s">
        <v>15</v>
      </c>
      <c r="D20" s="60" t="s">
        <v>241</v>
      </c>
      <c r="E20" s="71">
        <v>97</v>
      </c>
      <c r="F20" s="67"/>
    </row>
    <row r="21" spans="1:6" ht="15" customHeight="1" x14ac:dyDescent="0.25">
      <c r="A21" s="124" t="s">
        <v>173</v>
      </c>
      <c r="B21" s="163"/>
      <c r="C21" s="60" t="s">
        <v>16</v>
      </c>
      <c r="D21" s="60" t="s">
        <v>242</v>
      </c>
      <c r="E21" s="71">
        <v>83.1</v>
      </c>
      <c r="F21" s="67"/>
    </row>
    <row r="22" spans="1:6" ht="15" customHeight="1" x14ac:dyDescent="0.25">
      <c r="A22" s="124" t="s">
        <v>174</v>
      </c>
      <c r="B22" s="163"/>
      <c r="C22" s="60" t="s">
        <v>17</v>
      </c>
      <c r="D22" s="60" t="s">
        <v>243</v>
      </c>
      <c r="E22" s="71">
        <v>100</v>
      </c>
      <c r="F22" s="67"/>
    </row>
    <row r="23" spans="1:6" ht="15" customHeight="1" x14ac:dyDescent="0.25">
      <c r="A23" s="124" t="s">
        <v>175</v>
      </c>
      <c r="B23" s="163"/>
      <c r="C23" s="60" t="s">
        <v>18</v>
      </c>
      <c r="D23" s="60" t="s">
        <v>244</v>
      </c>
      <c r="E23" s="71">
        <v>96.7</v>
      </c>
      <c r="F23" s="67"/>
    </row>
    <row r="24" spans="1:6" ht="15" customHeight="1" x14ac:dyDescent="0.25">
      <c r="A24" s="124" t="s">
        <v>176</v>
      </c>
      <c r="B24" s="163"/>
      <c r="C24" s="60" t="s">
        <v>19</v>
      </c>
      <c r="D24" s="60" t="s">
        <v>245</v>
      </c>
      <c r="E24" s="71">
        <v>138.5</v>
      </c>
      <c r="F24" s="67"/>
    </row>
    <row r="25" spans="1:6" ht="15" customHeight="1" x14ac:dyDescent="0.25">
      <c r="A25" s="124" t="s">
        <v>177</v>
      </c>
      <c r="B25" s="163"/>
      <c r="C25" s="60" t="s">
        <v>6</v>
      </c>
      <c r="D25" s="60" t="s">
        <v>246</v>
      </c>
      <c r="E25" s="67">
        <v>77.2</v>
      </c>
      <c r="F25" s="67">
        <v>2.5</v>
      </c>
    </row>
    <row r="26" spans="1:6" ht="15" customHeight="1" x14ac:dyDescent="0.25">
      <c r="A26" s="124" t="s">
        <v>178</v>
      </c>
      <c r="B26" s="163"/>
      <c r="C26" s="60" t="s">
        <v>7</v>
      </c>
      <c r="D26" s="60" t="s">
        <v>247</v>
      </c>
      <c r="E26" s="71">
        <v>23</v>
      </c>
      <c r="F26" s="67"/>
    </row>
    <row r="27" spans="1:6" ht="15" customHeight="1" x14ac:dyDescent="0.25">
      <c r="A27" s="124" t="s">
        <v>179</v>
      </c>
      <c r="B27" s="164"/>
      <c r="C27" s="123" t="s">
        <v>60</v>
      </c>
      <c r="D27" s="123" t="s">
        <v>248</v>
      </c>
      <c r="E27" s="71">
        <v>320</v>
      </c>
      <c r="F27" s="67"/>
    </row>
    <row r="28" spans="1:6" ht="15" customHeight="1" x14ac:dyDescent="0.25">
      <c r="A28" s="124" t="s">
        <v>180</v>
      </c>
      <c r="B28" s="168" t="s">
        <v>225</v>
      </c>
      <c r="C28" s="122" t="s">
        <v>73</v>
      </c>
      <c r="D28" s="122" t="s">
        <v>309</v>
      </c>
      <c r="E28" s="71">
        <v>13</v>
      </c>
      <c r="F28" s="71"/>
    </row>
    <row r="29" spans="1:6" ht="15" customHeight="1" x14ac:dyDescent="0.25">
      <c r="A29" s="124" t="s">
        <v>181</v>
      </c>
      <c r="B29" s="168"/>
      <c r="C29" s="122" t="s">
        <v>31</v>
      </c>
      <c r="D29" s="122" t="s">
        <v>310</v>
      </c>
      <c r="E29" s="71">
        <v>37</v>
      </c>
      <c r="F29" s="71"/>
    </row>
    <row r="30" spans="1:6" ht="30.75" customHeight="1" x14ac:dyDescent="0.25">
      <c r="A30" s="124" t="s">
        <v>182</v>
      </c>
      <c r="B30" s="168"/>
      <c r="C30" s="60" t="s">
        <v>61</v>
      </c>
      <c r="D30" s="60" t="s">
        <v>344</v>
      </c>
      <c r="E30" s="71">
        <v>10</v>
      </c>
      <c r="F30" s="71"/>
    </row>
    <row r="31" spans="1:6" ht="15" customHeight="1" x14ac:dyDescent="0.25">
      <c r="A31" s="124" t="s">
        <v>183</v>
      </c>
      <c r="B31" s="162" t="s">
        <v>227</v>
      </c>
      <c r="C31" s="60" t="s">
        <v>8</v>
      </c>
      <c r="D31" s="60" t="s">
        <v>299</v>
      </c>
      <c r="E31" s="67">
        <v>3</v>
      </c>
      <c r="F31" s="67"/>
    </row>
    <row r="32" spans="1:6" ht="15" customHeight="1" x14ac:dyDescent="0.25">
      <c r="A32" s="124" t="s">
        <v>184</v>
      </c>
      <c r="B32" s="163"/>
      <c r="C32" s="60" t="s">
        <v>72</v>
      </c>
      <c r="D32" s="60" t="s">
        <v>345</v>
      </c>
      <c r="E32" s="67">
        <v>6</v>
      </c>
      <c r="F32" s="67"/>
    </row>
    <row r="33" spans="1:11" ht="15" customHeight="1" x14ac:dyDescent="0.25">
      <c r="A33" s="124" t="s">
        <v>185</v>
      </c>
      <c r="B33" s="163"/>
      <c r="C33" s="60" t="s">
        <v>36</v>
      </c>
      <c r="D33" s="60" t="s">
        <v>301</v>
      </c>
      <c r="E33" s="67">
        <v>80</v>
      </c>
      <c r="F33" s="67">
        <v>39.4</v>
      </c>
    </row>
    <row r="34" spans="1:11" ht="15" customHeight="1" x14ac:dyDescent="0.25">
      <c r="A34" s="124" t="s">
        <v>186</v>
      </c>
      <c r="B34" s="164"/>
      <c r="C34" s="60" t="s">
        <v>10</v>
      </c>
      <c r="D34" s="60" t="s">
        <v>304</v>
      </c>
      <c r="E34" s="67">
        <v>60</v>
      </c>
      <c r="F34" s="67"/>
    </row>
    <row r="35" spans="1:11" ht="15" customHeight="1" x14ac:dyDescent="0.25">
      <c r="A35" s="124" t="s">
        <v>187</v>
      </c>
      <c r="B35" s="162" t="s">
        <v>227</v>
      </c>
      <c r="C35" s="60" t="s">
        <v>22</v>
      </c>
      <c r="D35" s="60" t="s">
        <v>305</v>
      </c>
      <c r="E35" s="67">
        <v>0.6</v>
      </c>
      <c r="F35" s="67"/>
    </row>
    <row r="36" spans="1:11" ht="15" customHeight="1" x14ac:dyDescent="0.25">
      <c r="A36" s="124" t="s">
        <v>188</v>
      </c>
      <c r="B36" s="163"/>
      <c r="C36" s="60" t="s">
        <v>34</v>
      </c>
      <c r="D36" s="60" t="s">
        <v>306</v>
      </c>
      <c r="E36" s="67">
        <v>2.8</v>
      </c>
      <c r="F36" s="67"/>
    </row>
    <row r="37" spans="1:11" ht="15" customHeight="1" x14ac:dyDescent="0.25">
      <c r="A37" s="124" t="s">
        <v>189</v>
      </c>
      <c r="B37" s="163"/>
      <c r="C37" s="60" t="s">
        <v>11</v>
      </c>
      <c r="D37" s="60" t="s">
        <v>307</v>
      </c>
      <c r="E37" s="67">
        <v>11</v>
      </c>
      <c r="F37" s="67"/>
    </row>
    <row r="38" spans="1:11" ht="15" customHeight="1" x14ac:dyDescent="0.25">
      <c r="A38" s="124" t="s">
        <v>190</v>
      </c>
      <c r="B38" s="164"/>
      <c r="C38" s="60" t="s">
        <v>41</v>
      </c>
      <c r="D38" s="60" t="s">
        <v>308</v>
      </c>
      <c r="E38" s="67">
        <v>2.1</v>
      </c>
      <c r="F38" s="67"/>
    </row>
    <row r="39" spans="1:11" ht="15" customHeight="1" x14ac:dyDescent="0.25">
      <c r="A39" s="124" t="s">
        <v>191</v>
      </c>
      <c r="B39" s="162" t="s">
        <v>228</v>
      </c>
      <c r="C39" s="60" t="s">
        <v>114</v>
      </c>
      <c r="D39" s="60" t="s">
        <v>295</v>
      </c>
      <c r="E39" s="67">
        <v>1.3</v>
      </c>
      <c r="F39" s="67"/>
    </row>
    <row r="40" spans="1:11" ht="15" customHeight="1" x14ac:dyDescent="0.25">
      <c r="A40" s="124" t="s">
        <v>192</v>
      </c>
      <c r="B40" s="163"/>
      <c r="C40" s="175" t="s">
        <v>3</v>
      </c>
      <c r="D40" s="60" t="s">
        <v>316</v>
      </c>
      <c r="E40" s="67">
        <v>195.8</v>
      </c>
      <c r="F40" s="67"/>
    </row>
    <row r="41" spans="1:11" ht="15" customHeight="1" x14ac:dyDescent="0.25">
      <c r="A41" s="124" t="s">
        <v>193</v>
      </c>
      <c r="B41" s="164"/>
      <c r="C41" s="175"/>
      <c r="D41" s="60" t="s">
        <v>346</v>
      </c>
      <c r="E41" s="67">
        <v>12.1</v>
      </c>
      <c r="F41" s="67"/>
    </row>
    <row r="42" spans="1:11" ht="15" customHeight="1" x14ac:dyDescent="0.25">
      <c r="A42" s="124" t="s">
        <v>194</v>
      </c>
      <c r="B42" s="121" t="s">
        <v>229</v>
      </c>
      <c r="C42" s="175"/>
      <c r="D42" s="60" t="s">
        <v>217</v>
      </c>
      <c r="E42" s="67">
        <v>200</v>
      </c>
      <c r="F42" s="67"/>
      <c r="J42" s="16"/>
    </row>
    <row r="43" spans="1:11" ht="15" customHeight="1" x14ac:dyDescent="0.25">
      <c r="A43" s="178" t="s">
        <v>448</v>
      </c>
      <c r="B43" s="178"/>
      <c r="C43" s="178"/>
      <c r="D43" s="178"/>
      <c r="E43" s="67">
        <f>SUM(E9:E27)</f>
        <v>1166</v>
      </c>
      <c r="F43" s="67">
        <f>SUM(F9:F27)</f>
        <v>6.3</v>
      </c>
    </row>
    <row r="44" spans="1:11" ht="15" customHeight="1" x14ac:dyDescent="0.25">
      <c r="A44" s="178" t="s">
        <v>451</v>
      </c>
      <c r="B44" s="178"/>
      <c r="C44" s="178"/>
      <c r="D44" s="178"/>
      <c r="E44" s="67">
        <f>SUM(E28:E30)</f>
        <v>60</v>
      </c>
      <c r="F44" s="67">
        <f>SUM(F28:F30)</f>
        <v>0</v>
      </c>
      <c r="I44" s="16"/>
      <c r="J44" s="16"/>
      <c r="K44" s="16"/>
    </row>
    <row r="45" spans="1:11" ht="15" customHeight="1" x14ac:dyDescent="0.25">
      <c r="A45" s="178" t="s">
        <v>453</v>
      </c>
      <c r="B45" s="178"/>
      <c r="C45" s="178"/>
      <c r="D45" s="178"/>
      <c r="E45" s="67">
        <f>SUM(E31:E38)</f>
        <v>165.5</v>
      </c>
      <c r="F45" s="67">
        <f>SUM(F31:F38)</f>
        <v>39.4</v>
      </c>
    </row>
    <row r="46" spans="1:11" ht="15" customHeight="1" x14ac:dyDescent="0.25">
      <c r="A46" s="178" t="s">
        <v>454</v>
      </c>
      <c r="B46" s="178"/>
      <c r="C46" s="178"/>
      <c r="D46" s="178"/>
      <c r="E46" s="67">
        <f>SUM(E39:E41)</f>
        <v>209.20000000000002</v>
      </c>
      <c r="F46" s="67">
        <f>SUM(F39:F41)</f>
        <v>0</v>
      </c>
      <c r="I46" s="16"/>
      <c r="J46" s="16"/>
      <c r="K46" s="16"/>
    </row>
    <row r="47" spans="1:11" ht="15" customHeight="1" x14ac:dyDescent="0.25">
      <c r="A47" s="187" t="s">
        <v>455</v>
      </c>
      <c r="B47" s="188"/>
      <c r="C47" s="188"/>
      <c r="D47" s="189"/>
      <c r="E47" s="67">
        <f>E42</f>
        <v>200</v>
      </c>
      <c r="F47" s="67">
        <f>F42</f>
        <v>0</v>
      </c>
      <c r="I47" s="16"/>
      <c r="J47" s="16"/>
      <c r="K47" s="16"/>
    </row>
    <row r="48" spans="1:11" ht="15" customHeight="1" x14ac:dyDescent="0.2">
      <c r="A48" s="177" t="s">
        <v>76</v>
      </c>
      <c r="B48" s="177"/>
      <c r="C48" s="177"/>
      <c r="D48" s="177"/>
      <c r="E48" s="70">
        <f>SUM(E43+E44+E45+E46+E47)</f>
        <v>1800.7</v>
      </c>
      <c r="F48" s="70">
        <f>SUM(F43+F44+F45+F46)</f>
        <v>45.699999999999996</v>
      </c>
    </row>
    <row r="50" spans="5:6" x14ac:dyDescent="0.2">
      <c r="E50" s="16"/>
      <c r="F50" s="16"/>
    </row>
    <row r="51" spans="5:6" x14ac:dyDescent="0.2">
      <c r="E51" s="16"/>
      <c r="F51" s="16"/>
    </row>
    <row r="52" spans="5:6" x14ac:dyDescent="0.2">
      <c r="E52" s="16"/>
      <c r="F52" s="16"/>
    </row>
    <row r="53" spans="5:6" x14ac:dyDescent="0.2">
      <c r="E53" s="16"/>
    </row>
    <row r="54" spans="5:6" x14ac:dyDescent="0.2">
      <c r="E54" s="16"/>
      <c r="F54" s="16"/>
    </row>
  </sheetData>
  <mergeCells count="17">
    <mergeCell ref="B9:B27"/>
    <mergeCell ref="A6:F6"/>
    <mergeCell ref="E1:F1"/>
    <mergeCell ref="E2:F2"/>
    <mergeCell ref="E3:F3"/>
    <mergeCell ref="E4:F4"/>
    <mergeCell ref="A48:D48"/>
    <mergeCell ref="B28:B30"/>
    <mergeCell ref="A46:D46"/>
    <mergeCell ref="C40:C42"/>
    <mergeCell ref="A43:D43"/>
    <mergeCell ref="A44:D44"/>
    <mergeCell ref="A45:D45"/>
    <mergeCell ref="B39:B41"/>
    <mergeCell ref="A47:D47"/>
    <mergeCell ref="B31:B34"/>
    <mergeCell ref="B35:B38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pane xSplit="4" ySplit="8" topLeftCell="E9" activePane="bottomRight" state="frozen"/>
      <selection activeCell="H21" sqref="H21"/>
      <selection pane="topRight" activeCell="H21" sqref="H21"/>
      <selection pane="bottomLeft" activeCell="H21" sqref="H21"/>
      <selection pane="bottomRight" activeCell="D2" sqref="D2"/>
    </sheetView>
  </sheetViews>
  <sheetFormatPr defaultColWidth="9.140625" defaultRowHeight="15" x14ac:dyDescent="0.2"/>
  <cols>
    <col min="1" max="1" width="4" style="66" customWidth="1"/>
    <col min="2" max="2" width="7.5703125" style="66" customWidth="1"/>
    <col min="3" max="3" width="35" style="66" customWidth="1"/>
    <col min="4" max="4" width="58" style="66" customWidth="1"/>
    <col min="5" max="5" width="10.7109375" style="66" customWidth="1"/>
    <col min="6" max="6" width="16.28515625" style="66" customWidth="1"/>
    <col min="7" max="16384" width="9.140625" style="66"/>
  </cols>
  <sheetData>
    <row r="1" spans="1:13" ht="13.5" customHeight="1" x14ac:dyDescent="0.2">
      <c r="E1" s="161" t="s">
        <v>207</v>
      </c>
      <c r="F1" s="161"/>
    </row>
    <row r="2" spans="1:13" ht="13.5" customHeight="1" x14ac:dyDescent="0.2">
      <c r="E2" s="161" t="s">
        <v>445</v>
      </c>
      <c r="F2" s="161"/>
    </row>
    <row r="3" spans="1:13" ht="13.5" customHeight="1" x14ac:dyDescent="0.2">
      <c r="E3" s="161" t="s">
        <v>219</v>
      </c>
      <c r="F3" s="161"/>
    </row>
    <row r="4" spans="1:13" ht="13.5" customHeight="1" x14ac:dyDescent="0.2">
      <c r="E4" s="161" t="s">
        <v>215</v>
      </c>
      <c r="F4" s="161"/>
    </row>
    <row r="5" spans="1:13" ht="13.5" customHeight="1" x14ac:dyDescent="0.2"/>
    <row r="6" spans="1:13" ht="20.25" customHeight="1" x14ac:dyDescent="0.2">
      <c r="A6" s="183" t="s">
        <v>356</v>
      </c>
      <c r="B6" s="183"/>
      <c r="C6" s="183"/>
      <c r="D6" s="183"/>
      <c r="E6" s="183"/>
      <c r="F6" s="183"/>
    </row>
    <row r="7" spans="1:13" ht="15" customHeight="1" x14ac:dyDescent="0.2">
      <c r="F7" s="65" t="s">
        <v>75</v>
      </c>
    </row>
    <row r="8" spans="1:13" ht="45" customHeight="1" x14ac:dyDescent="0.2">
      <c r="A8" s="106" t="s">
        <v>25</v>
      </c>
      <c r="B8" s="109" t="s">
        <v>20</v>
      </c>
      <c r="C8" s="109" t="s">
        <v>44</v>
      </c>
      <c r="D8" s="109" t="s">
        <v>45</v>
      </c>
      <c r="E8" s="109" t="s">
        <v>1</v>
      </c>
      <c r="F8" s="109" t="s">
        <v>2</v>
      </c>
    </row>
    <row r="9" spans="1:13" ht="15" customHeight="1" x14ac:dyDescent="0.2">
      <c r="A9" s="98" t="s">
        <v>161</v>
      </c>
      <c r="B9" s="107" t="s">
        <v>222</v>
      </c>
      <c r="C9" s="108" t="s">
        <v>3</v>
      </c>
      <c r="D9" s="108" t="s">
        <v>374</v>
      </c>
      <c r="E9" s="110">
        <v>0.7</v>
      </c>
      <c r="F9" s="109"/>
      <c r="L9" s="78"/>
      <c r="M9" s="78"/>
    </row>
    <row r="10" spans="1:13" ht="33" customHeight="1" x14ac:dyDescent="0.2">
      <c r="A10" s="98" t="s">
        <v>162</v>
      </c>
      <c r="B10" s="168" t="s">
        <v>223</v>
      </c>
      <c r="C10" s="60" t="s">
        <v>3</v>
      </c>
      <c r="D10" s="175" t="s">
        <v>375</v>
      </c>
      <c r="E10" s="110">
        <v>348.9</v>
      </c>
      <c r="F10" s="110">
        <v>5.9</v>
      </c>
      <c r="H10" s="78"/>
      <c r="I10" s="78"/>
    </row>
    <row r="11" spans="1:13" ht="30" customHeight="1" x14ac:dyDescent="0.2">
      <c r="A11" s="98" t="s">
        <v>163</v>
      </c>
      <c r="B11" s="168"/>
      <c r="C11" s="108" t="s">
        <v>61</v>
      </c>
      <c r="D11" s="175"/>
      <c r="E11" s="76">
        <v>1.7</v>
      </c>
      <c r="F11" s="76"/>
      <c r="H11" s="78"/>
      <c r="I11" s="78"/>
    </row>
    <row r="12" spans="1:13" ht="15" customHeight="1" x14ac:dyDescent="0.2">
      <c r="A12" s="98" t="s">
        <v>164</v>
      </c>
      <c r="B12" s="168"/>
      <c r="C12" s="108" t="s">
        <v>36</v>
      </c>
      <c r="D12" s="175"/>
      <c r="E12" s="76">
        <v>7</v>
      </c>
      <c r="F12" s="76"/>
    </row>
    <row r="13" spans="1:13" ht="15" customHeight="1" x14ac:dyDescent="0.25">
      <c r="A13" s="98" t="s">
        <v>165</v>
      </c>
      <c r="B13" s="107" t="s">
        <v>224</v>
      </c>
      <c r="C13" s="175" t="s">
        <v>3</v>
      </c>
      <c r="D13" s="108" t="s">
        <v>266</v>
      </c>
      <c r="E13" s="67">
        <v>100.3</v>
      </c>
      <c r="F13" s="67"/>
    </row>
    <row r="14" spans="1:13" ht="15" customHeight="1" x14ac:dyDescent="0.25">
      <c r="A14" s="98" t="s">
        <v>166</v>
      </c>
      <c r="B14" s="168" t="s">
        <v>225</v>
      </c>
      <c r="C14" s="175"/>
      <c r="D14" s="108" t="s">
        <v>267</v>
      </c>
      <c r="E14" s="67">
        <v>124.1</v>
      </c>
      <c r="F14" s="67"/>
    </row>
    <row r="15" spans="1:13" ht="15" customHeight="1" x14ac:dyDescent="0.25">
      <c r="A15" s="98" t="s">
        <v>167</v>
      </c>
      <c r="B15" s="168"/>
      <c r="C15" s="175"/>
      <c r="D15" s="108" t="s">
        <v>278</v>
      </c>
      <c r="E15" s="67">
        <v>400</v>
      </c>
      <c r="F15" s="67"/>
    </row>
    <row r="16" spans="1:13" ht="15" customHeight="1" x14ac:dyDescent="0.25">
      <c r="A16" s="98" t="s">
        <v>168</v>
      </c>
      <c r="B16" s="168"/>
      <c r="C16" s="175"/>
      <c r="D16" s="108" t="s">
        <v>279</v>
      </c>
      <c r="E16" s="67">
        <v>600</v>
      </c>
      <c r="F16" s="67"/>
    </row>
    <row r="17" spans="1:10" ht="15" customHeight="1" x14ac:dyDescent="0.25">
      <c r="A17" s="98" t="s">
        <v>169</v>
      </c>
      <c r="B17" s="168" t="s">
        <v>226</v>
      </c>
      <c r="C17" s="175"/>
      <c r="D17" s="108" t="s">
        <v>292</v>
      </c>
      <c r="E17" s="67">
        <v>316.89999999999998</v>
      </c>
      <c r="F17" s="67"/>
    </row>
    <row r="18" spans="1:10" ht="15" customHeight="1" x14ac:dyDescent="0.25">
      <c r="A18" s="106" t="s">
        <v>170</v>
      </c>
      <c r="B18" s="168"/>
      <c r="C18" s="175"/>
      <c r="D18" s="108" t="s">
        <v>290</v>
      </c>
      <c r="E18" s="67">
        <v>123.3</v>
      </c>
      <c r="F18" s="67"/>
    </row>
    <row r="19" spans="1:10" ht="15" customHeight="1" x14ac:dyDescent="0.25">
      <c r="A19" s="98" t="s">
        <v>171</v>
      </c>
      <c r="B19" s="125" t="s">
        <v>228</v>
      </c>
      <c r="C19" s="180" t="s">
        <v>3</v>
      </c>
      <c r="D19" s="105" t="s">
        <v>367</v>
      </c>
      <c r="E19" s="67">
        <v>1460.1</v>
      </c>
      <c r="F19" s="67">
        <v>1419.5</v>
      </c>
      <c r="I19" s="78"/>
      <c r="J19" s="16"/>
    </row>
    <row r="20" spans="1:10" ht="15" customHeight="1" x14ac:dyDescent="0.25">
      <c r="A20" s="98" t="s">
        <v>172</v>
      </c>
      <c r="B20" s="125" t="s">
        <v>229</v>
      </c>
      <c r="C20" s="182"/>
      <c r="D20" s="105" t="s">
        <v>217</v>
      </c>
      <c r="E20" s="67">
        <v>153.69999999999999</v>
      </c>
      <c r="F20" s="67"/>
      <c r="I20" s="78"/>
      <c r="J20" s="16"/>
    </row>
    <row r="21" spans="1:10" ht="15" customHeight="1" x14ac:dyDescent="0.25">
      <c r="A21" s="190" t="s">
        <v>448</v>
      </c>
      <c r="B21" s="191"/>
      <c r="C21" s="191"/>
      <c r="D21" s="192"/>
      <c r="E21" s="67">
        <f>E9</f>
        <v>0.7</v>
      </c>
      <c r="F21" s="67">
        <f>F9</f>
        <v>0</v>
      </c>
      <c r="I21" s="78"/>
      <c r="J21" s="16"/>
    </row>
    <row r="22" spans="1:10" ht="14.25" customHeight="1" x14ac:dyDescent="0.25">
      <c r="A22" s="187" t="s">
        <v>449</v>
      </c>
      <c r="B22" s="188"/>
      <c r="C22" s="188"/>
      <c r="D22" s="189"/>
      <c r="E22" s="67">
        <f>SUM(E10:E12)</f>
        <v>357.59999999999997</v>
      </c>
      <c r="F22" s="67">
        <f>SUM(F10:F13)</f>
        <v>5.9</v>
      </c>
    </row>
    <row r="23" spans="1:10" ht="14.25" customHeight="1" x14ac:dyDescent="0.25">
      <c r="A23" s="187" t="s">
        <v>450</v>
      </c>
      <c r="B23" s="188"/>
      <c r="C23" s="188"/>
      <c r="D23" s="189"/>
      <c r="E23" s="67">
        <f>E13</f>
        <v>100.3</v>
      </c>
      <c r="F23" s="67">
        <f>F13</f>
        <v>0</v>
      </c>
    </row>
    <row r="24" spans="1:10" ht="14.25" customHeight="1" x14ac:dyDescent="0.25">
      <c r="A24" s="187" t="s">
        <v>451</v>
      </c>
      <c r="B24" s="188"/>
      <c r="C24" s="188"/>
      <c r="D24" s="189"/>
      <c r="E24" s="67">
        <f>E14+E15+E16</f>
        <v>1124.0999999999999</v>
      </c>
      <c r="F24" s="67">
        <f>F14</f>
        <v>0</v>
      </c>
    </row>
    <row r="25" spans="1:10" ht="14.25" customHeight="1" x14ac:dyDescent="0.25">
      <c r="A25" s="187" t="s">
        <v>452</v>
      </c>
      <c r="B25" s="188"/>
      <c r="C25" s="188"/>
      <c r="D25" s="189"/>
      <c r="E25" s="67">
        <f>E17+E18</f>
        <v>440.2</v>
      </c>
      <c r="F25" s="67">
        <f>F17+F18</f>
        <v>0</v>
      </c>
    </row>
    <row r="26" spans="1:10" ht="14.25" customHeight="1" x14ac:dyDescent="0.25">
      <c r="A26" s="187" t="s">
        <v>454</v>
      </c>
      <c r="B26" s="188"/>
      <c r="C26" s="188"/>
      <c r="D26" s="189"/>
      <c r="E26" s="67">
        <f>E19</f>
        <v>1460.1</v>
      </c>
      <c r="F26" s="67">
        <f>F19</f>
        <v>1419.5</v>
      </c>
    </row>
    <row r="27" spans="1:10" ht="14.25" customHeight="1" x14ac:dyDescent="0.25">
      <c r="A27" s="187" t="s">
        <v>455</v>
      </c>
      <c r="B27" s="188"/>
      <c r="C27" s="188"/>
      <c r="D27" s="189"/>
      <c r="E27" s="67">
        <f>E20</f>
        <v>153.69999999999999</v>
      </c>
      <c r="F27" s="67">
        <f>F20</f>
        <v>0</v>
      </c>
    </row>
    <row r="28" spans="1:10" ht="14.25" customHeight="1" x14ac:dyDescent="0.2">
      <c r="A28" s="177" t="s">
        <v>76</v>
      </c>
      <c r="B28" s="177"/>
      <c r="C28" s="177"/>
      <c r="D28" s="177"/>
      <c r="E28" s="70">
        <f>SUM(E21:E27)</f>
        <v>3636.7</v>
      </c>
      <c r="F28" s="70">
        <f>SUM(F21:F26)</f>
        <v>1425.4</v>
      </c>
    </row>
    <row r="29" spans="1:10" x14ac:dyDescent="0.2">
      <c r="E29" s="16"/>
      <c r="F29" s="16"/>
    </row>
    <row r="30" spans="1:10" x14ac:dyDescent="0.2">
      <c r="E30" s="16"/>
    </row>
    <row r="31" spans="1:10" x14ac:dyDescent="0.2">
      <c r="E31" s="16"/>
      <c r="F31" s="16"/>
    </row>
  </sheetData>
  <mergeCells count="19">
    <mergeCell ref="A21:D21"/>
    <mergeCell ref="E1:F1"/>
    <mergeCell ref="E2:F2"/>
    <mergeCell ref="E3:F3"/>
    <mergeCell ref="E4:F4"/>
    <mergeCell ref="B17:B18"/>
    <mergeCell ref="C13:C18"/>
    <mergeCell ref="B14:B16"/>
    <mergeCell ref="A6:F6"/>
    <mergeCell ref="C19:C20"/>
    <mergeCell ref="D10:D12"/>
    <mergeCell ref="B10:B12"/>
    <mergeCell ref="A22:D22"/>
    <mergeCell ref="A28:D28"/>
    <mergeCell ref="A23:D23"/>
    <mergeCell ref="A24:D24"/>
    <mergeCell ref="A26:D26"/>
    <mergeCell ref="A25:D25"/>
    <mergeCell ref="A27:D27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8"/>
  <sheetViews>
    <sheetView workbookViewId="0">
      <selection activeCell="J2" sqref="J2"/>
    </sheetView>
  </sheetViews>
  <sheetFormatPr defaultColWidth="9.140625" defaultRowHeight="15" x14ac:dyDescent="0.2"/>
  <cols>
    <col min="1" max="1" width="4.5703125" style="12" customWidth="1"/>
    <col min="2" max="2" width="10.140625" style="12" customWidth="1"/>
    <col min="3" max="3" width="62.42578125" style="12" customWidth="1"/>
    <col min="4" max="5" width="22.7109375" style="12" customWidth="1"/>
    <col min="6" max="16384" width="9.140625" style="12"/>
  </cols>
  <sheetData>
    <row r="1" spans="1:7" ht="13.5" customHeight="1" x14ac:dyDescent="0.2">
      <c r="C1" s="66"/>
      <c r="D1" s="161" t="s">
        <v>207</v>
      </c>
      <c r="E1" s="161"/>
    </row>
    <row r="2" spans="1:7" ht="13.5" customHeight="1" x14ac:dyDescent="0.2">
      <c r="C2" s="66"/>
      <c r="D2" s="161" t="s">
        <v>444</v>
      </c>
      <c r="E2" s="161"/>
    </row>
    <row r="3" spans="1:7" ht="13.5" customHeight="1" x14ac:dyDescent="0.2">
      <c r="C3" s="66"/>
      <c r="D3" s="161" t="s">
        <v>219</v>
      </c>
      <c r="E3" s="161"/>
    </row>
    <row r="4" spans="1:7" ht="13.5" customHeight="1" x14ac:dyDescent="0.2">
      <c r="C4" s="66"/>
      <c r="D4" s="161" t="s">
        <v>216</v>
      </c>
      <c r="E4" s="161"/>
    </row>
    <row r="5" spans="1:7" x14ac:dyDescent="0.25">
      <c r="D5" s="58"/>
      <c r="E5" s="58"/>
    </row>
    <row r="6" spans="1:7" ht="32.25" customHeight="1" x14ac:dyDescent="0.2">
      <c r="A6" s="199" t="s">
        <v>443</v>
      </c>
      <c r="B6" s="199"/>
      <c r="C6" s="199"/>
      <c r="D6" s="199"/>
      <c r="E6" s="199"/>
    </row>
    <row r="7" spans="1:7" ht="15" customHeight="1" x14ac:dyDescent="0.2">
      <c r="E7" s="142" t="s">
        <v>75</v>
      </c>
    </row>
    <row r="8" spans="1:7" ht="35.25" customHeight="1" x14ac:dyDescent="0.2">
      <c r="A8" s="86" t="s">
        <v>56</v>
      </c>
      <c r="B8" s="82" t="s">
        <v>20</v>
      </c>
      <c r="C8" s="82" t="s">
        <v>13</v>
      </c>
      <c r="D8" s="82" t="s">
        <v>1</v>
      </c>
      <c r="E8" s="64" t="s">
        <v>2</v>
      </c>
    </row>
    <row r="9" spans="1:7" ht="24.95" customHeight="1" x14ac:dyDescent="0.25">
      <c r="A9" s="86" t="s">
        <v>161</v>
      </c>
      <c r="B9" s="99" t="s">
        <v>222</v>
      </c>
      <c r="C9" s="60" t="s">
        <v>151</v>
      </c>
      <c r="D9" s="68">
        <f>'savivaldybės funkcijos(3)'!E117+'ugd_reikmems(5)'!E30+'kt_ dotacijos (6)'!E25+'biud_ist_pajamos (7)'!E43+'likutis (8)'!E21</f>
        <v>26530</v>
      </c>
      <c r="E9" s="68">
        <f>'savivaldybės funkcijos(3)'!F117+'ugd_reikmems(5)'!F30+'kt_ dotacijos (6)'!F25+'biud_ist_pajamos (7)'!F43+'likutis (8)'!F21</f>
        <v>20955.8</v>
      </c>
      <c r="G9" s="26"/>
    </row>
    <row r="10" spans="1:7" ht="24.95" customHeight="1" x14ac:dyDescent="0.25">
      <c r="A10" s="86" t="s">
        <v>162</v>
      </c>
      <c r="B10" s="99" t="s">
        <v>223</v>
      </c>
      <c r="C10" s="60" t="s">
        <v>32</v>
      </c>
      <c r="D10" s="68">
        <f>'savivaldybės funkcijos(3)'!E118+'kt_ dotacijos (6)'!E26+'likutis (8)'!E22</f>
        <v>4866.9000000000005</v>
      </c>
      <c r="E10" s="68">
        <f>'savivaldybės funkcijos(3)'!F118+'kt_ dotacijos (6)'!F26+'likutis (8)'!F22</f>
        <v>28.400000000000006</v>
      </c>
      <c r="G10" s="26"/>
    </row>
    <row r="11" spans="1:7" ht="24.95" customHeight="1" x14ac:dyDescent="0.25">
      <c r="A11" s="86" t="s">
        <v>163</v>
      </c>
      <c r="B11" s="99" t="s">
        <v>224</v>
      </c>
      <c r="C11" s="60" t="s">
        <v>21</v>
      </c>
      <c r="D11" s="68">
        <f>'savivaldybės funkcijos(3)'!E119+'v-f (4)'!E32+'likutis (8)'!E23</f>
        <v>476.572</v>
      </c>
      <c r="E11" s="68">
        <f>'savivaldybės funkcijos(3)'!F119+'v-f (4)'!F32+'likutis (8)'!F23</f>
        <v>0</v>
      </c>
      <c r="G11" s="26"/>
    </row>
    <row r="12" spans="1:7" ht="24.95" customHeight="1" x14ac:dyDescent="0.25">
      <c r="A12" s="86" t="s">
        <v>164</v>
      </c>
      <c r="B12" s="99" t="s">
        <v>225</v>
      </c>
      <c r="C12" s="60" t="s">
        <v>46</v>
      </c>
      <c r="D12" s="93">
        <f>'savivaldybės funkcijos(3)'!E120+'v-f (4)'!E33+'kt_ dotacijos (6)'!E27+'biud_ist_pajamos (7)'!E44+'likutis (8)'!E24</f>
        <v>10103.875</v>
      </c>
      <c r="E12" s="93">
        <f>'savivaldybės funkcijos(3)'!F120+'v-f (4)'!F33+'kt_ dotacijos (6)'!F27+'biud_ist_pajamos (7)'!F44+'likutis (8)'!F24</f>
        <v>3185.9489999999996</v>
      </c>
      <c r="G12" s="26"/>
    </row>
    <row r="13" spans="1:7" ht="24.95" customHeight="1" x14ac:dyDescent="0.25">
      <c r="A13" s="86" t="s">
        <v>165</v>
      </c>
      <c r="B13" s="99" t="s">
        <v>226</v>
      </c>
      <c r="C13" s="60" t="s">
        <v>33</v>
      </c>
      <c r="D13" s="93">
        <f>'savivaldybės funkcijos(3)'!E121+'likutis (8)'!E25</f>
        <v>1905.2</v>
      </c>
      <c r="E13" s="93">
        <f>'savivaldybės funkcijos(3)'!F121+'likutis (8)'!F25</f>
        <v>0</v>
      </c>
      <c r="G13" s="26"/>
    </row>
    <row r="14" spans="1:7" ht="24.95" customHeight="1" x14ac:dyDescent="0.25">
      <c r="A14" s="86" t="s">
        <v>166</v>
      </c>
      <c r="B14" s="99" t="s">
        <v>227</v>
      </c>
      <c r="C14" s="60" t="s">
        <v>157</v>
      </c>
      <c r="D14" s="93">
        <f>'savivaldybės funkcijos(3)'!E122+'kt_ dotacijos (6)'!E28+'biud_ist_pajamos (7)'!E45</f>
        <v>3172.8680000000004</v>
      </c>
      <c r="E14" s="93">
        <f>'savivaldybės funkcijos(3)'!F122+'kt_ dotacijos (6)'!F28+'biud_ist_pajamos (7)'!F45</f>
        <v>2280.3000000000002</v>
      </c>
      <c r="G14" s="26"/>
    </row>
    <row r="15" spans="1:7" ht="24.95" customHeight="1" x14ac:dyDescent="0.25">
      <c r="A15" s="86" t="s">
        <v>167</v>
      </c>
      <c r="B15" s="99" t="s">
        <v>228</v>
      </c>
      <c r="C15" s="60" t="s">
        <v>47</v>
      </c>
      <c r="D15" s="93">
        <f>'savivaldybės funkcijos(3)'!E123+'v-f (4)'!E34+'kt_ dotacijos (6)'!E29+'biud_ist_pajamos (7)'!E46+'likutis (8)'!E26</f>
        <v>11405.1</v>
      </c>
      <c r="E15" s="93">
        <f>'savivaldybės funkcijos(3)'!F123+'v-f (4)'!F34+'kt_ dotacijos (6)'!F29+'biud_ist_pajamos (7)'!F46+'likutis (8)'!F26</f>
        <v>6456.2</v>
      </c>
      <c r="G15" s="26"/>
    </row>
    <row r="16" spans="1:7" ht="24.95" customHeight="1" x14ac:dyDescent="0.25">
      <c r="A16" s="86" t="s">
        <v>168</v>
      </c>
      <c r="B16" s="99" t="s">
        <v>229</v>
      </c>
      <c r="C16" s="60" t="s">
        <v>48</v>
      </c>
      <c r="D16" s="93">
        <f>'savivaldybės funkcijos(3)'!E124+'kt_ dotacijos (6)'!E30+'biud_ist_pajamos (7)'!E42+'likutis (8)'!E27</f>
        <v>1433.7</v>
      </c>
      <c r="E16" s="93">
        <f>'savivaldybės funkcijos(3)'!F124+'kt_ dotacijos (6)'!F30+'biud_ist_pajamos (7)'!F42+'likutis (8)'!F27</f>
        <v>0</v>
      </c>
      <c r="F16" s="33"/>
      <c r="G16" s="34"/>
    </row>
    <row r="17" spans="1:7" ht="15" customHeight="1" x14ac:dyDescent="0.2">
      <c r="A17" s="86" t="s">
        <v>169</v>
      </c>
      <c r="B17" s="197" t="s">
        <v>74</v>
      </c>
      <c r="C17" s="198"/>
      <c r="D17" s="94">
        <f>SUM(D9:D16)</f>
        <v>59894.214999999997</v>
      </c>
      <c r="E17" s="94">
        <f>SUM(E9:E16)</f>
        <v>32906.648999999998</v>
      </c>
      <c r="F17" s="35"/>
      <c r="G17" s="35"/>
    </row>
    <row r="18" spans="1:7" ht="15" customHeight="1" x14ac:dyDescent="0.25">
      <c r="A18" s="86" t="s">
        <v>170</v>
      </c>
      <c r="B18" s="193" t="s">
        <v>133</v>
      </c>
      <c r="C18" s="194"/>
      <c r="D18" s="93">
        <f>'savivaldybės funkcijos(3)'!E126</f>
        <v>1456.4</v>
      </c>
      <c r="E18" s="93">
        <f>'savivaldybės funkcijos(3)'!F126</f>
        <v>0</v>
      </c>
    </row>
    <row r="19" spans="1:7" ht="15" customHeight="1" x14ac:dyDescent="0.2">
      <c r="A19" s="86" t="s">
        <v>171</v>
      </c>
      <c r="B19" s="195" t="s">
        <v>84</v>
      </c>
      <c r="C19" s="196"/>
      <c r="D19" s="94">
        <f>D17-D18</f>
        <v>58437.814999999995</v>
      </c>
      <c r="E19" s="94">
        <f>E17-E18</f>
        <v>32906.648999999998</v>
      </c>
    </row>
    <row r="20" spans="1:7" x14ac:dyDescent="0.2">
      <c r="C20" s="46"/>
      <c r="E20" s="27"/>
    </row>
    <row r="21" spans="1:7" x14ac:dyDescent="0.2">
      <c r="C21" s="46"/>
      <c r="D21" s="77"/>
    </row>
    <row r="22" spans="1:7" x14ac:dyDescent="0.2">
      <c r="C22" s="91"/>
      <c r="D22" s="77"/>
    </row>
    <row r="24" spans="1:7" x14ac:dyDescent="0.2">
      <c r="D24" s="77"/>
    </row>
    <row r="28" spans="1:7" x14ac:dyDescent="0.2">
      <c r="D28" s="77"/>
    </row>
  </sheetData>
  <mergeCells count="8">
    <mergeCell ref="B18:C18"/>
    <mergeCell ref="B19:C19"/>
    <mergeCell ref="B17:C17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Įvardinti diapazonai</vt:lpstr>
      </vt:variant>
      <vt:variant>
        <vt:i4>9</vt:i4>
      </vt:variant>
    </vt:vector>
  </HeadingPairs>
  <TitlesOfParts>
    <vt:vector size="18" baseType="lpstr">
      <vt:lpstr>pajamos (1)</vt:lpstr>
      <vt:lpstr> imokos(2)</vt:lpstr>
      <vt:lpstr>savivaldybės funkcijos(3)</vt:lpstr>
      <vt:lpstr>v-f (4)</vt:lpstr>
      <vt:lpstr>ugd_reikmems(5)</vt:lpstr>
      <vt:lpstr>kt_ dotacijos (6)</vt:lpstr>
      <vt:lpstr>biud_ist_pajamos (7)</vt:lpstr>
      <vt:lpstr>likutis (8)</vt:lpstr>
      <vt:lpstr>programos(9)</vt:lpstr>
      <vt:lpstr>'ugd_reikmems(5)'!Print_Area</vt:lpstr>
      <vt:lpstr>' imokos(2)'!Print_Titles</vt:lpstr>
      <vt:lpstr>'biud_ist_pajamos (7)'!Print_Titles</vt:lpstr>
      <vt:lpstr>'kt_ dotacijos (6)'!Print_Titles</vt:lpstr>
      <vt:lpstr>'likutis (8)'!Print_Titles</vt:lpstr>
      <vt:lpstr>'pajamos (1)'!Print_Titles</vt:lpstr>
      <vt:lpstr>'savivaldybės funkcijos(3)'!Print_Titles</vt:lpstr>
      <vt:lpstr>'ugd_reikmems(5)'!Print_Titles</vt:lpstr>
      <vt:lpstr>'v-f (4)'!Print_Titles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2023-01-12T14:14:17Z</cp:lastPrinted>
  <dcterms:created xsi:type="dcterms:W3CDTF">2002-11-07T10:01:21Z</dcterms:created>
  <dcterms:modified xsi:type="dcterms:W3CDTF">2023-01-16T14:35:38Z</dcterms:modified>
</cp:coreProperties>
</file>