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720" activeTab="1"/>
  </bookViews>
  <sheets>
    <sheet name="007 pr. asignavimai" sheetId="3" r:id="rId1"/>
    <sheet name="007 pr.vert.krit.suvestinė" sheetId="4" r:id="rId2"/>
  </sheets>
  <definedNames>
    <definedName name="_xlnm.Print_Area" localSheetId="0">'007 pr. asignavimai'!$A$1:$O$161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1" i="3" l="1"/>
  <c r="H159" i="3"/>
  <c r="I159" i="3"/>
  <c r="J159" i="3"/>
  <c r="K159" i="3"/>
  <c r="G159" i="3"/>
  <c r="H158" i="3"/>
  <c r="I158" i="3"/>
  <c r="J158" i="3"/>
  <c r="K158" i="3"/>
  <c r="G158" i="3"/>
  <c r="S51" i="3" l="1"/>
  <c r="S46" i="3"/>
  <c r="S43" i="3"/>
  <c r="S37" i="3"/>
  <c r="S28" i="3"/>
  <c r="S22" i="3"/>
  <c r="S15" i="3"/>
  <c r="A93" i="4" l="1"/>
  <c r="B93" i="4"/>
  <c r="C93" i="4"/>
  <c r="D93" i="4"/>
  <c r="E93" i="4"/>
  <c r="F93" i="4"/>
  <c r="A94" i="4"/>
  <c r="B94" i="4"/>
  <c r="C94" i="4"/>
  <c r="D94" i="4"/>
  <c r="E94" i="4"/>
  <c r="F94" i="4"/>
  <c r="H149" i="3"/>
  <c r="I149" i="3"/>
  <c r="J149" i="3"/>
  <c r="K149" i="3"/>
  <c r="G149" i="3"/>
  <c r="H22" i="3"/>
  <c r="I22" i="3"/>
  <c r="J22" i="3"/>
  <c r="K22" i="3"/>
  <c r="G22" i="3"/>
  <c r="B82" i="4" l="1"/>
  <c r="C82" i="4"/>
  <c r="D82" i="4"/>
  <c r="E82" i="4"/>
  <c r="F82" i="4"/>
  <c r="A82" i="4"/>
  <c r="B81" i="4"/>
  <c r="B80" i="4"/>
  <c r="C80" i="4"/>
  <c r="D80" i="4"/>
  <c r="E80" i="4"/>
  <c r="F80" i="4"/>
  <c r="A80" i="4"/>
  <c r="B79" i="4"/>
  <c r="B78" i="4"/>
  <c r="C78" i="4"/>
  <c r="D78" i="4"/>
  <c r="E78" i="4"/>
  <c r="F78" i="4"/>
  <c r="A78" i="4"/>
  <c r="B77" i="4"/>
  <c r="B76" i="4"/>
  <c r="C76" i="4"/>
  <c r="D76" i="4"/>
  <c r="E76" i="4"/>
  <c r="F76" i="4"/>
  <c r="A76" i="4"/>
  <c r="B75" i="4"/>
  <c r="B74" i="4"/>
  <c r="C74" i="4"/>
  <c r="D74" i="4"/>
  <c r="E74" i="4"/>
  <c r="F74" i="4"/>
  <c r="A74" i="4"/>
  <c r="B73" i="4"/>
  <c r="B72" i="4"/>
  <c r="C72" i="4"/>
  <c r="D72" i="4"/>
  <c r="E72" i="4"/>
  <c r="F72" i="4"/>
  <c r="A72" i="4"/>
  <c r="B71" i="4"/>
  <c r="B70" i="4"/>
  <c r="C70" i="4"/>
  <c r="D70" i="4"/>
  <c r="E70" i="4"/>
  <c r="F70" i="4"/>
  <c r="A70" i="4"/>
  <c r="B69" i="4"/>
  <c r="B68" i="4"/>
  <c r="C68" i="4"/>
  <c r="D68" i="4"/>
  <c r="E68" i="4"/>
  <c r="F68" i="4"/>
  <c r="A68" i="4"/>
  <c r="B67" i="4"/>
  <c r="B64" i="4"/>
  <c r="C64" i="4"/>
  <c r="D64" i="4"/>
  <c r="E64" i="4"/>
  <c r="F64" i="4"/>
  <c r="B65" i="4"/>
  <c r="C65" i="4"/>
  <c r="D65" i="4"/>
  <c r="E65" i="4"/>
  <c r="F65" i="4"/>
  <c r="B66" i="4"/>
  <c r="C66" i="4"/>
  <c r="D66" i="4"/>
  <c r="E66" i="4"/>
  <c r="F66" i="4"/>
  <c r="A65" i="4"/>
  <c r="A66" i="4"/>
  <c r="A64" i="4"/>
  <c r="B63" i="4"/>
  <c r="B62" i="4"/>
  <c r="C62" i="4"/>
  <c r="D62" i="4"/>
  <c r="E62" i="4"/>
  <c r="F62" i="4"/>
  <c r="A62" i="4"/>
  <c r="B61" i="4"/>
  <c r="B60" i="4"/>
  <c r="C60" i="4"/>
  <c r="D60" i="4"/>
  <c r="E60" i="4"/>
  <c r="F60" i="4"/>
  <c r="A60" i="4"/>
  <c r="B59" i="4"/>
  <c r="B55" i="4"/>
  <c r="C55" i="4"/>
  <c r="D55" i="4"/>
  <c r="E55" i="4"/>
  <c r="F55" i="4"/>
  <c r="B56" i="4"/>
  <c r="C56" i="4"/>
  <c r="D56" i="4"/>
  <c r="E56" i="4"/>
  <c r="F56" i="4"/>
  <c r="B57" i="4"/>
  <c r="C57" i="4"/>
  <c r="D57" i="4"/>
  <c r="E57" i="4"/>
  <c r="F57" i="4"/>
  <c r="B58" i="4"/>
  <c r="C58" i="4"/>
  <c r="D58" i="4"/>
  <c r="E58" i="4"/>
  <c r="F58" i="4"/>
  <c r="A56" i="4"/>
  <c r="A57" i="4"/>
  <c r="A58" i="4"/>
  <c r="A55" i="4"/>
  <c r="B54" i="4"/>
  <c r="B53" i="4"/>
  <c r="C53" i="4"/>
  <c r="D53" i="4"/>
  <c r="E53" i="4"/>
  <c r="F53" i="4"/>
  <c r="A53" i="4"/>
  <c r="B52" i="4"/>
  <c r="B51" i="4"/>
  <c r="C51" i="4"/>
  <c r="D51" i="4"/>
  <c r="E51" i="4"/>
  <c r="F51" i="4"/>
  <c r="A51" i="4"/>
  <c r="B50" i="4"/>
  <c r="B49" i="4"/>
  <c r="C49" i="4"/>
  <c r="D49" i="4"/>
  <c r="E49" i="4"/>
  <c r="F49" i="4"/>
  <c r="A49" i="4"/>
  <c r="B48" i="4"/>
  <c r="B45" i="4"/>
  <c r="C45" i="4"/>
  <c r="D45" i="4"/>
  <c r="E45" i="4"/>
  <c r="F45" i="4"/>
  <c r="B46" i="4"/>
  <c r="C46" i="4"/>
  <c r="D46" i="4"/>
  <c r="E46" i="4"/>
  <c r="F46" i="4"/>
  <c r="B47" i="4"/>
  <c r="C47" i="4"/>
  <c r="D47" i="4"/>
  <c r="E47" i="4"/>
  <c r="F47" i="4"/>
  <c r="A46" i="4"/>
  <c r="A47" i="4"/>
  <c r="A45" i="4"/>
  <c r="B44" i="4"/>
  <c r="B43" i="4"/>
  <c r="C43" i="4"/>
  <c r="D43" i="4"/>
  <c r="E43" i="4"/>
  <c r="F43" i="4"/>
  <c r="A43" i="4"/>
  <c r="B42" i="4"/>
  <c r="B41" i="4"/>
  <c r="C41" i="4"/>
  <c r="D41" i="4"/>
  <c r="E41" i="4"/>
  <c r="F41" i="4"/>
  <c r="A41" i="4"/>
  <c r="B40" i="4"/>
  <c r="B39" i="4"/>
  <c r="C39" i="4"/>
  <c r="D39" i="4"/>
  <c r="E39" i="4"/>
  <c r="F39" i="4"/>
  <c r="A39" i="4"/>
  <c r="B38" i="4"/>
  <c r="B37" i="4"/>
  <c r="C37" i="4"/>
  <c r="D37" i="4"/>
  <c r="E37" i="4"/>
  <c r="F37" i="4"/>
  <c r="A37" i="4"/>
  <c r="B36" i="4"/>
  <c r="B35" i="4"/>
  <c r="C35" i="4"/>
  <c r="D35" i="4"/>
  <c r="E35" i="4"/>
  <c r="F35" i="4"/>
  <c r="A35" i="4"/>
  <c r="B34" i="4"/>
  <c r="B32" i="4"/>
  <c r="C32" i="4"/>
  <c r="D32" i="4"/>
  <c r="E32" i="4"/>
  <c r="F32" i="4"/>
  <c r="B33" i="4"/>
  <c r="C33" i="4"/>
  <c r="D33" i="4"/>
  <c r="E33" i="4"/>
  <c r="F33" i="4"/>
  <c r="A33" i="4"/>
  <c r="A32" i="4"/>
  <c r="B31" i="4"/>
  <c r="B25" i="4"/>
  <c r="C25" i="4"/>
  <c r="D25" i="4"/>
  <c r="E25" i="4"/>
  <c r="F25" i="4"/>
  <c r="B26" i="4"/>
  <c r="C26" i="4"/>
  <c r="D26" i="4"/>
  <c r="E26" i="4"/>
  <c r="F26" i="4"/>
  <c r="B27" i="4"/>
  <c r="C27" i="4"/>
  <c r="D27" i="4"/>
  <c r="E27" i="4"/>
  <c r="F27" i="4"/>
  <c r="B28" i="4"/>
  <c r="C28" i="4"/>
  <c r="D28" i="4"/>
  <c r="E28" i="4"/>
  <c r="F28" i="4"/>
  <c r="B29" i="4"/>
  <c r="C29" i="4"/>
  <c r="D29" i="4"/>
  <c r="E29" i="4"/>
  <c r="F29" i="4"/>
  <c r="B30" i="4"/>
  <c r="C30" i="4"/>
  <c r="D30" i="4"/>
  <c r="E30" i="4"/>
  <c r="F30" i="4"/>
  <c r="A26" i="4"/>
  <c r="A27" i="4"/>
  <c r="A28" i="4"/>
  <c r="A29" i="4"/>
  <c r="A30" i="4"/>
  <c r="A25" i="4"/>
  <c r="B24" i="4"/>
  <c r="B20" i="4"/>
  <c r="C20" i="4"/>
  <c r="D20" i="4"/>
  <c r="E20" i="4"/>
  <c r="F20" i="4"/>
  <c r="B21" i="4"/>
  <c r="C21" i="4"/>
  <c r="D21" i="4"/>
  <c r="E21" i="4"/>
  <c r="F21" i="4"/>
  <c r="B22" i="4"/>
  <c r="C22" i="4"/>
  <c r="D22" i="4"/>
  <c r="E22" i="4"/>
  <c r="F22" i="4"/>
  <c r="B23" i="4"/>
  <c r="C23" i="4"/>
  <c r="D23" i="4"/>
  <c r="E23" i="4"/>
  <c r="F23" i="4"/>
  <c r="A21" i="4"/>
  <c r="A22" i="4"/>
  <c r="A23" i="4"/>
  <c r="A20" i="4"/>
  <c r="B19" i="4"/>
  <c r="B16" i="4"/>
  <c r="C16" i="4"/>
  <c r="D16" i="4"/>
  <c r="E16" i="4"/>
  <c r="F16" i="4"/>
  <c r="B17" i="4"/>
  <c r="C17" i="4"/>
  <c r="D17" i="4"/>
  <c r="E17" i="4"/>
  <c r="F17" i="4"/>
  <c r="B18" i="4"/>
  <c r="C18" i="4"/>
  <c r="D18" i="4"/>
  <c r="E18" i="4"/>
  <c r="F18" i="4"/>
  <c r="A17" i="4"/>
  <c r="A18" i="4"/>
  <c r="A16" i="4"/>
  <c r="B15" i="4"/>
  <c r="B13" i="4"/>
  <c r="C13" i="4"/>
  <c r="D13" i="4"/>
  <c r="E13" i="4"/>
  <c r="F13" i="4"/>
  <c r="B14" i="4"/>
  <c r="C14" i="4"/>
  <c r="D14" i="4"/>
  <c r="E14" i="4"/>
  <c r="F14" i="4"/>
  <c r="A14" i="4"/>
  <c r="A13" i="4"/>
  <c r="B12" i="4"/>
  <c r="B10" i="4"/>
  <c r="C10" i="4"/>
  <c r="D10" i="4"/>
  <c r="E10" i="4"/>
  <c r="F10" i="4"/>
  <c r="B11" i="4"/>
  <c r="C11" i="4"/>
  <c r="D11" i="4"/>
  <c r="E11" i="4"/>
  <c r="F11" i="4"/>
  <c r="A11" i="4"/>
  <c r="A10" i="4"/>
  <c r="B9" i="4"/>
  <c r="G46" i="3" l="1"/>
  <c r="G43" i="3"/>
  <c r="H150" i="3"/>
  <c r="I150" i="3"/>
  <c r="J150" i="3"/>
  <c r="K150" i="3"/>
  <c r="A103" i="4"/>
  <c r="B103" i="4"/>
  <c r="C103" i="4"/>
  <c r="D103" i="4"/>
  <c r="E103" i="4"/>
  <c r="F103" i="4"/>
  <c r="A104" i="4"/>
  <c r="B104" i="4"/>
  <c r="C104" i="4"/>
  <c r="D104" i="4"/>
  <c r="E104" i="4"/>
  <c r="F104" i="4"/>
  <c r="H103" i="3" l="1"/>
  <c r="I103" i="3"/>
  <c r="J103" i="3"/>
  <c r="K103" i="3"/>
  <c r="G103" i="3"/>
  <c r="S103" i="3" l="1"/>
  <c r="G150" i="3"/>
  <c r="B102" i="4"/>
  <c r="C102" i="4"/>
  <c r="D102" i="4"/>
  <c r="E102" i="4"/>
  <c r="F102" i="4"/>
  <c r="A102" i="4"/>
  <c r="B101" i="4"/>
  <c r="K140" i="3" l="1"/>
  <c r="J140" i="3"/>
  <c r="I140" i="3"/>
  <c r="H140" i="3"/>
  <c r="G140" i="3"/>
  <c r="K135" i="3"/>
  <c r="K147" i="3" s="1"/>
  <c r="K156" i="3" s="1"/>
  <c r="J135" i="3"/>
  <c r="J147" i="3" s="1"/>
  <c r="J156" i="3" s="1"/>
  <c r="I135" i="3"/>
  <c r="I147" i="3" s="1"/>
  <c r="I156" i="3" s="1"/>
  <c r="H135" i="3"/>
  <c r="H147" i="3" s="1"/>
  <c r="H156" i="3" s="1"/>
  <c r="G135" i="3"/>
  <c r="G147" i="3" s="1"/>
  <c r="G156" i="3" s="1"/>
  <c r="G132" i="3"/>
  <c r="G141" i="3" l="1"/>
  <c r="G142" i="3" s="1"/>
  <c r="G115" i="3"/>
  <c r="G116" i="3" s="1"/>
  <c r="G125" i="3"/>
  <c r="G126" i="3" s="1"/>
  <c r="H125" i="3"/>
  <c r="B90" i="4"/>
  <c r="C90" i="4"/>
  <c r="D90" i="4"/>
  <c r="E90" i="4"/>
  <c r="F90" i="4"/>
  <c r="B91" i="4"/>
  <c r="C91" i="4"/>
  <c r="D91" i="4"/>
  <c r="E91" i="4"/>
  <c r="F91" i="4"/>
  <c r="B92" i="4"/>
  <c r="C92" i="4"/>
  <c r="D92" i="4"/>
  <c r="E92" i="4"/>
  <c r="F92" i="4"/>
  <c r="A91" i="4"/>
  <c r="A92" i="4"/>
  <c r="B87" i="4"/>
  <c r="C87" i="4"/>
  <c r="D87" i="4"/>
  <c r="E87" i="4"/>
  <c r="F87" i="4"/>
  <c r="B88" i="4"/>
  <c r="C88" i="4"/>
  <c r="D88" i="4"/>
  <c r="E88" i="4"/>
  <c r="F88" i="4"/>
  <c r="A88" i="4"/>
  <c r="K109" i="3"/>
  <c r="J109" i="3"/>
  <c r="I109" i="3"/>
  <c r="H109" i="3"/>
  <c r="G109" i="3"/>
  <c r="G106" i="3"/>
  <c r="K46" i="3"/>
  <c r="J46" i="3"/>
  <c r="I46" i="3"/>
  <c r="H46" i="3"/>
  <c r="K28" i="3"/>
  <c r="J28" i="3"/>
  <c r="I28" i="3"/>
  <c r="H28" i="3"/>
  <c r="G28" i="3"/>
  <c r="K15" i="3"/>
  <c r="J15" i="3"/>
  <c r="I15" i="3"/>
  <c r="H15" i="3"/>
  <c r="G15" i="3"/>
  <c r="K98" i="3"/>
  <c r="J98" i="3"/>
  <c r="I98" i="3"/>
  <c r="H98" i="3"/>
  <c r="G98" i="3"/>
  <c r="K95" i="3"/>
  <c r="J95" i="3"/>
  <c r="I95" i="3"/>
  <c r="S95" i="3" s="1"/>
  <c r="H95" i="3"/>
  <c r="G95" i="3"/>
  <c r="K92" i="3"/>
  <c r="J92" i="3"/>
  <c r="I92" i="3"/>
  <c r="H92" i="3"/>
  <c r="G92" i="3"/>
  <c r="K89" i="3"/>
  <c r="J89" i="3"/>
  <c r="I89" i="3"/>
  <c r="H89" i="3"/>
  <c r="G89" i="3"/>
  <c r="K84" i="3"/>
  <c r="J84" i="3"/>
  <c r="I84" i="3"/>
  <c r="H84" i="3"/>
  <c r="G84" i="3"/>
  <c r="K81" i="3"/>
  <c r="J81" i="3"/>
  <c r="I81" i="3"/>
  <c r="S81" i="3" s="1"/>
  <c r="H81" i="3"/>
  <c r="G81" i="3"/>
  <c r="H78" i="3"/>
  <c r="I78" i="3"/>
  <c r="J78" i="3"/>
  <c r="K78" i="3"/>
  <c r="G78" i="3"/>
  <c r="K71" i="3"/>
  <c r="J71" i="3"/>
  <c r="I71" i="3"/>
  <c r="H71" i="3"/>
  <c r="G71" i="3"/>
  <c r="K68" i="3"/>
  <c r="J68" i="3"/>
  <c r="I68" i="3"/>
  <c r="S68" i="3" s="1"/>
  <c r="H68" i="3"/>
  <c r="G68" i="3"/>
  <c r="K65" i="3"/>
  <c r="J65" i="3"/>
  <c r="I65" i="3"/>
  <c r="H65" i="3"/>
  <c r="G65" i="3"/>
  <c r="K62" i="3"/>
  <c r="J62" i="3"/>
  <c r="I62" i="3"/>
  <c r="S62" i="3" s="1"/>
  <c r="H62" i="3"/>
  <c r="G62" i="3"/>
  <c r="K57" i="3"/>
  <c r="J57" i="3"/>
  <c r="I57" i="3"/>
  <c r="H57" i="3"/>
  <c r="G57" i="3"/>
  <c r="K54" i="3"/>
  <c r="J54" i="3"/>
  <c r="I54" i="3"/>
  <c r="H54" i="3"/>
  <c r="G54" i="3"/>
  <c r="G51" i="3"/>
  <c r="A84" i="4"/>
  <c r="A85" i="4"/>
  <c r="A87" i="4"/>
  <c r="A90" i="4"/>
  <c r="A96" i="4"/>
  <c r="A98" i="4"/>
  <c r="A100" i="4"/>
  <c r="H51" i="3"/>
  <c r="I51" i="3"/>
  <c r="J51" i="3"/>
  <c r="K51" i="3"/>
  <c r="H43" i="3"/>
  <c r="I43" i="3"/>
  <c r="J43" i="3"/>
  <c r="K43" i="3"/>
  <c r="H37" i="3"/>
  <c r="I37" i="3"/>
  <c r="J37" i="3"/>
  <c r="K37" i="3"/>
  <c r="G37" i="3"/>
  <c r="S65" i="3" l="1"/>
  <c r="S109" i="3"/>
  <c r="S98" i="3"/>
  <c r="S78" i="3"/>
  <c r="S54" i="3"/>
  <c r="S92" i="3"/>
  <c r="S57" i="3"/>
  <c r="S89" i="3"/>
  <c r="S84" i="3"/>
  <c r="S71" i="3"/>
  <c r="G99" i="3"/>
  <c r="G47" i="3"/>
  <c r="G110" i="3"/>
  <c r="J99" i="3"/>
  <c r="K99" i="3"/>
  <c r="H99" i="3"/>
  <c r="I99" i="3"/>
  <c r="K47" i="3"/>
  <c r="I47" i="3"/>
  <c r="J47" i="3"/>
  <c r="F100" i="4"/>
  <c r="B100" i="4"/>
  <c r="C100" i="4"/>
  <c r="D100" i="4"/>
  <c r="E100" i="4"/>
  <c r="B99" i="4"/>
  <c r="B96" i="4"/>
  <c r="C96" i="4"/>
  <c r="D96" i="4"/>
  <c r="E96" i="4"/>
  <c r="F96" i="4"/>
  <c r="B97" i="4"/>
  <c r="B98" i="4"/>
  <c r="C98" i="4"/>
  <c r="D98" i="4"/>
  <c r="E98" i="4"/>
  <c r="F98" i="4"/>
  <c r="B95" i="4"/>
  <c r="B89" i="4"/>
  <c r="B86" i="4"/>
  <c r="B83" i="4"/>
  <c r="B84" i="4"/>
  <c r="C84" i="4"/>
  <c r="D84" i="4"/>
  <c r="E84" i="4"/>
  <c r="F84" i="4"/>
  <c r="B85" i="4"/>
  <c r="C85" i="4"/>
  <c r="D85" i="4"/>
  <c r="E85" i="4"/>
  <c r="F85" i="4"/>
  <c r="G127" i="3" l="1"/>
  <c r="K125" i="3"/>
  <c r="K126" i="3" s="1"/>
  <c r="J125" i="3"/>
  <c r="J126" i="3" s="1"/>
  <c r="I125" i="3"/>
  <c r="H126" i="3"/>
  <c r="K115" i="3"/>
  <c r="K116" i="3" s="1"/>
  <c r="J115" i="3"/>
  <c r="J116" i="3" s="1"/>
  <c r="I115" i="3"/>
  <c r="H115" i="3"/>
  <c r="K132" i="3"/>
  <c r="K141" i="3" s="1"/>
  <c r="K142" i="3" s="1"/>
  <c r="J132" i="3"/>
  <c r="J141" i="3" s="1"/>
  <c r="J142" i="3" s="1"/>
  <c r="I132" i="3"/>
  <c r="I141" i="3" s="1"/>
  <c r="I142" i="3" s="1"/>
  <c r="H132" i="3"/>
  <c r="H141" i="3" s="1"/>
  <c r="H142" i="3" s="1"/>
  <c r="H106" i="3"/>
  <c r="K106" i="3"/>
  <c r="J106" i="3"/>
  <c r="I106" i="3"/>
  <c r="S106" i="3" s="1"/>
  <c r="I116" i="3" l="1"/>
  <c r="S115" i="3"/>
  <c r="I126" i="3"/>
  <c r="S125" i="3"/>
  <c r="G143" i="3"/>
  <c r="H116" i="3"/>
  <c r="K110" i="3"/>
  <c r="J110" i="3"/>
  <c r="H110" i="3"/>
  <c r="I110" i="3"/>
  <c r="H47" i="3" l="1"/>
  <c r="H127" i="3" l="1"/>
  <c r="H143" i="3" s="1"/>
  <c r="K127" i="3"/>
  <c r="K143" i="3" s="1"/>
  <c r="J127" i="3"/>
  <c r="J143" i="3" s="1"/>
  <c r="I127" i="3"/>
  <c r="I143" i="3" s="1"/>
  <c r="J161" i="3" l="1"/>
  <c r="K161" i="3" l="1"/>
  <c r="I161" i="3"/>
  <c r="H161" i="3"/>
</calcChain>
</file>

<file path=xl/sharedStrings.xml><?xml version="1.0" encoding="utf-8"?>
<sst xmlns="http://schemas.openxmlformats.org/spreadsheetml/2006/main" count="902" uniqueCount="279">
  <si>
    <t>01</t>
  </si>
  <si>
    <t>pavadinimas</t>
  </si>
  <si>
    <t>Iš viso uždaviniui</t>
  </si>
  <si>
    <t>Iš viso programai</t>
  </si>
  <si>
    <t>matavimo vnt.</t>
  </si>
  <si>
    <t>Finansavimo šaltinių suvestinė</t>
  </si>
  <si>
    <t>Finansavimo šaltiniai</t>
  </si>
  <si>
    <t>Iš jų pažangos priemonių lėšos</t>
  </si>
  <si>
    <t>Iš jų tęstinės veiklos priemonių lėšos</t>
  </si>
  <si>
    <t>Iš jų regioninių pažangos priemonių lėšos (bendra suma)</t>
  </si>
  <si>
    <t>Stebėsenos rodiklio kodas</t>
  </si>
  <si>
    <t>Iš viso tikslui</t>
  </si>
  <si>
    <t xml:space="preserve">Plungės rajono savivaldybės 2023–2025 metų </t>
  </si>
  <si>
    <t>strateginio veiklos plano</t>
  </si>
  <si>
    <t>Programos tikslo kodas ir pavadinimas</t>
  </si>
  <si>
    <t>Programos priemonės kodas ir pavadinimas</t>
  </si>
  <si>
    <t>mato vnt.</t>
  </si>
  <si>
    <t>02</t>
  </si>
  <si>
    <t>proc.</t>
  </si>
  <si>
    <t>vnt.</t>
  </si>
  <si>
    <t>188714469</t>
  </si>
  <si>
    <t>SB</t>
  </si>
  <si>
    <t>SB (RP)</t>
  </si>
  <si>
    <t>SB (VB)</t>
  </si>
  <si>
    <t>SB (SP)</t>
  </si>
  <si>
    <t>SB (AA)</t>
  </si>
  <si>
    <t>P</t>
  </si>
  <si>
    <t>ES (RP)</t>
  </si>
  <si>
    <t xml:space="preserve">Savivaldybės biudžeto lėšos </t>
  </si>
  <si>
    <t>ES</t>
  </si>
  <si>
    <t>KT</t>
  </si>
  <si>
    <t xml:space="preserve">Pajamos už prekes ir paslaugos </t>
  </si>
  <si>
    <t xml:space="preserve">Savivaldybės aplinkos apsaugos rėmimo specialiosios programos lėšos </t>
  </si>
  <si>
    <t>Paskolos lėšos</t>
  </si>
  <si>
    <t>Europos Sąjungos paramos lėšos</t>
  </si>
  <si>
    <t>Kitos lėšos</t>
  </si>
  <si>
    <t>03</t>
  </si>
  <si>
    <t>Sudaryti sąlygas kokybiškai įgyvendinti Savivaldybės funkcijas</t>
  </si>
  <si>
    <t>Priimtų Savivaldybės  tarybos sprendimų, skaičius</t>
  </si>
  <si>
    <t>V-007-01-01-01-01</t>
  </si>
  <si>
    <t>TP</t>
  </si>
  <si>
    <t>V-007-01-01-02-01</t>
  </si>
  <si>
    <t>Karjeros tarnautojų skaičius</t>
  </si>
  <si>
    <t>V-007-01-01-02-02</t>
  </si>
  <si>
    <t>V-007-01-01-02-03</t>
  </si>
  <si>
    <t>R-007-01-01-01</t>
  </si>
  <si>
    <t>R-007-01-01-02</t>
  </si>
  <si>
    <t>Savivaldybės kontrolės ir audito tarnybos darbo užtikrinimas</t>
  </si>
  <si>
    <t>Atliktų savivaldybės biudžeto vykdymo auditų ir paruoštų ataskaitų bei išvadų skaičius</t>
  </si>
  <si>
    <t>Atliktų finansinių ataskaitų auditų ir paruoštų ataskaitų bei išvadų skaičius</t>
  </si>
  <si>
    <t>Atliktų paskolos ėmimo galimybių vertinimų skaičius</t>
  </si>
  <si>
    <t>Atliktų garantijų suteikimo vertinimų skaičius</t>
  </si>
  <si>
    <t>04</t>
  </si>
  <si>
    <t xml:space="preserve">Atsakytų raštų ir išduotų įvairių pažymų skaičius </t>
  </si>
  <si>
    <t xml:space="preserve">Priimtų prašymų įvairioms socialinėms išmokoms ir paslaugoms gauti skaičius </t>
  </si>
  <si>
    <t>Prižiūrimų žaliųjų plotų dydis</t>
  </si>
  <si>
    <t>Prižiūrimų veikiančių kapinių plotas</t>
  </si>
  <si>
    <t>Iš viso priemonei:</t>
  </si>
  <si>
    <t>x</t>
  </si>
  <si>
    <t>V-007-01-01-05-01</t>
  </si>
  <si>
    <t>V-007-01-01-06-01</t>
  </si>
  <si>
    <t>05</t>
  </si>
  <si>
    <t>06</t>
  </si>
  <si>
    <t>Darbuotojų (etatų), dirbančių centralizuotoje buhalterijoje, skaičius</t>
  </si>
  <si>
    <t>Paremtų asmenų skaičius</t>
  </si>
  <si>
    <t>asm.</t>
  </si>
  <si>
    <t>Valstybinių funkcijų įgyvendinimui skirtų lėšų įsisavinimas</t>
  </si>
  <si>
    <t>R-007-01-02-01</t>
  </si>
  <si>
    <t>Vykdyti valstybines (valstybės perduotas savivaldybei) funkcijas</t>
  </si>
  <si>
    <t xml:space="preserve">Darbuotojų, atliekančių valstybinės kalbos vartojimo taisyklingumo kontrolę, skaičius </t>
  </si>
  <si>
    <t>Išduotų archyvinių pažymų skaičius</t>
  </si>
  <si>
    <t xml:space="preserve">Suteiktų teisinių konsultacijų skaičius </t>
  </si>
  <si>
    <t>07</t>
  </si>
  <si>
    <t>08</t>
  </si>
  <si>
    <t>09</t>
  </si>
  <si>
    <t>V-007-01-02-08-01</t>
  </si>
  <si>
    <t>Atliktų asmenų archyvinių įrašų skaičius</t>
  </si>
  <si>
    <t>V-007-01-02-08-02</t>
  </si>
  <si>
    <t>Išvykimų į kitus darbus skaičius</t>
  </si>
  <si>
    <t>Užgesintų gaisrų skaičius</t>
  </si>
  <si>
    <t>10</t>
  </si>
  <si>
    <t>11</t>
  </si>
  <si>
    <t>12</t>
  </si>
  <si>
    <t>Įgyvendintų melioracijos ir hidrotechninių statinių  remonto (avarinio remonto), priežiūros darbų skaičius</t>
  </si>
  <si>
    <t>Prižiūrėtų melioracijos griovių ilgis</t>
  </si>
  <si>
    <t>13</t>
  </si>
  <si>
    <t>14</t>
  </si>
  <si>
    <t xml:space="preserve">Pateiktų ir įgyvendintų projektų skaičius </t>
  </si>
  <si>
    <t>Suorganizuotų Vaiko gerovės komisijos posėdžių dėl prašymų skirti, pratęsti, panaikinti vaiko minimalios priežiūros priemones ar dėl  koordinuotai teikiamų paslaugų skyrimo vaikui (šeimai)</t>
  </si>
  <si>
    <t>Užtikrinti paskolų ir kitų  grąžintinų lėšų grąžinimą ir palūkanų mokėjimą</t>
  </si>
  <si>
    <t>R-007-01-03-01</t>
  </si>
  <si>
    <t>Finansinių įsipareigojimų vykdymo lygis</t>
  </si>
  <si>
    <t>Paskolų grąžinimas</t>
  </si>
  <si>
    <t>Grąžintų paskolų dalis</t>
  </si>
  <si>
    <t>Sumokėtų palūkanų dalis</t>
  </si>
  <si>
    <t>V-007-01-03-01-01</t>
  </si>
  <si>
    <t>V-007-01-03-02-01</t>
  </si>
  <si>
    <t>V-007-01-03-03-01</t>
  </si>
  <si>
    <t>Palūkanų mokėjimas</t>
  </si>
  <si>
    <t>VIPA dotacijos grąžinimas</t>
  </si>
  <si>
    <t>Didinti žemės ūkio šakos patrauklumą</t>
  </si>
  <si>
    <t>Efektyviai valdyti savivaldybės turtą</t>
  </si>
  <si>
    <t>Savivaldybės turto valdymas</t>
  </si>
  <si>
    <t>R-007-01-04-01</t>
  </si>
  <si>
    <t>V-007-01-04-01-01</t>
  </si>
  <si>
    <t>Pateiktų paraiškų finansuoti programos lėšomis, skaičius</t>
  </si>
  <si>
    <t>V-007-01-04-01-02</t>
  </si>
  <si>
    <t>Paskatintų sodybų ir ūkininkų skaičius</t>
  </si>
  <si>
    <t>Suorganizuotų renginių skaičius</t>
  </si>
  <si>
    <t xml:space="preserve">Skirtų lėšų nuosavybės teise priklausančiam nekilnojamajam turtui kadastrinių matavimų byloms sudaryti, teisinei registracijai atlikti ir rinkos vertėms nustatyti pokytis (lyginant su praėjusiais metais)       </t>
  </si>
  <si>
    <t>R-007-01-05-01</t>
  </si>
  <si>
    <t>Parduotų objektų skaičius</t>
  </si>
  <si>
    <t>Energetinio naudingumo sertifikatų skaičius</t>
  </si>
  <si>
    <t>Atliktų kadastrinių matavimų bylų skaičius</t>
  </si>
  <si>
    <t>Įregistruotų nekilnojamojo turto registre bylų skaičius</t>
  </si>
  <si>
    <t>R-007-02-01-01</t>
  </si>
  <si>
    <t>V-007-02-01-01-01</t>
  </si>
  <si>
    <t>V-007-02-01-02-01</t>
  </si>
  <si>
    <t>007-01-01-01 Programos priemonė (tęstinė)</t>
  </si>
  <si>
    <t>007-01-01-02 Programos priemonė (tęstinė)</t>
  </si>
  <si>
    <t>007-01-01-03 Programos priemonė (tęstinė)</t>
  </si>
  <si>
    <t>007-01-01-04 Programos priemonė (tęstinė)</t>
  </si>
  <si>
    <t>007-01-01-05 Programos priemonė (tęstinė)</t>
  </si>
  <si>
    <t>007-01-01-06 Programos priemonė (tęstinė)</t>
  </si>
  <si>
    <t>V-007-01-01-03-01</t>
  </si>
  <si>
    <t>V-007-01-01-03-02</t>
  </si>
  <si>
    <t>V-007-01-01-03-03</t>
  </si>
  <si>
    <t>V-007-01-01-03-04</t>
  </si>
  <si>
    <t>V-007-01-01-04-01</t>
  </si>
  <si>
    <t>V-007-01-01-04-02</t>
  </si>
  <si>
    <t>V-007-01-01-04-03</t>
  </si>
  <si>
    <t>V-007-01-01-04-04</t>
  </si>
  <si>
    <t>V-007-01-01-04-05</t>
  </si>
  <si>
    <t>V-007-01-01-04-06</t>
  </si>
  <si>
    <t>007-01-02-01 Programos priemonė (tęstinė)</t>
  </si>
  <si>
    <t>007-01-02-02 Programos priemonė (tęstinė)</t>
  </si>
  <si>
    <t>007-01-02-03 Programos priemonė (tęstinė)</t>
  </si>
  <si>
    <t>007-01-02-04 Programos priemonė (tęstinė)</t>
  </si>
  <si>
    <t>007-01-02-05 Programos priemonė (tęstinė)</t>
  </si>
  <si>
    <t>007-01-02-06 Programos priemonė (tęstinė)</t>
  </si>
  <si>
    <t xml:space="preserve">Suteiktos valstybės pagalbos registrui pateiktų registro objektų skaičius </t>
  </si>
  <si>
    <t>007-01-02-07 Programos priemonė (tęstinė)</t>
  </si>
  <si>
    <t>007-01-02-08 Programos priemonė (tęstinė)</t>
  </si>
  <si>
    <t>007-01-02-09 Programos priemonė (tęstinė)</t>
  </si>
  <si>
    <t>007-01-02-10 Programos priemonė (tęstinė)</t>
  </si>
  <si>
    <t>007-01-02-11 Programos priemonė (tęstinė)</t>
  </si>
  <si>
    <t>007-01-02-12 Programos priemonė (tęstinė)</t>
  </si>
  <si>
    <t>007-01-02-13 Programos priemonė (tęstinė)</t>
  </si>
  <si>
    <t>007-01-02-14 Programos priemonė (tęstinė)</t>
  </si>
  <si>
    <t>007-01-03-02 Programos priemonė (tęstinė)</t>
  </si>
  <si>
    <t>007-01-03-01 Programos priemonė (tęstinė)</t>
  </si>
  <si>
    <t>007-01-03-03 Programos priemonė (tęstinė)</t>
  </si>
  <si>
    <t>007-01-04-01 Programos priemonė (tęstinė)</t>
  </si>
  <si>
    <t>** RP - regiono pažangos priemonė (projektas), PP - pažangos priemonė, TP - tęstinės veiklos priemonė, NF - nefinansinė priemonė</t>
  </si>
  <si>
    <t xml:space="preserve">Asmenų, deklaravusių gyvenamąją vietą elektroninėmis deklaravimo priemonėmis, skaičius nuo visų deklaruojančiųjų skaičiaus </t>
  </si>
  <si>
    <t>Grąžintų VIPA dotacijų dalis</t>
  </si>
  <si>
    <t>Programos uždavinio kodas ir pavadinimas</t>
  </si>
  <si>
    <t>Savivaldybės tarybos veikla</t>
  </si>
  <si>
    <t>Savivaldybės administracijos veikla</t>
  </si>
  <si>
    <t>Plungės rajono seniūnijų veikla</t>
  </si>
  <si>
    <t>Prižiūrimų seniūnijų vietinės reikšmės kelių ir gatvių ilgis</t>
  </si>
  <si>
    <t>Plungės paslaugų ir švietimo pagalbos centro veikla</t>
  </si>
  <si>
    <t>Savivaldybės administracijos direktoriaus rezervas</t>
  </si>
  <si>
    <t>Etatų, kurie vykdo  funkcijas, finansuojamas iš valstybės biudžeto, skaičius</t>
  </si>
  <si>
    <t>Valstybinės (valstybės perduotos savivaldybėms) užregistruoti civilinės būklės aktų skaičius</t>
  </si>
  <si>
    <t>Įgyvendinamų priemonių skaičius</t>
  </si>
  <si>
    <t xml:space="preserve">Atliktų nekilnojamojo turto vertinimų skaičius </t>
  </si>
  <si>
    <t>Savivaldybės administracijos darbuotojų etatų skaičiaus pokytis</t>
  </si>
  <si>
    <t>V-007-01-01-01-02</t>
  </si>
  <si>
    <t>Įvykusių Savivaldybės tarybos komitetų ir Savivaldybės tarybos posėdžių skaičius</t>
  </si>
  <si>
    <t>Darbuotojų, dirbančių pagal darbo sutartis, skaičius</t>
  </si>
  <si>
    <t>ha</t>
  </si>
  <si>
    <t>km</t>
  </si>
  <si>
    <t>Pateiktų žemės ūkio naudmenų deklaravimo paraiškų skaičius</t>
  </si>
  <si>
    <t>V-007-01-01-05-02 (VB)</t>
  </si>
  <si>
    <t>Iš viso uždaviniui:</t>
  </si>
  <si>
    <t>Duomenims į suteiktos valstybės  pagalbos  ir nereikšmingos  pagalbos registrą teikti</t>
  </si>
  <si>
    <t>Dalyvauti rengiant ir vykdant mobilizaciją, demobilizaciją, priimančiosios  šalies paramą</t>
  </si>
  <si>
    <t>V-007-01-02-01-01 (VB)</t>
  </si>
  <si>
    <t>V-007-01-02-02-01 (VB)</t>
  </si>
  <si>
    <t>Valstybinės kalbos vartojimo ir taisyklingumo kontrolei</t>
  </si>
  <si>
    <t>V-007-01-02-03-01 (VB)</t>
  </si>
  <si>
    <t>Civilinių aktų įrašų/ išrašų išdavimas</t>
  </si>
  <si>
    <t>Civilinės būklės aktams registruoti</t>
  </si>
  <si>
    <t>Valstybės garantuojamai pirminei teisinei pagalbai teikti</t>
  </si>
  <si>
    <t>Gyventojų registrui tvarkyti ir duomenims valstybės registrui  teikti</t>
  </si>
  <si>
    <t>V-007-01-02-04-01 (VB)</t>
  </si>
  <si>
    <t>V-007-01-02-04-02 (VB)</t>
  </si>
  <si>
    <t>V-007-01-02-04-03 (VB)</t>
  </si>
  <si>
    <t>V-007-01-02-05-01 (VB)</t>
  </si>
  <si>
    <t>V-007-01-02-06-01 (VB)</t>
  </si>
  <si>
    <t>Civilinei saugai</t>
  </si>
  <si>
    <t>Savivaldybės pasirengimo reaguoti į ekstremalias situacijas lygis</t>
  </si>
  <si>
    <t>Kvalifikaciją kėlusių darbuotojų skaičius</t>
  </si>
  <si>
    <t>V-007-01-02-07-01 (VB)</t>
  </si>
  <si>
    <t>Priešgaisrinei saugai</t>
  </si>
  <si>
    <t>Gyvenamosios vietos deklaravimo duomenų ir gyvenamosios vietos neturinčių asmenų apskaitos duomenims tvarkyti</t>
  </si>
  <si>
    <t>Žemės ūkio funkcijoms atlikti</t>
  </si>
  <si>
    <t>Valstybei nuosavybės teise priklausančių melioracijos ir hidrotechnikos statinių valdymui ir naudojimui patikėjimo teise užtikrinti</t>
  </si>
  <si>
    <t>Savivaldybei priskirtiems archyviniams dokumentams tvarkyti</t>
  </si>
  <si>
    <t>Jaunimo teisių apsaugai</t>
  </si>
  <si>
    <t>Koordinuotai teikiamų paslaugų vaikams nuo gimimo iki 18 metų (turintiems didelių ir labai didelių specialiųjų ugdymosi poreikių – iki 21 metų) ir vaiko atstovams koordinavimui finansuoti</t>
  </si>
  <si>
    <t>Savivaldybės kaimo vietovėse kilusių gaisrų (išskyrus gaisrus atvirose teritorijose ir transporto priemonėse) skaičius, tenkantis 1000 gyventojų</t>
  </si>
  <si>
    <t>V-007-01-02-08-03 (VB)</t>
  </si>
  <si>
    <t>V-007-01-02-08-04 (VB)</t>
  </si>
  <si>
    <t>Savivaldybės kaimo vietovėse kilusiuose gaisruose žuvusių žmonių skaičius, tenkantis 1000 gyventojų</t>
  </si>
  <si>
    <t>V-007-01-02-09-01 (VB)</t>
  </si>
  <si>
    <t>Gyvenamosios vietos deklaracijų, asmenų pateiktų elektroniniu būdu, dalies didėjimas per metus</t>
  </si>
  <si>
    <t>V-007-01-01-10-01 (VB)</t>
  </si>
  <si>
    <t>V-007-01-02-11-01 (VB)</t>
  </si>
  <si>
    <t>V-007-01-02-11-02 (VB)</t>
  </si>
  <si>
    <t>Apskaitomas melioruotas, priklausantis savivaldybei, patikėjimo teise valdomas (prižiūrimas) žemės plotas</t>
  </si>
  <si>
    <t>V-007-01-02-12-01 (VB)</t>
  </si>
  <si>
    <t>V-007-01-02-13-01 (VB)</t>
  </si>
  <si>
    <t>V-007-01-02-14-01 (VB)</t>
  </si>
  <si>
    <t>V-007-01-02-11-03 (VB)</t>
  </si>
  <si>
    <t>R-007-01-05-02</t>
  </si>
  <si>
    <t>Kaimo rėmimui</t>
  </si>
  <si>
    <t>Savivaldybės mobilizacijos plano parengimas, atnaujinimas ir priežiūra</t>
  </si>
  <si>
    <t>Organizuoti ir užtikrinti tęstinę Savivaldybės veiklą</t>
  </si>
  <si>
    <t>Gerinti Savivaldybės valdymo ir veiklos efektyvumą</t>
  </si>
  <si>
    <t>Savivaldybės lygių galimybių užtikrinimo priemonių vykdymo planas</t>
  </si>
  <si>
    <t>V-007-02-01-03-01</t>
  </si>
  <si>
    <t xml:space="preserve">Valstybės biudžeto dotacijos lėšos </t>
  </si>
  <si>
    <t>Savivaldybės biudžeto lėšos (prisidėjimas prie regioninių projektų)</t>
  </si>
  <si>
    <t>Europos Sąjungos paramos lėšos (regioniniai projektai)</t>
  </si>
  <si>
    <t>007-02-01-03 Programos priemonė (tęstinė)</t>
  </si>
  <si>
    <t>Asignavimų skirtumas (2022 m.- 2023 m.)</t>
  </si>
  <si>
    <t>Tikrinimas</t>
  </si>
  <si>
    <t>Antikorupcinio sąmoningumo didinimas</t>
  </si>
  <si>
    <t>V-007-02-01-03-02</t>
  </si>
  <si>
    <t>V-007-02-01-03-03</t>
  </si>
  <si>
    <t xml:space="preserve">Darbuotojų, atliekančių valstybines (valstybės perduotas savivaldybėms) funkcijas, skaičius </t>
  </si>
  <si>
    <t>T</t>
  </si>
  <si>
    <t>Pravestų mokymų skaičius</t>
  </si>
  <si>
    <t>Surengtų konkursų skaičius</t>
  </si>
  <si>
    <t>Išleistų leidinių, pagaminta lipdukų  (rūšių) skaičius</t>
  </si>
  <si>
    <t>007-02-01 Programos uždavinys (tęstinis)</t>
  </si>
  <si>
    <t>007-01-04 Programos uždavinys (tęstinis)</t>
  </si>
  <si>
    <t>007-01-03 Programos uždavinys (tęstinis)</t>
  </si>
  <si>
    <t>007-01-02 Programos uždavinys (tęstinis)</t>
  </si>
  <si>
    <t>007-01-01 Programos uždavinys (tęstinis)</t>
  </si>
  <si>
    <t>NF</t>
  </si>
  <si>
    <t>-</t>
  </si>
  <si>
    <t>Savivaldybės lygių galimybių ir korupcijos prevencijos stiprinimo vykdymo plano įgyvendinimo lygis</t>
  </si>
  <si>
    <t>Lyčių lygybės užtikrinimas</t>
  </si>
  <si>
    <t>Suorganizuotų mokymų skaičius lyčių lygybės tema</t>
  </si>
  <si>
    <t>Užtikrinti lyčių lygybės, lygių galimybių ir korupcijos prevencijos stiprinimo vykdymą</t>
  </si>
  <si>
    <t>007-02-01-01 Programos priemonė (nefinansinė)</t>
  </si>
  <si>
    <t>007-02-01-02 Programos priemonė (nefinansinė)</t>
  </si>
  <si>
    <t>Asignavimų valdytojo kodas</t>
  </si>
  <si>
    <t>Uždavinio/ priemonės požymis *</t>
  </si>
  <si>
    <t>2023-ųjų m. asignavimai ir kitos lėšos (projektas)</t>
  </si>
  <si>
    <t>2023-ųjų m. asignavimai ir kitos lėšos</t>
  </si>
  <si>
    <t>2024-ųjų m. asignavimai ir kitos lėšos</t>
  </si>
  <si>
    <t>2025-ųjų m. asignavimai ir kitos lėšos</t>
  </si>
  <si>
    <t>Savivaldybės strateginio plėtros plano tikslo/ uždavinio/ priemonės kodas</t>
  </si>
  <si>
    <t>Stebėsenos rodiklio</t>
  </si>
  <si>
    <t>Siektinos stebėsenos rodiklių reikšmės</t>
  </si>
  <si>
    <t>Savivaldybės strateginio plėtros plano rodiklis</t>
  </si>
  <si>
    <t>X</t>
  </si>
  <si>
    <t>2022-ųjų m. asignavimai ir kitos lėšos (2022-12-31 datai)</t>
  </si>
  <si>
    <t>SB(VB)</t>
  </si>
  <si>
    <t>PP</t>
  </si>
  <si>
    <t>Įsigytų priemonių, įrangos, įrenginių skaičius (vnt.)</t>
  </si>
  <si>
    <t>P-007-01-04-01-01</t>
  </si>
  <si>
    <t>P-007-01-04-01-02</t>
  </si>
  <si>
    <t>P-007-01-04-01-03</t>
  </si>
  <si>
    <t>P-007-01-04-01-04</t>
  </si>
  <si>
    <t>P-007-01-04-01-05</t>
  </si>
  <si>
    <t>1.9.1; 1.6.1</t>
  </si>
  <si>
    <t>007-01-05 Programos uždavinys (pažangos)</t>
  </si>
  <si>
    <t>007-01-05-01 Programos priemonė (pažangos)</t>
  </si>
  <si>
    <t>Netaršių savivaldybės ir jai pavaldžių įstaigų motorinių transporto priemonių dalis (%); Apleistų ir nenaudojamų savivaldybės turto kvadratinių metrų dalis (%)</t>
  </si>
  <si>
    <r>
      <t xml:space="preserve">2023-2025 METŲ </t>
    </r>
    <r>
      <rPr>
        <b/>
        <u/>
        <sz val="12"/>
        <color rgb="FF000000"/>
        <rFont val="Times New Roman"/>
        <family val="1"/>
        <charset val="186"/>
      </rPr>
      <t xml:space="preserve">007 SAVIVALDYBĖS VEIKLOS VALDYMO </t>
    </r>
    <r>
      <rPr>
        <b/>
        <sz val="12"/>
        <color indexed="8"/>
        <rFont val="Times New Roman"/>
        <family val="1"/>
        <charset val="186"/>
      </rPr>
      <t xml:space="preserve">PROGRAMOS UŽDAVINIAI, PRIEMONĖS, ASIGNAVIMAI IR KITOS LĖŠOS </t>
    </r>
    <r>
      <rPr>
        <b/>
        <i/>
        <sz val="12"/>
        <color rgb="FF000000"/>
        <rFont val="Times New Roman"/>
        <family val="1"/>
        <charset val="186"/>
      </rPr>
      <t>(tūkst. Eur)</t>
    </r>
  </si>
  <si>
    <r>
      <rPr>
        <b/>
        <u/>
        <sz val="12"/>
        <color rgb="FF000000"/>
        <rFont val="Times New Roman"/>
        <family val="1"/>
        <charset val="186"/>
      </rPr>
      <t>007 SAVIVALDYBĖS VEIKLOS VALDYMO PROGRAMOS</t>
    </r>
    <r>
      <rPr>
        <b/>
        <sz val="12"/>
        <color indexed="8"/>
        <rFont val="Times New Roman"/>
        <family val="1"/>
        <charset val="186"/>
      </rPr>
      <t xml:space="preserve"> UŽDAVINIAI, PRIEMONĖS IR JŲ STEBĖSENOS RODIKLIAI</t>
    </r>
  </si>
  <si>
    <t xml:space="preserve">                             strateginio veiklos plano</t>
  </si>
  <si>
    <t xml:space="preserve">                                                                    2.7 priedas</t>
  </si>
  <si>
    <t>1.7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</si>
</sst>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10409]#0.000"/>
    <numFmt numFmtId="165" formatCode="[$-10409]#0.00"/>
    <numFmt numFmtId="166" formatCode="0.000"/>
    <numFmt numFmtId="167" formatCode="[$-10409]#0"/>
    <numFmt numFmtId="168" formatCode="0.0"/>
  </numFmts>
  <fonts count="28" x14ac:knownFonts="1">
    <font>
      <sz val="10"/>
      <name val="Arial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u/>
      <sz val="12"/>
      <color rgb="FF000000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sz val="8"/>
      <name val="Arial"/>
      <family val="2"/>
      <charset val="186"/>
    </font>
    <font>
      <sz val="11"/>
      <name val="Times New Roman"/>
      <family val="1"/>
      <charset val="186"/>
    </font>
    <font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b/>
      <i/>
      <sz val="11"/>
      <color indexed="8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color theme="1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sz val="10"/>
      <color theme="2" tint="-0.499984740745262"/>
      <name val="Times New Roman"/>
      <family val="1"/>
      <charset val="186"/>
    </font>
    <font>
      <b/>
      <sz val="10"/>
      <color theme="2" tint="-0.499984740745262"/>
      <name val="Times New Roman"/>
      <family val="1"/>
      <charset val="186"/>
    </font>
    <font>
      <sz val="10"/>
      <color theme="1" tint="0.499984740745262"/>
      <name val="Times New Roman"/>
      <family val="1"/>
      <charset val="186"/>
    </font>
  </fonts>
  <fills count="12">
    <fill>
      <patternFill patternType="none"/>
    </fill>
    <fill>
      <patternFill patternType="gray125"/>
    </fill>
    <fill>
      <patternFill patternType="solid">
        <fgColor rgb="FFCCFFCC"/>
        <bgColor indexed="0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9" fontId="22" fillId="0" borderId="0" applyFont="0" applyFill="0" applyBorder="0" applyAlignment="0" applyProtection="0"/>
  </cellStyleXfs>
  <cellXfs count="332">
    <xf numFmtId="0" fontId="0" fillId="0" borderId="0" xfId="0"/>
    <xf numFmtId="0" fontId="1" fillId="0" borderId="0" xfId="0" applyFont="1"/>
    <xf numFmtId="0" fontId="4" fillId="0" borderId="0" xfId="0" applyFont="1" applyAlignment="1" applyProtection="1">
      <alignment vertical="top" wrapText="1" readingOrder="1"/>
      <protection locked="0"/>
    </xf>
    <xf numFmtId="0" fontId="3" fillId="0" borderId="0" xfId="0" applyFont="1" applyAlignment="1" applyProtection="1">
      <alignment vertical="center" wrapText="1" readingOrder="1"/>
      <protection locked="0"/>
    </xf>
    <xf numFmtId="0" fontId="1" fillId="0" borderId="7" xfId="0" applyFont="1" applyBorder="1"/>
    <xf numFmtId="0" fontId="1" fillId="3" borderId="7" xfId="0" applyFont="1" applyFill="1" applyBorder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6" xfId="0" applyFont="1" applyBorder="1"/>
    <xf numFmtId="0" fontId="10" fillId="0" borderId="7" xfId="0" applyFont="1" applyBorder="1" applyAlignment="1" applyProtection="1">
      <alignment horizontal="left" vertical="center" wrapText="1" readingOrder="1"/>
      <protection locked="0"/>
    </xf>
    <xf numFmtId="0" fontId="13" fillId="3" borderId="7" xfId="0" applyFont="1" applyFill="1" applyBorder="1" applyAlignment="1" applyProtection="1">
      <alignment vertical="top" wrapText="1" readingOrder="1"/>
      <protection locked="0"/>
    </xf>
    <xf numFmtId="0" fontId="11" fillId="3" borderId="5" xfId="0" applyFont="1" applyFill="1" applyBorder="1" applyAlignment="1" applyProtection="1">
      <alignment horizontal="center" vertical="center" wrapText="1" readingOrder="1"/>
      <protection locked="0"/>
    </xf>
    <xf numFmtId="0" fontId="11" fillId="3" borderId="5" xfId="0" applyFont="1" applyFill="1" applyBorder="1" applyAlignment="1" applyProtection="1">
      <alignment horizontal="left" vertical="center" wrapText="1" readingOrder="1"/>
      <protection locked="0"/>
    </xf>
    <xf numFmtId="0" fontId="14" fillId="0" borderId="7" xfId="0" applyFont="1" applyBorder="1" applyAlignment="1" applyProtection="1">
      <alignment vertical="top" wrapText="1" readingOrder="1"/>
      <protection locked="0"/>
    </xf>
    <xf numFmtId="0" fontId="10" fillId="0" borderId="7" xfId="0" applyFont="1" applyBorder="1" applyAlignment="1" applyProtection="1">
      <alignment horizontal="center" vertical="center" wrapText="1" readingOrder="1"/>
      <protection locked="0"/>
    </xf>
    <xf numFmtId="0" fontId="14" fillId="0" borderId="12" xfId="0" applyFont="1" applyBorder="1" applyAlignment="1" applyProtection="1">
      <alignment vertical="top" wrapText="1" readingOrder="1"/>
      <protection locked="0"/>
    </xf>
    <xf numFmtId="0" fontId="10" fillId="0" borderId="5" xfId="0" applyFont="1" applyBorder="1" applyAlignment="1" applyProtection="1">
      <alignment horizontal="center" vertical="center" wrapText="1" readingOrder="1"/>
      <protection locked="0"/>
    </xf>
    <xf numFmtId="0" fontId="10" fillId="0" borderId="5" xfId="0" applyFont="1" applyBorder="1" applyAlignment="1" applyProtection="1">
      <alignment horizontal="left" vertical="center" wrapText="1" readingOrder="1"/>
      <protection locked="0"/>
    </xf>
    <xf numFmtId="0" fontId="10" fillId="0" borderId="3" xfId="0" applyFont="1" applyBorder="1" applyAlignment="1" applyProtection="1">
      <alignment horizontal="center" vertical="center" wrapText="1" readingOrder="1"/>
      <protection locked="0"/>
    </xf>
    <xf numFmtId="0" fontId="10" fillId="0" borderId="3" xfId="0" applyFont="1" applyBorder="1" applyAlignment="1" applyProtection="1">
      <alignment horizontal="left" vertical="center" wrapText="1" readingOrder="1"/>
      <protection locked="0"/>
    </xf>
    <xf numFmtId="0" fontId="14" fillId="0" borderId="27" xfId="0" applyFont="1" applyBorder="1" applyAlignment="1" applyProtection="1">
      <alignment vertical="top" wrapText="1" readingOrder="1"/>
      <protection locked="0"/>
    </xf>
    <xf numFmtId="0" fontId="10" fillId="0" borderId="7" xfId="0" applyFont="1" applyBorder="1" applyAlignment="1" applyProtection="1">
      <alignment horizontal="center" vertical="top" wrapText="1" readingOrder="1"/>
      <protection locked="0"/>
    </xf>
    <xf numFmtId="0" fontId="10" fillId="0" borderId="7" xfId="0" applyFont="1" applyBorder="1" applyAlignment="1" applyProtection="1">
      <alignment horizontal="left" vertical="top" wrapText="1" readingOrder="1"/>
      <protection locked="0"/>
    </xf>
    <xf numFmtId="0" fontId="14" fillId="0" borderId="22" xfId="0" applyFont="1" applyBorder="1" applyAlignment="1" applyProtection="1">
      <alignment vertical="top" wrapText="1" readingOrder="1"/>
      <protection locked="0"/>
    </xf>
    <xf numFmtId="0" fontId="16" fillId="7" borderId="7" xfId="0" applyFont="1" applyFill="1" applyBorder="1" applyAlignment="1" applyProtection="1">
      <alignment horizontal="center" vertical="top" wrapText="1" readingOrder="1"/>
      <protection locked="0"/>
    </xf>
    <xf numFmtId="0" fontId="5" fillId="0" borderId="7" xfId="0" applyFont="1" applyBorder="1" applyAlignment="1">
      <alignment horizontal="center"/>
    </xf>
    <xf numFmtId="0" fontId="1" fillId="8" borderId="7" xfId="0" applyFont="1" applyFill="1" applyBorder="1"/>
    <xf numFmtId="0" fontId="1" fillId="0" borderId="7" xfId="0" applyFont="1" applyBorder="1" applyAlignment="1">
      <alignment horizontal="center"/>
    </xf>
    <xf numFmtId="49" fontId="4" fillId="4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7" xfId="0" applyFont="1" applyFill="1" applyBorder="1" applyAlignment="1">
      <alignment wrapText="1"/>
    </xf>
    <xf numFmtId="0" fontId="4" fillId="0" borderId="7" xfId="0" applyFont="1" applyBorder="1" applyAlignment="1" applyProtection="1">
      <alignment vertical="center" wrapText="1" readingOrder="1"/>
      <protection locked="0"/>
    </xf>
    <xf numFmtId="0" fontId="4" fillId="0" borderId="7" xfId="0" applyFont="1" applyBorder="1" applyAlignment="1" applyProtection="1">
      <alignment horizontal="center" vertical="center" wrapText="1" readingOrder="1"/>
      <protection locked="0"/>
    </xf>
    <xf numFmtId="0" fontId="4" fillId="0" borderId="7" xfId="0" applyFont="1" applyBorder="1" applyAlignment="1" applyProtection="1">
      <alignment horizontal="left" vertical="center" wrapText="1" readingOrder="1"/>
      <protection locked="0"/>
    </xf>
    <xf numFmtId="0" fontId="4" fillId="8" borderId="7" xfId="0" applyFont="1" applyFill="1" applyBorder="1" applyAlignment="1" applyProtection="1">
      <alignment vertical="center" wrapText="1" readingOrder="1"/>
      <protection locked="0"/>
    </xf>
    <xf numFmtId="166" fontId="15" fillId="0" borderId="7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wrapText="1"/>
    </xf>
    <xf numFmtId="0" fontId="1" fillId="0" borderId="7" xfId="0" applyFont="1" applyBorder="1" applyAlignment="1" applyProtection="1">
      <alignment horizontal="left" vertical="center" wrapText="1" readingOrder="1"/>
      <protection locked="0"/>
    </xf>
    <xf numFmtId="0" fontId="4" fillId="0" borderId="1" xfId="0" applyFont="1" applyBorder="1" applyAlignment="1" applyProtection="1">
      <alignment horizontal="left" vertical="center" wrapText="1" readingOrder="1"/>
      <protection locked="0"/>
    </xf>
    <xf numFmtId="0" fontId="17" fillId="8" borderId="7" xfId="0" applyFont="1" applyFill="1" applyBorder="1" applyAlignment="1">
      <alignment wrapText="1"/>
    </xf>
    <xf numFmtId="0" fontId="17" fillId="8" borderId="7" xfId="0" applyFont="1" applyFill="1" applyBorder="1" applyAlignment="1" applyProtection="1">
      <alignment horizontal="left" vertical="center" wrapText="1" readingOrder="1"/>
      <protection locked="0"/>
    </xf>
    <xf numFmtId="0" fontId="17" fillId="8" borderId="7" xfId="0" applyFont="1" applyFill="1" applyBorder="1"/>
    <xf numFmtId="0" fontId="4" fillId="0" borderId="30" xfId="0" applyFont="1" applyBorder="1" applyAlignment="1" applyProtection="1">
      <alignment horizontal="left" vertical="center" wrapText="1" readingOrder="1"/>
      <protection locked="0"/>
    </xf>
    <xf numFmtId="165" fontId="17" fillId="8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7" xfId="0" applyFont="1" applyBorder="1" applyAlignment="1" applyProtection="1">
      <alignment horizontal="center" vertical="center" wrapText="1" readingOrder="1"/>
      <protection locked="0"/>
    </xf>
    <xf numFmtId="0" fontId="4" fillId="0" borderId="2" xfId="0" applyFont="1" applyBorder="1" applyAlignment="1" applyProtection="1">
      <alignment horizontal="left" vertical="center" wrapText="1" readingOrder="1"/>
      <protection locked="0"/>
    </xf>
    <xf numFmtId="0" fontId="4" fillId="0" borderId="12" xfId="0" applyFont="1" applyBorder="1" applyAlignment="1" applyProtection="1">
      <alignment horizontal="center" vertical="center" wrapText="1" readingOrder="1"/>
      <protection locked="0"/>
    </xf>
    <xf numFmtId="0" fontId="15" fillId="0" borderId="7" xfId="0" applyFont="1" applyBorder="1" applyAlignment="1" applyProtection="1">
      <alignment horizontal="center" vertical="center" wrapText="1" readingOrder="1"/>
      <protection locked="0"/>
    </xf>
    <xf numFmtId="49" fontId="4" fillId="3" borderId="7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2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3" borderId="7" xfId="0" applyFont="1" applyFill="1" applyBorder="1" applyAlignment="1">
      <alignment horizontal="center" vertical="center" wrapText="1"/>
    </xf>
    <xf numFmtId="49" fontId="4" fillId="4" borderId="14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3" borderId="17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4" borderId="15" xfId="0" applyNumberFormat="1" applyFont="1" applyFill="1" applyBorder="1" applyAlignment="1" applyProtection="1">
      <alignment horizontal="center" vertical="center" wrapText="1" readingOrder="1"/>
      <protection locked="0"/>
    </xf>
    <xf numFmtId="49" fontId="15" fillId="0" borderId="12" xfId="0" applyNumberFormat="1" applyFont="1" applyBorder="1" applyAlignment="1" applyProtection="1">
      <alignment horizontal="center" vertical="center" wrapText="1" readingOrder="1"/>
      <protection locked="0"/>
    </xf>
    <xf numFmtId="0" fontId="1" fillId="0" borderId="7" xfId="0" applyFont="1" applyBorder="1" applyAlignment="1" applyProtection="1">
      <alignment vertical="center" wrapText="1" readingOrder="1"/>
      <protection locked="0"/>
    </xf>
    <xf numFmtId="0" fontId="5" fillId="0" borderId="7" xfId="0" applyFont="1" applyBorder="1" applyAlignment="1" applyProtection="1">
      <alignment horizontal="center" vertical="center" wrapText="1" readingOrder="1"/>
      <protection locked="0"/>
    </xf>
    <xf numFmtId="0" fontId="4" fillId="0" borderId="3" xfId="0" applyFont="1" applyBorder="1" applyAlignment="1" applyProtection="1">
      <alignment horizontal="left" vertical="center" wrapText="1" readingOrder="1"/>
      <protection locked="0"/>
    </xf>
    <xf numFmtId="0" fontId="4" fillId="0" borderId="16" xfId="0" applyFont="1" applyBorder="1" applyAlignment="1" applyProtection="1">
      <alignment horizontal="center" vertical="center" wrapText="1" readingOrder="1"/>
      <protection locked="0"/>
    </xf>
    <xf numFmtId="0" fontId="4" fillId="0" borderId="16" xfId="0" applyFont="1" applyBorder="1" applyAlignment="1" applyProtection="1">
      <alignment horizontal="left" vertical="center" wrapText="1" readingOrder="1"/>
      <protection locked="0"/>
    </xf>
    <xf numFmtId="49" fontId="1" fillId="5" borderId="21" xfId="0" applyNumberFormat="1" applyFont="1" applyFill="1" applyBorder="1" applyAlignment="1">
      <alignment horizontal="center" vertical="center"/>
    </xf>
    <xf numFmtId="166" fontId="5" fillId="2" borderId="8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3" borderId="12" xfId="0" applyNumberFormat="1" applyFont="1" applyFill="1" applyBorder="1" applyAlignment="1" applyProtection="1">
      <alignment horizontal="center" vertical="center" wrapText="1" readingOrder="1"/>
      <protection locked="0"/>
    </xf>
    <xf numFmtId="49" fontId="15" fillId="0" borderId="17" xfId="0" applyNumberFormat="1" applyFont="1" applyBorder="1" applyAlignment="1" applyProtection="1">
      <alignment horizontal="center" vertical="center" wrapText="1" readingOrder="1"/>
      <protection locked="0"/>
    </xf>
    <xf numFmtId="0" fontId="15" fillId="0" borderId="10" xfId="0" applyFont="1" applyBorder="1" applyAlignment="1" applyProtection="1">
      <alignment horizontal="center" vertical="center" wrapText="1" readingOrder="1"/>
      <protection locked="0"/>
    </xf>
    <xf numFmtId="0" fontId="4" fillId="0" borderId="16" xfId="0" applyFont="1" applyBorder="1" applyAlignment="1" applyProtection="1">
      <alignment vertical="center" wrapText="1" readingOrder="1"/>
      <protection locked="0"/>
    </xf>
    <xf numFmtId="0" fontId="1" fillId="0" borderId="16" xfId="0" applyFont="1" applyBorder="1" applyAlignment="1" applyProtection="1">
      <alignment vertical="center" wrapText="1" readingOrder="1"/>
      <protection locked="0"/>
    </xf>
    <xf numFmtId="166" fontId="5" fillId="2" borderId="5" xfId="0" applyNumberFormat="1" applyFont="1" applyFill="1" applyBorder="1" applyAlignment="1" applyProtection="1">
      <alignment horizontal="center" vertical="center" wrapText="1" readingOrder="1"/>
      <protection locked="0"/>
    </xf>
    <xf numFmtId="49" fontId="1" fillId="5" borderId="7" xfId="0" applyNumberFormat="1" applyFont="1" applyFill="1" applyBorder="1" applyAlignment="1">
      <alignment horizontal="center"/>
    </xf>
    <xf numFmtId="166" fontId="5" fillId="4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3" borderId="27" xfId="0" applyFont="1" applyFill="1" applyBorder="1" applyAlignment="1" applyProtection="1">
      <alignment horizontal="center" vertical="center" wrapText="1" readingOrder="1"/>
      <protection locked="0"/>
    </xf>
    <xf numFmtId="49" fontId="4" fillId="3" borderId="18" xfId="0" applyNumberFormat="1" applyFont="1" applyFill="1" applyBorder="1" applyAlignment="1" applyProtection="1">
      <alignment horizontal="center" vertical="center" wrapText="1" readingOrder="1"/>
      <protection locked="0"/>
    </xf>
    <xf numFmtId="166" fontId="15" fillId="6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21" fillId="0" borderId="0" xfId="0" applyFont="1" applyAlignment="1">
      <alignment horizontal="left"/>
    </xf>
    <xf numFmtId="0" fontId="4" fillId="7" borderId="6" xfId="0" applyFont="1" applyFill="1" applyBorder="1" applyAlignment="1" applyProtection="1">
      <alignment vertical="center" wrapText="1" readingOrder="1"/>
      <protection locked="0"/>
    </xf>
    <xf numFmtId="0" fontId="4" fillId="7" borderId="7" xfId="0" applyFont="1" applyFill="1" applyBorder="1" applyAlignment="1" applyProtection="1">
      <alignment vertical="center" wrapText="1" readingOrder="1"/>
      <protection locked="0"/>
    </xf>
    <xf numFmtId="0" fontId="1" fillId="3" borderId="7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167" fontId="1" fillId="0" borderId="7" xfId="0" applyNumberFormat="1" applyFont="1" applyBorder="1" applyAlignment="1" applyProtection="1">
      <alignment horizontal="center" vertical="center" wrapText="1" readingOrder="1"/>
      <protection locked="0"/>
    </xf>
    <xf numFmtId="0" fontId="17" fillId="8" borderId="7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67" fontId="1" fillId="0" borderId="7" xfId="0" applyNumberFormat="1" applyFont="1" applyBorder="1" applyAlignment="1">
      <alignment horizontal="center"/>
    </xf>
    <xf numFmtId="168" fontId="1" fillId="3" borderId="7" xfId="0" applyNumberFormat="1" applyFont="1" applyFill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0" fontId="1" fillId="0" borderId="3" xfId="0" applyFont="1" applyBorder="1" applyAlignment="1" applyProtection="1">
      <alignment horizontal="left" vertical="center" wrapText="1" readingOrder="1"/>
      <protection locked="0"/>
    </xf>
    <xf numFmtId="0" fontId="4" fillId="0" borderId="10" xfId="0" applyFont="1" applyBorder="1" applyAlignment="1" applyProtection="1">
      <alignment horizontal="center" vertical="center" wrapText="1" readingOrder="1"/>
      <protection locked="0"/>
    </xf>
    <xf numFmtId="0" fontId="4" fillId="0" borderId="27" xfId="0" applyFont="1" applyBorder="1" applyAlignment="1" applyProtection="1">
      <alignment horizontal="left" vertical="center" wrapText="1" readingOrder="1"/>
      <protection locked="0"/>
    </xf>
    <xf numFmtId="0" fontId="4" fillId="0" borderId="10" xfId="0" applyFont="1" applyBorder="1" applyAlignment="1" applyProtection="1">
      <alignment horizontal="left" vertical="center" wrapText="1" readingOrder="1"/>
      <protection locked="0"/>
    </xf>
    <xf numFmtId="0" fontId="1" fillId="3" borderId="16" xfId="0" applyFont="1" applyFill="1" applyBorder="1" applyAlignment="1" applyProtection="1">
      <alignment vertical="center" wrapText="1" readingOrder="1"/>
      <protection locked="0"/>
    </xf>
    <xf numFmtId="0" fontId="1" fillId="3" borderId="16" xfId="0" applyFont="1" applyFill="1" applyBorder="1"/>
    <xf numFmtId="0" fontId="15" fillId="7" borderId="6" xfId="0" applyFont="1" applyFill="1" applyBorder="1" applyAlignment="1" applyProtection="1">
      <alignment horizontal="center" vertical="center" wrapText="1" readingOrder="1"/>
      <protection locked="0"/>
    </xf>
    <xf numFmtId="164" fontId="16" fillId="0" borderId="7" xfId="0" applyNumberFormat="1" applyFont="1" applyBorder="1" applyAlignment="1" applyProtection="1">
      <alignment horizontal="center" vertical="center" wrapText="1" readingOrder="1"/>
      <protection locked="0"/>
    </xf>
    <xf numFmtId="166" fontId="4" fillId="9" borderId="7" xfId="0" applyNumberFormat="1" applyFont="1" applyFill="1" applyBorder="1" applyAlignment="1" applyProtection="1">
      <alignment horizontal="center" vertical="center" wrapText="1" readingOrder="1"/>
      <protection locked="0"/>
    </xf>
    <xf numFmtId="166" fontId="1" fillId="9" borderId="7" xfId="0" applyNumberFormat="1" applyFont="1" applyFill="1" applyBorder="1" applyAlignment="1" applyProtection="1">
      <alignment horizontal="center" vertical="center" wrapText="1" readingOrder="1"/>
      <protection locked="0"/>
    </xf>
    <xf numFmtId="164" fontId="16" fillId="0" borderId="34" xfId="0" applyNumberFormat="1" applyFont="1" applyBorder="1" applyAlignment="1" applyProtection="1">
      <alignment horizontal="center" vertical="center" wrapText="1" readingOrder="1"/>
      <protection locked="0"/>
    </xf>
    <xf numFmtId="164" fontId="16" fillId="0" borderId="29" xfId="0" applyNumberFormat="1" applyFont="1" applyBorder="1" applyAlignment="1" applyProtection="1">
      <alignment horizontal="center" vertical="center" wrapText="1" readingOrder="1"/>
      <protection locked="0"/>
    </xf>
    <xf numFmtId="164" fontId="16" fillId="0" borderId="35" xfId="0" applyNumberFormat="1" applyFont="1" applyBorder="1" applyAlignment="1" applyProtection="1">
      <alignment horizontal="center" vertical="center" wrapText="1" readingOrder="1"/>
      <protection locked="0"/>
    </xf>
    <xf numFmtId="166" fontId="15" fillId="0" borderId="6" xfId="0" applyNumberFormat="1" applyFont="1" applyBorder="1" applyAlignment="1" applyProtection="1">
      <alignment horizontal="center" vertical="center" wrapText="1" readingOrder="1"/>
      <protection locked="0"/>
    </xf>
    <xf numFmtId="164" fontId="15" fillId="6" borderId="10" xfId="0" applyNumberFormat="1" applyFont="1" applyFill="1" applyBorder="1" applyAlignment="1" applyProtection="1">
      <alignment horizontal="center" vertical="center" wrapText="1" readingOrder="1"/>
      <protection locked="0"/>
    </xf>
    <xf numFmtId="164" fontId="16" fillId="0" borderId="6" xfId="0" applyNumberFormat="1" applyFont="1" applyBorder="1" applyAlignment="1" applyProtection="1">
      <alignment horizontal="center" vertical="center" wrapText="1" readingOrder="1"/>
      <protection locked="0"/>
    </xf>
    <xf numFmtId="164" fontId="16" fillId="0" borderId="33" xfId="0" applyNumberFormat="1" applyFont="1" applyBorder="1" applyAlignment="1" applyProtection="1">
      <alignment horizontal="center" vertical="center" wrapText="1" readingOrder="1"/>
      <protection locked="0"/>
    </xf>
    <xf numFmtId="166" fontId="1" fillId="9" borderId="2" xfId="0" applyNumberFormat="1" applyFont="1" applyFill="1" applyBorder="1" applyAlignment="1" applyProtection="1">
      <alignment horizontal="center" vertical="center" wrapText="1" readingOrder="1"/>
      <protection locked="0"/>
    </xf>
    <xf numFmtId="166" fontId="1" fillId="9" borderId="5" xfId="0" applyNumberFormat="1" applyFont="1" applyFill="1" applyBorder="1" applyAlignment="1" applyProtection="1">
      <alignment horizontal="center" vertical="center" wrapText="1" readingOrder="1"/>
      <protection locked="0"/>
    </xf>
    <xf numFmtId="166" fontId="4" fillId="9" borderId="5" xfId="0" applyNumberFormat="1" applyFont="1" applyFill="1" applyBorder="1" applyAlignment="1" applyProtection="1">
      <alignment horizontal="center" vertical="center" wrapText="1" readingOrder="1"/>
      <protection locked="0"/>
    </xf>
    <xf numFmtId="166" fontId="4" fillId="9" borderId="9" xfId="0" applyNumberFormat="1" applyFont="1" applyFill="1" applyBorder="1" applyAlignment="1" applyProtection="1">
      <alignment horizontal="center" vertical="center" wrapText="1" readingOrder="1"/>
      <protection locked="0"/>
    </xf>
    <xf numFmtId="166" fontId="1" fillId="9" borderId="8" xfId="0" applyNumberFormat="1" applyFont="1" applyFill="1" applyBorder="1" applyAlignment="1" applyProtection="1">
      <alignment horizontal="center" vertical="center" wrapText="1" readingOrder="1"/>
      <protection locked="0"/>
    </xf>
    <xf numFmtId="166" fontId="4" fillId="9" borderId="8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9" borderId="10" xfId="0" applyFont="1" applyFill="1" applyBorder="1" applyAlignment="1" applyProtection="1">
      <alignment horizontal="center" vertical="center" wrapText="1" readingOrder="1"/>
      <protection locked="0"/>
    </xf>
    <xf numFmtId="166" fontId="1" fillId="9" borderId="10" xfId="0" applyNumberFormat="1" applyFont="1" applyFill="1" applyBorder="1" applyAlignment="1" applyProtection="1">
      <alignment horizontal="center" vertical="center" wrapText="1" readingOrder="1"/>
      <protection locked="0"/>
    </xf>
    <xf numFmtId="166" fontId="4" fillId="9" borderId="10" xfId="0" applyNumberFormat="1" applyFont="1" applyFill="1" applyBorder="1" applyAlignment="1" applyProtection="1">
      <alignment horizontal="center" vertical="center" wrapText="1" readingOrder="1"/>
      <protection locked="0"/>
    </xf>
    <xf numFmtId="166" fontId="4" fillId="9" borderId="2" xfId="0" applyNumberFormat="1" applyFont="1" applyFill="1" applyBorder="1" applyAlignment="1" applyProtection="1">
      <alignment horizontal="center" vertical="center" wrapText="1" readingOrder="1"/>
      <protection locked="0"/>
    </xf>
    <xf numFmtId="166" fontId="4" fillId="9" borderId="12" xfId="0" applyNumberFormat="1" applyFont="1" applyFill="1" applyBorder="1" applyAlignment="1" applyProtection="1">
      <alignment horizontal="center" vertical="center" wrapText="1" readingOrder="1"/>
      <protection locked="0"/>
    </xf>
    <xf numFmtId="166" fontId="5" fillId="0" borderId="0" xfId="0" applyNumberFormat="1" applyFont="1" applyAlignment="1">
      <alignment horizontal="center"/>
    </xf>
    <xf numFmtId="167" fontId="1" fillId="0" borderId="7" xfId="0" applyNumberFormat="1" applyFont="1" applyBorder="1" applyAlignment="1" applyProtection="1">
      <alignment horizontal="center" wrapText="1" readingOrder="1"/>
      <protection locked="0"/>
    </xf>
    <xf numFmtId="0" fontId="23" fillId="0" borderId="0" xfId="0" applyFont="1" applyAlignment="1">
      <alignment vertical="center"/>
    </xf>
    <xf numFmtId="0" fontId="1" fillId="3" borderId="7" xfId="0" applyFont="1" applyFill="1" applyBorder="1" applyAlignment="1" applyProtection="1">
      <alignment horizontal="center" vertical="center" wrapText="1" readingOrder="1"/>
      <protection locked="0"/>
    </xf>
    <xf numFmtId="0" fontId="5" fillId="5" borderId="7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15" fillId="3" borderId="7" xfId="0" applyFont="1" applyFill="1" applyBorder="1" applyAlignment="1" applyProtection="1">
      <alignment horizontal="center" vertical="center" wrapText="1" readingOrder="1"/>
      <protection locked="0"/>
    </xf>
    <xf numFmtId="0" fontId="4" fillId="3" borderId="7" xfId="0" applyFont="1" applyFill="1" applyBorder="1" applyAlignment="1" applyProtection="1">
      <alignment horizontal="center" vertical="center" wrapText="1" readingOrder="1"/>
      <protection locked="0"/>
    </xf>
    <xf numFmtId="0" fontId="1" fillId="3" borderId="7" xfId="0" applyFont="1" applyFill="1" applyBorder="1" applyAlignment="1">
      <alignment horizontal="center" vertical="center" wrapText="1"/>
    </xf>
    <xf numFmtId="0" fontId="4" fillId="0" borderId="21" xfId="0" applyFont="1" applyBorder="1" applyAlignment="1" applyProtection="1">
      <alignment horizontal="left" vertical="center" wrapText="1" readingOrder="1"/>
      <protection locked="0"/>
    </xf>
    <xf numFmtId="0" fontId="5" fillId="0" borderId="14" xfId="0" applyFont="1" applyBorder="1" applyAlignment="1" applyProtection="1">
      <alignment horizontal="center" vertical="center" wrapText="1" readingOrder="1"/>
      <protection locked="0"/>
    </xf>
    <xf numFmtId="0" fontId="15" fillId="7" borderId="7" xfId="0" applyFont="1" applyFill="1" applyBorder="1" applyAlignment="1" applyProtection="1">
      <alignment horizontal="center" vertical="center" wrapText="1" readingOrder="1"/>
      <protection locked="0"/>
    </xf>
    <xf numFmtId="0" fontId="15" fillId="0" borderId="27" xfId="0" applyFont="1" applyBorder="1" applyAlignment="1" applyProtection="1">
      <alignment horizontal="center" vertical="center" wrapText="1" readingOrder="1"/>
      <protection locked="0"/>
    </xf>
    <xf numFmtId="166" fontId="15" fillId="0" borderId="33" xfId="0" applyNumberFormat="1" applyFont="1" applyBorder="1" applyAlignment="1" applyProtection="1">
      <alignment horizontal="center" vertical="center" wrapText="1" readingOrder="1"/>
      <protection locked="0"/>
    </xf>
    <xf numFmtId="0" fontId="15" fillId="0" borderId="34" xfId="0" applyFont="1" applyBorder="1" applyAlignment="1" applyProtection="1">
      <alignment horizontal="center" vertical="center" wrapText="1" readingOrder="1"/>
      <protection locked="0"/>
    </xf>
    <xf numFmtId="166" fontId="15" fillId="0" borderId="34" xfId="0" applyNumberFormat="1" applyFont="1" applyBorder="1" applyAlignment="1" applyProtection="1">
      <alignment horizontal="center" vertical="center" wrapText="1" readingOrder="1"/>
      <protection locked="0"/>
    </xf>
    <xf numFmtId="164" fontId="15" fillId="6" borderId="41" xfId="0" applyNumberFormat="1" applyFont="1" applyFill="1" applyBorder="1" applyAlignment="1" applyProtection="1">
      <alignment horizontal="center" vertical="center" wrapText="1" readingOrder="1"/>
      <protection locked="0"/>
    </xf>
    <xf numFmtId="9" fontId="25" fillId="0" borderId="0" xfId="2" applyFont="1" applyAlignment="1">
      <alignment horizontal="center"/>
    </xf>
    <xf numFmtId="9" fontId="25" fillId="0" borderId="0" xfId="2" applyFont="1"/>
    <xf numFmtId="9" fontId="25" fillId="10" borderId="7" xfId="2" applyFont="1" applyFill="1" applyBorder="1"/>
    <xf numFmtId="9" fontId="25" fillId="10" borderId="7" xfId="2" applyFont="1" applyFill="1" applyBorder="1" applyAlignment="1" applyProtection="1">
      <alignment horizontal="center" vertical="center" wrapText="1" readingOrder="1"/>
      <protection locked="0"/>
    </xf>
    <xf numFmtId="9" fontId="26" fillId="0" borderId="7" xfId="2" applyFont="1" applyBorder="1" applyAlignment="1" applyProtection="1">
      <alignment horizontal="center" vertical="center" wrapText="1" readingOrder="1"/>
      <protection locked="0"/>
    </xf>
    <xf numFmtId="9" fontId="26" fillId="11" borderId="7" xfId="2" applyFont="1" applyFill="1" applyBorder="1" applyAlignment="1" applyProtection="1">
      <alignment horizontal="center" vertical="center" wrapText="1" readingOrder="1"/>
      <protection locked="0"/>
    </xf>
    <xf numFmtId="0" fontId="15" fillId="7" borderId="7" xfId="0" applyFont="1" applyFill="1" applyBorder="1" applyAlignment="1" applyProtection="1">
      <alignment horizontal="center" wrapText="1" readingOrder="1"/>
      <protection locked="0"/>
    </xf>
    <xf numFmtId="0" fontId="16" fillId="7" borderId="10" xfId="0" applyFont="1" applyFill="1" applyBorder="1" applyAlignment="1" applyProtection="1">
      <alignment horizontal="center" vertical="top" wrapText="1" readingOrder="1"/>
      <protection locked="0"/>
    </xf>
    <xf numFmtId="0" fontId="15" fillId="7" borderId="10" xfId="0" applyFont="1" applyFill="1" applyBorder="1" applyAlignment="1" applyProtection="1">
      <alignment horizontal="center" wrapText="1" readingOrder="1"/>
      <protection locked="0"/>
    </xf>
    <xf numFmtId="0" fontId="4" fillId="6" borderId="7" xfId="0" applyFont="1" applyFill="1" applyBorder="1" applyAlignment="1" applyProtection="1">
      <alignment horizontal="center" vertical="center" wrapText="1" readingOrder="1"/>
      <protection locked="0"/>
    </xf>
    <xf numFmtId="0" fontId="27" fillId="6" borderId="7" xfId="0" applyFont="1" applyFill="1" applyBorder="1" applyAlignment="1" applyProtection="1">
      <alignment horizontal="center" vertical="center" wrapText="1" readingOrder="1"/>
      <protection locked="0"/>
    </xf>
    <xf numFmtId="0" fontId="12" fillId="7" borderId="7" xfId="0" applyFont="1" applyFill="1" applyBorder="1" applyAlignment="1" applyProtection="1">
      <alignment horizontal="center" vertical="top" wrapText="1" readingOrder="1"/>
      <protection locked="0"/>
    </xf>
    <xf numFmtId="0" fontId="3" fillId="7" borderId="7" xfId="0" applyFont="1" applyFill="1" applyBorder="1" applyAlignment="1" applyProtection="1">
      <alignment horizontal="center" vertical="top" wrapText="1" readingOrder="1"/>
      <protection locked="0"/>
    </xf>
    <xf numFmtId="0" fontId="11" fillId="7" borderId="7" xfId="0" applyFont="1" applyFill="1" applyBorder="1" applyAlignment="1" applyProtection="1">
      <alignment horizontal="center" wrapText="1" readingOrder="1"/>
      <protection locked="0"/>
    </xf>
    <xf numFmtId="0" fontId="11" fillId="7" borderId="7" xfId="0" applyFont="1" applyFill="1" applyBorder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4" fillId="0" borderId="0" xfId="0" applyFont="1" applyAlignment="1" applyProtection="1">
      <alignment horizontal="center" vertical="center" wrapText="1" readingOrder="1"/>
      <protection locked="0"/>
    </xf>
    <xf numFmtId="0" fontId="11" fillId="3" borderId="43" xfId="0" applyFont="1" applyFill="1" applyBorder="1" applyAlignment="1" applyProtection="1">
      <alignment horizontal="center" vertical="center" wrapText="1" readingOrder="1"/>
      <protection locked="0"/>
    </xf>
    <xf numFmtId="0" fontId="10" fillId="0" borderId="12" xfId="0" applyFont="1" applyBorder="1" applyAlignment="1" applyProtection="1">
      <alignment horizontal="center" vertical="center" wrapText="1" readingOrder="1"/>
      <protection locked="0"/>
    </xf>
    <xf numFmtId="0" fontId="10" fillId="0" borderId="43" xfId="0" applyFont="1" applyBorder="1" applyAlignment="1" applyProtection="1">
      <alignment horizontal="center" vertical="center" wrapText="1" readingOrder="1"/>
      <protection locked="0"/>
    </xf>
    <xf numFmtId="0" fontId="10" fillId="0" borderId="42" xfId="0" applyFont="1" applyBorder="1" applyAlignment="1" applyProtection="1">
      <alignment horizontal="center" vertical="center" wrapText="1" readingOrder="1"/>
      <protection locked="0"/>
    </xf>
    <xf numFmtId="0" fontId="10" fillId="0" borderId="12" xfId="0" applyFont="1" applyBorder="1" applyAlignment="1" applyProtection="1">
      <alignment horizontal="center" vertical="top" wrapText="1" readingOrder="1"/>
      <protection locked="0"/>
    </xf>
    <xf numFmtId="0" fontId="17" fillId="0" borderId="0" xfId="0" applyFont="1"/>
    <xf numFmtId="0" fontId="4" fillId="0" borderId="0" xfId="0" applyFont="1" applyAlignment="1" applyProtection="1">
      <alignment horizontal="left" vertical="center" wrapText="1" readingOrder="1"/>
      <protection locked="0"/>
    </xf>
    <xf numFmtId="0" fontId="4" fillId="0" borderId="1" xfId="0" applyFont="1" applyBorder="1" applyAlignment="1" applyProtection="1">
      <alignment horizontal="center" vertical="center" wrapText="1" readingOrder="1"/>
      <protection locked="0"/>
    </xf>
    <xf numFmtId="166" fontId="1" fillId="9" borderId="0" xfId="0" applyNumberFormat="1" applyFont="1" applyFill="1" applyAlignment="1" applyProtection="1">
      <alignment horizontal="center" vertical="center" wrapText="1" readingOrder="1"/>
      <protection locked="0"/>
    </xf>
    <xf numFmtId="166" fontId="4" fillId="9" borderId="0" xfId="0" applyNumberFormat="1" applyFont="1" applyFill="1" applyAlignment="1" applyProtection="1">
      <alignment horizontal="center" vertical="center" wrapText="1" readingOrder="1"/>
      <protection locked="0"/>
    </xf>
    <xf numFmtId="9" fontId="26" fillId="0" borderId="7" xfId="2" applyFont="1" applyFill="1" applyBorder="1" applyAlignment="1" applyProtection="1">
      <alignment horizontal="center" vertical="center" wrapText="1" readingOrder="1"/>
      <protection locked="0"/>
    </xf>
    <xf numFmtId="0" fontId="15" fillId="0" borderId="7" xfId="0" applyFont="1" applyBorder="1" applyAlignment="1" applyProtection="1">
      <alignment horizontal="center" vertical="center" wrapText="1" readingOrder="1"/>
      <protection locked="0"/>
    </xf>
    <xf numFmtId="0" fontId="16" fillId="6" borderId="37" xfId="0" applyFont="1" applyFill="1" applyBorder="1" applyAlignment="1" applyProtection="1">
      <alignment horizontal="right" vertical="center" wrapText="1" readingOrder="1"/>
      <protection locked="0"/>
    </xf>
    <xf numFmtId="0" fontId="16" fillId="6" borderId="29" xfId="0" applyFont="1" applyFill="1" applyBorder="1" applyAlignment="1" applyProtection="1">
      <alignment horizontal="right" vertical="center" wrapText="1" readingOrder="1"/>
      <protection locked="0"/>
    </xf>
    <xf numFmtId="0" fontId="16" fillId="6" borderId="36" xfId="0" applyFont="1" applyFill="1" applyBorder="1" applyAlignment="1" applyProtection="1">
      <alignment horizontal="right" vertical="center" wrapText="1" readingOrder="1"/>
      <protection locked="0"/>
    </xf>
    <xf numFmtId="0" fontId="16" fillId="6" borderId="7" xfId="0" applyFont="1" applyFill="1" applyBorder="1" applyAlignment="1" applyProtection="1">
      <alignment horizontal="right" vertical="center" wrapText="1" readingOrder="1"/>
      <protection locked="0"/>
    </xf>
    <xf numFmtId="0" fontId="16" fillId="6" borderId="38" xfId="0" applyFont="1" applyFill="1" applyBorder="1" applyAlignment="1" applyProtection="1">
      <alignment horizontal="right" vertical="center" wrapText="1" readingOrder="1"/>
      <protection locked="0"/>
    </xf>
    <xf numFmtId="0" fontId="16" fillId="6" borderId="6" xfId="0" applyFont="1" applyFill="1" applyBorder="1" applyAlignment="1" applyProtection="1">
      <alignment horizontal="right" vertical="center" wrapText="1" readingOrder="1"/>
      <protection locked="0"/>
    </xf>
    <xf numFmtId="0" fontId="15" fillId="6" borderId="39" xfId="0" applyFont="1" applyFill="1" applyBorder="1" applyAlignment="1" applyProtection="1">
      <alignment horizontal="right" vertical="center" wrapText="1" readingOrder="1"/>
      <protection locked="0"/>
    </xf>
    <xf numFmtId="0" fontId="15" fillId="6" borderId="10" xfId="0" applyFont="1" applyFill="1" applyBorder="1" applyAlignment="1" applyProtection="1">
      <alignment horizontal="right" vertical="center" wrapText="1" readingOrder="1"/>
      <protection locked="0"/>
    </xf>
    <xf numFmtId="0" fontId="15" fillId="2" borderId="31" xfId="0" applyFont="1" applyFill="1" applyBorder="1" applyAlignment="1" applyProtection="1">
      <alignment horizontal="right" vertical="center" wrapText="1" readingOrder="1"/>
      <protection locked="0"/>
    </xf>
    <xf numFmtId="0" fontId="15" fillId="2" borderId="28" xfId="0" applyFont="1" applyFill="1" applyBorder="1" applyAlignment="1" applyProtection="1">
      <alignment horizontal="right" vertical="center" wrapText="1" readingOrder="1"/>
      <protection locked="0"/>
    </xf>
    <xf numFmtId="0" fontId="5" fillId="7" borderId="38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3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15" fillId="5" borderId="26" xfId="0" applyFont="1" applyFill="1" applyBorder="1" applyAlignment="1" applyProtection="1">
      <alignment horizontal="right" vertical="center" wrapText="1" readingOrder="1"/>
      <protection locked="0"/>
    </xf>
    <xf numFmtId="0" fontId="15" fillId="5" borderId="20" xfId="0" applyFont="1" applyFill="1" applyBorder="1" applyAlignment="1" applyProtection="1">
      <alignment horizontal="right" vertical="center" wrapText="1" readingOrder="1"/>
      <protection locked="0"/>
    </xf>
    <xf numFmtId="49" fontId="4" fillId="0" borderId="10" xfId="0" applyNumberFormat="1" applyFont="1" applyBorder="1" applyAlignment="1" applyProtection="1">
      <alignment horizontal="center" vertical="center" wrapText="1" readingOrder="1"/>
      <protection locked="0"/>
    </xf>
    <xf numFmtId="49" fontId="4" fillId="0" borderId="16" xfId="0" applyNumberFormat="1" applyFont="1" applyBorder="1" applyAlignment="1" applyProtection="1">
      <alignment horizontal="center" vertical="center" wrapText="1" readingOrder="1"/>
      <protection locked="0"/>
    </xf>
    <xf numFmtId="49" fontId="4" fillId="0" borderId="7" xfId="0" applyNumberFormat="1" applyFont="1" applyBorder="1" applyAlignment="1" applyProtection="1">
      <alignment horizontal="center" vertical="center" wrapText="1" readingOrder="1"/>
      <protection locked="0"/>
    </xf>
    <xf numFmtId="0" fontId="15" fillId="2" borderId="24" xfId="0" applyFont="1" applyFill="1" applyBorder="1" applyAlignment="1" applyProtection="1">
      <alignment horizontal="right" vertical="center" wrapText="1" readingOrder="1"/>
      <protection locked="0"/>
    </xf>
    <xf numFmtId="0" fontId="15" fillId="2" borderId="19" xfId="0" applyFont="1" applyFill="1" applyBorder="1" applyAlignment="1" applyProtection="1">
      <alignment horizontal="right" vertical="center" wrapText="1" readingOrder="1"/>
      <protection locked="0"/>
    </xf>
    <xf numFmtId="0" fontId="15" fillId="0" borderId="12" xfId="0" applyFont="1" applyBorder="1" applyAlignment="1" applyProtection="1">
      <alignment horizontal="right" vertical="center" wrapText="1" readingOrder="1"/>
      <protection locked="0"/>
    </xf>
    <xf numFmtId="0" fontId="15" fillId="0" borderId="1" xfId="0" applyFont="1" applyBorder="1" applyAlignment="1" applyProtection="1">
      <alignment horizontal="right" vertical="center" wrapText="1" readingOrder="1"/>
      <protection locked="0"/>
    </xf>
    <xf numFmtId="0" fontId="15" fillId="0" borderId="2" xfId="0" applyFont="1" applyBorder="1" applyAlignment="1" applyProtection="1">
      <alignment horizontal="right" vertical="center" wrapText="1" readingOrder="1"/>
      <protection locked="0"/>
    </xf>
    <xf numFmtId="0" fontId="18" fillId="0" borderId="7" xfId="0" applyFont="1" applyBorder="1" applyAlignment="1" applyProtection="1">
      <alignment horizontal="left" vertical="center" wrapText="1" readingOrder="1"/>
      <protection locked="0"/>
    </xf>
    <xf numFmtId="0" fontId="18" fillId="0" borderId="28" xfId="0" applyFont="1" applyBorder="1" applyAlignment="1" applyProtection="1">
      <alignment horizontal="left" vertical="center" wrapText="1" readingOrder="1"/>
      <protection locked="0"/>
    </xf>
    <xf numFmtId="0" fontId="18" fillId="0" borderId="0" xfId="0" applyFont="1" applyAlignment="1" applyProtection="1">
      <alignment horizontal="left" vertical="center" wrapText="1" readingOrder="1"/>
      <protection locked="0"/>
    </xf>
    <xf numFmtId="0" fontId="5" fillId="0" borderId="0" xfId="0" applyFont="1" applyAlignment="1">
      <alignment horizontal="left"/>
    </xf>
    <xf numFmtId="0" fontId="15" fillId="6" borderId="12" xfId="0" applyFont="1" applyFill="1" applyBorder="1" applyAlignment="1" applyProtection="1">
      <alignment horizontal="right" vertical="center" wrapText="1" readingOrder="1"/>
      <protection locked="0"/>
    </xf>
    <xf numFmtId="0" fontId="15" fillId="6" borderId="1" xfId="0" applyFont="1" applyFill="1" applyBorder="1" applyAlignment="1" applyProtection="1">
      <alignment horizontal="right" vertical="center" wrapText="1" readingOrder="1"/>
      <protection locked="0"/>
    </xf>
    <xf numFmtId="0" fontId="15" fillId="5" borderId="22" xfId="0" applyFont="1" applyFill="1" applyBorder="1" applyAlignment="1" applyProtection="1">
      <alignment horizontal="right" vertical="center" wrapText="1" readingOrder="1"/>
      <protection locked="0"/>
    </xf>
    <xf numFmtId="49" fontId="4" fillId="3" borderId="10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3" borderId="11" xfId="0" applyNumberFormat="1" applyFont="1" applyFill="1" applyBorder="1" applyAlignment="1" applyProtection="1">
      <alignment horizontal="center" vertical="center" wrapText="1" readingOrder="1"/>
      <protection locked="0"/>
    </xf>
    <xf numFmtId="49" fontId="1" fillId="5" borderId="14" xfId="0" applyNumberFormat="1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>
      <alignment horizontal="center" vertical="center"/>
    </xf>
    <xf numFmtId="49" fontId="1" fillId="5" borderId="2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left" vertical="center" wrapText="1" readingOrder="1"/>
      <protection locked="0"/>
    </xf>
    <xf numFmtId="0" fontId="1" fillId="4" borderId="2" xfId="0" applyFont="1" applyFill="1" applyBorder="1" applyAlignment="1" applyProtection="1">
      <alignment horizontal="left" vertical="center" wrapText="1" readingOrder="1"/>
      <protection locked="0"/>
    </xf>
    <xf numFmtId="0" fontId="15" fillId="7" borderId="7" xfId="0" applyFont="1" applyFill="1" applyBorder="1" applyAlignment="1" applyProtection="1">
      <alignment horizontal="center" wrapText="1" readingOrder="1"/>
      <protection locked="0"/>
    </xf>
    <xf numFmtId="0" fontId="15" fillId="7" borderId="10" xfId="0" applyFont="1" applyFill="1" applyBorder="1" applyAlignment="1" applyProtection="1">
      <alignment horizontal="center" wrapText="1" readingOrder="1"/>
      <protection locked="0"/>
    </xf>
    <xf numFmtId="0" fontId="15" fillId="6" borderId="10" xfId="0" applyFont="1" applyFill="1" applyBorder="1" applyAlignment="1" applyProtection="1">
      <alignment horizontal="center" vertical="center" wrapText="1" readingOrder="1"/>
      <protection locked="0"/>
    </xf>
    <xf numFmtId="0" fontId="15" fillId="6" borderId="11" xfId="0" applyFont="1" applyFill="1" applyBorder="1" applyAlignment="1" applyProtection="1">
      <alignment horizontal="center" vertical="center" wrapText="1" readingOrder="1"/>
      <protection locked="0"/>
    </xf>
    <xf numFmtId="0" fontId="15" fillId="6" borderId="7" xfId="0" applyFont="1" applyFill="1" applyBorder="1" applyAlignment="1" applyProtection="1">
      <alignment horizontal="center" vertical="center" wrapText="1" readingOrder="1"/>
      <protection locked="0"/>
    </xf>
    <xf numFmtId="0" fontId="15" fillId="7" borderId="12" xfId="0" applyFont="1" applyFill="1" applyBorder="1" applyAlignment="1" applyProtection="1">
      <alignment horizontal="center" wrapText="1" readingOrder="1"/>
      <protection locked="0"/>
    </xf>
    <xf numFmtId="0" fontId="15" fillId="7" borderId="1" xfId="0" applyFont="1" applyFill="1" applyBorder="1" applyAlignment="1" applyProtection="1">
      <alignment horizontal="center" wrapText="1" readingOrder="1"/>
      <protection locked="0"/>
    </xf>
    <xf numFmtId="0" fontId="15" fillId="7" borderId="2" xfId="0" applyFont="1" applyFill="1" applyBorder="1" applyAlignment="1" applyProtection="1">
      <alignment horizontal="center" wrapText="1" readingOrder="1"/>
      <protection locked="0"/>
    </xf>
    <xf numFmtId="49" fontId="4" fillId="4" borderId="14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4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3" borderId="27" xfId="0" applyFont="1" applyFill="1" applyBorder="1" applyAlignment="1" applyProtection="1">
      <alignment horizontal="center" vertical="center" wrapText="1" readingOrder="1"/>
      <protection locked="0"/>
    </xf>
    <xf numFmtId="0" fontId="4" fillId="3" borderId="22" xfId="0" applyFont="1" applyFill="1" applyBorder="1" applyAlignment="1" applyProtection="1">
      <alignment horizontal="center" vertical="center" wrapText="1" readingOrder="1"/>
      <protection locked="0"/>
    </xf>
    <xf numFmtId="0" fontId="15" fillId="0" borderId="27" xfId="0" applyFont="1" applyBorder="1" applyAlignment="1" applyProtection="1">
      <alignment horizontal="center" vertical="center" wrapText="1" readingOrder="1"/>
      <protection locked="0"/>
    </xf>
    <xf numFmtId="0" fontId="15" fillId="0" borderId="17" xfId="0" applyFont="1" applyBorder="1" applyAlignment="1" applyProtection="1">
      <alignment horizontal="center" vertical="center" wrapText="1" readingOrder="1"/>
      <protection locked="0"/>
    </xf>
    <xf numFmtId="0" fontId="15" fillId="0" borderId="22" xfId="0" applyFont="1" applyBorder="1" applyAlignment="1" applyProtection="1">
      <alignment horizontal="center" vertical="center" wrapText="1" readingOrder="1"/>
      <protection locked="0"/>
    </xf>
    <xf numFmtId="49" fontId="15" fillId="0" borderId="27" xfId="0" applyNumberFormat="1" applyFont="1" applyBorder="1" applyAlignment="1" applyProtection="1">
      <alignment horizontal="center" vertical="center" wrapText="1" readingOrder="1"/>
      <protection locked="0"/>
    </xf>
    <xf numFmtId="49" fontId="15" fillId="0" borderId="17" xfId="0" applyNumberFormat="1" applyFont="1" applyBorder="1" applyAlignment="1" applyProtection="1">
      <alignment horizontal="center" vertical="center" wrapText="1" readingOrder="1"/>
      <protection locked="0"/>
    </xf>
    <xf numFmtId="49" fontId="15" fillId="0" borderId="22" xfId="0" applyNumberFormat="1" applyFont="1" applyBorder="1" applyAlignment="1" applyProtection="1">
      <alignment horizontal="center" vertical="center" wrapText="1" readingOrder="1"/>
      <protection locked="0"/>
    </xf>
    <xf numFmtId="0" fontId="15" fillId="0" borderId="27" xfId="0" applyFont="1" applyBorder="1" applyAlignment="1" applyProtection="1">
      <alignment horizontal="right" vertical="center" wrapText="1" readingOrder="1"/>
      <protection locked="0"/>
    </xf>
    <xf numFmtId="0" fontId="15" fillId="0" borderId="28" xfId="0" applyFont="1" applyBorder="1" applyAlignment="1" applyProtection="1">
      <alignment horizontal="right" vertical="center" wrapText="1" readingOrder="1"/>
      <protection locked="0"/>
    </xf>
    <xf numFmtId="0" fontId="4" fillId="2" borderId="10" xfId="0" applyFont="1" applyFill="1" applyBorder="1" applyAlignment="1" applyProtection="1">
      <alignment horizontal="center" vertical="center" wrapText="1" readingOrder="1"/>
      <protection locked="0"/>
    </xf>
    <xf numFmtId="0" fontId="4" fillId="2" borderId="11" xfId="0" applyFont="1" applyFill="1" applyBorder="1" applyAlignment="1" applyProtection="1">
      <alignment horizontal="center" vertical="center" wrapText="1" readingOrder="1"/>
      <protection locked="0"/>
    </xf>
    <xf numFmtId="0" fontId="15" fillId="0" borderId="10" xfId="0" applyFont="1" applyBorder="1" applyAlignment="1" applyProtection="1">
      <alignment horizontal="center" vertical="center" wrapText="1" readingOrder="1"/>
      <protection locked="0"/>
    </xf>
    <xf numFmtId="0" fontId="15" fillId="0" borderId="16" xfId="0" applyFont="1" applyBorder="1" applyAlignment="1" applyProtection="1">
      <alignment horizontal="center" vertical="center" wrapText="1" readingOrder="1"/>
      <protection locked="0"/>
    </xf>
    <xf numFmtId="0" fontId="18" fillId="0" borderId="27" xfId="0" applyFont="1" applyBorder="1" applyAlignment="1" applyProtection="1">
      <alignment horizontal="left" vertical="center" wrapText="1" readingOrder="1"/>
      <protection locked="0"/>
    </xf>
    <xf numFmtId="0" fontId="18" fillId="0" borderId="14" xfId="0" applyFont="1" applyBorder="1" applyAlignment="1" applyProtection="1">
      <alignment horizontal="left" vertical="center" wrapText="1" readingOrder="1"/>
      <protection locked="0"/>
    </xf>
    <xf numFmtId="0" fontId="18" fillId="0" borderId="22" xfId="0" applyFont="1" applyBorder="1" applyAlignment="1" applyProtection="1">
      <alignment horizontal="left" vertical="center" wrapText="1" readingOrder="1"/>
      <protection locked="0"/>
    </xf>
    <xf numFmtId="0" fontId="18" fillId="0" borderId="21" xfId="0" applyFont="1" applyBorder="1" applyAlignment="1" applyProtection="1">
      <alignment horizontal="left" vertical="center" wrapText="1" readingOrder="1"/>
      <protection locked="0"/>
    </xf>
    <xf numFmtId="0" fontId="18" fillId="0" borderId="15" xfId="0" applyFont="1" applyBorder="1" applyAlignment="1" applyProtection="1">
      <alignment horizontal="left" vertical="center" wrapText="1" readingOrder="1"/>
      <protection locked="0"/>
    </xf>
    <xf numFmtId="0" fontId="18" fillId="0" borderId="23" xfId="0" applyFont="1" applyBorder="1" applyAlignment="1" applyProtection="1">
      <alignment horizontal="left" vertical="center" wrapText="1" readingOrder="1"/>
      <protection locked="0"/>
    </xf>
    <xf numFmtId="0" fontId="1" fillId="3" borderId="28" xfId="0" applyFont="1" applyFill="1" applyBorder="1" applyAlignment="1" applyProtection="1">
      <alignment horizontal="left" vertical="center" wrapText="1" readingOrder="1"/>
      <protection locked="0"/>
    </xf>
    <xf numFmtId="0" fontId="1" fillId="3" borderId="23" xfId="0" applyFont="1" applyFill="1" applyBorder="1" applyAlignment="1" applyProtection="1">
      <alignment horizontal="left" vertical="center" wrapText="1" readingOrder="1"/>
      <protection locked="0"/>
    </xf>
    <xf numFmtId="0" fontId="1" fillId="3" borderId="10" xfId="0" applyFont="1" applyFill="1" applyBorder="1" applyAlignment="1" applyProtection="1">
      <alignment horizontal="center" vertical="center" wrapText="1" readingOrder="1"/>
      <protection locked="0"/>
    </xf>
    <xf numFmtId="0" fontId="1" fillId="3" borderId="16" xfId="0" applyFont="1" applyFill="1" applyBorder="1" applyAlignment="1" applyProtection="1">
      <alignment horizontal="center" vertical="center" wrapText="1" readingOrder="1"/>
      <protection locked="0"/>
    </xf>
    <xf numFmtId="49" fontId="15" fillId="0" borderId="10" xfId="0" applyNumberFormat="1" applyFont="1" applyBorder="1" applyAlignment="1" applyProtection="1">
      <alignment horizontal="center" vertical="center" wrapText="1" readingOrder="1"/>
      <protection locked="0"/>
    </xf>
    <xf numFmtId="49" fontId="15" fillId="0" borderId="11" xfId="0" applyNumberFormat="1" applyFont="1" applyBorder="1" applyAlignment="1" applyProtection="1">
      <alignment horizontal="center" vertical="center" wrapText="1" readingOrder="1"/>
      <protection locked="0"/>
    </xf>
    <xf numFmtId="49" fontId="15" fillId="0" borderId="16" xfId="0" applyNumberFormat="1" applyFont="1" applyBorder="1" applyAlignment="1" applyProtection="1">
      <alignment horizontal="center" vertical="center" wrapText="1" readingOrder="1"/>
      <protection locked="0"/>
    </xf>
    <xf numFmtId="49" fontId="19" fillId="0" borderId="10" xfId="0" applyNumberFormat="1" applyFont="1" applyBorder="1" applyAlignment="1" applyProtection="1">
      <alignment horizontal="center" vertical="center" wrapText="1" readingOrder="1"/>
      <protection locked="0"/>
    </xf>
    <xf numFmtId="49" fontId="4" fillId="0" borderId="11" xfId="0" applyNumberFormat="1" applyFont="1" applyBorder="1" applyAlignment="1" applyProtection="1">
      <alignment horizontal="center" vertical="center" wrapText="1" readingOrder="1"/>
      <protection locked="0"/>
    </xf>
    <xf numFmtId="0" fontId="15" fillId="0" borderId="11" xfId="0" applyFont="1" applyBorder="1" applyAlignment="1" applyProtection="1">
      <alignment horizontal="center" vertical="center" wrapText="1" readingOrder="1"/>
      <protection locked="0"/>
    </xf>
    <xf numFmtId="0" fontId="15" fillId="2" borderId="1" xfId="0" applyFont="1" applyFill="1" applyBorder="1" applyAlignment="1" applyProtection="1">
      <alignment horizontal="right" vertical="center" wrapText="1" readingOrder="1"/>
      <protection locked="0"/>
    </xf>
    <xf numFmtId="0" fontId="18" fillId="0" borderId="17" xfId="0" applyFont="1" applyBorder="1" applyAlignment="1" applyProtection="1">
      <alignment horizontal="left" vertical="center" wrapText="1" readingOrder="1"/>
      <protection locked="0"/>
    </xf>
    <xf numFmtId="0" fontId="20" fillId="0" borderId="27" xfId="0" applyFont="1" applyBorder="1" applyAlignment="1" applyProtection="1">
      <alignment horizontal="left" vertical="center" wrapText="1" readingOrder="1"/>
      <protection locked="0"/>
    </xf>
    <xf numFmtId="0" fontId="20" fillId="0" borderId="28" xfId="0" applyFont="1" applyBorder="1" applyAlignment="1" applyProtection="1">
      <alignment horizontal="left" vertical="center" wrapText="1" readingOrder="1"/>
      <protection locked="0"/>
    </xf>
    <xf numFmtId="0" fontId="20" fillId="0" borderId="17" xfId="0" applyFont="1" applyBorder="1" applyAlignment="1" applyProtection="1">
      <alignment horizontal="left" vertical="center" wrapText="1" readingOrder="1"/>
      <protection locked="0"/>
    </xf>
    <xf numFmtId="0" fontId="20" fillId="0" borderId="0" xfId="0" applyFont="1" applyAlignment="1" applyProtection="1">
      <alignment horizontal="left" vertical="center" wrapText="1" readingOrder="1"/>
      <protection locked="0"/>
    </xf>
    <xf numFmtId="0" fontId="20" fillId="0" borderId="22" xfId="0" applyFont="1" applyBorder="1" applyAlignment="1" applyProtection="1">
      <alignment horizontal="left" vertical="center" wrapText="1" readingOrder="1"/>
      <protection locked="0"/>
    </xf>
    <xf numFmtId="0" fontId="20" fillId="0" borderId="23" xfId="0" applyFont="1" applyBorder="1" applyAlignment="1" applyProtection="1">
      <alignment horizontal="left" vertical="center" wrapText="1" readingOrder="1"/>
      <protection locked="0"/>
    </xf>
    <xf numFmtId="0" fontId="4" fillId="2" borderId="16" xfId="0" applyFont="1" applyFill="1" applyBorder="1" applyAlignment="1" applyProtection="1">
      <alignment horizontal="center" vertical="center" wrapText="1" readingOrder="1"/>
      <protection locked="0"/>
    </xf>
    <xf numFmtId="0" fontId="1" fillId="2" borderId="1" xfId="0" applyFont="1" applyFill="1" applyBorder="1" applyAlignment="1" applyProtection="1">
      <alignment horizontal="left" vertical="center" wrapText="1" readingOrder="1"/>
      <protection locked="0"/>
    </xf>
    <xf numFmtId="0" fontId="1" fillId="2" borderId="2" xfId="0" applyFont="1" applyFill="1" applyBorder="1" applyAlignment="1" applyProtection="1">
      <alignment horizontal="left" vertical="center" wrapText="1" readingOrder="1"/>
      <protection locked="0"/>
    </xf>
    <xf numFmtId="0" fontId="24" fillId="0" borderId="27" xfId="0" applyFont="1" applyBorder="1" applyAlignment="1" applyProtection="1">
      <alignment horizontal="center" vertical="center" wrapText="1" readingOrder="1"/>
      <protection locked="0"/>
    </xf>
    <xf numFmtId="0" fontId="24" fillId="0" borderId="28" xfId="0" applyFont="1" applyBorder="1" applyAlignment="1" applyProtection="1">
      <alignment horizontal="center" vertical="center" wrapText="1" readingOrder="1"/>
      <protection locked="0"/>
    </xf>
    <xf numFmtId="49" fontId="1" fillId="0" borderId="7" xfId="0" applyNumberFormat="1" applyFont="1" applyBorder="1" applyAlignment="1" applyProtection="1">
      <alignment horizontal="center" vertical="center" wrapText="1" readingOrder="1"/>
      <protection locked="0"/>
    </xf>
    <xf numFmtId="0" fontId="1" fillId="3" borderId="26" xfId="0" applyFont="1" applyFill="1" applyBorder="1" applyAlignment="1" applyProtection="1">
      <alignment horizontal="center" vertical="center" wrapText="1" readingOrder="1"/>
      <protection locked="0"/>
    </xf>
    <xf numFmtId="0" fontId="1" fillId="3" borderId="20" xfId="0" applyFont="1" applyFill="1" applyBorder="1" applyAlignment="1" applyProtection="1">
      <alignment horizontal="center" vertical="center" wrapText="1" readingOrder="1"/>
      <protection locked="0"/>
    </xf>
    <xf numFmtId="0" fontId="15" fillId="0" borderId="28" xfId="0" applyFont="1" applyBorder="1" applyAlignment="1" applyProtection="1">
      <alignment horizontal="center" vertical="center" wrapText="1" readingOrder="1"/>
      <protection locked="0"/>
    </xf>
    <xf numFmtId="0" fontId="15" fillId="0" borderId="0" xfId="0" applyFont="1" applyAlignment="1" applyProtection="1">
      <alignment horizontal="center" vertical="center" wrapText="1" readingOrder="1"/>
      <protection locked="0"/>
    </xf>
    <xf numFmtId="0" fontId="15" fillId="0" borderId="23" xfId="0" applyFont="1" applyBorder="1" applyAlignment="1" applyProtection="1">
      <alignment horizontal="center" vertical="center" wrapText="1" readingOrder="1"/>
      <protection locked="0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5" fillId="0" borderId="12" xfId="0" applyFont="1" applyBorder="1" applyAlignment="1" applyProtection="1">
      <alignment horizontal="center" vertical="center" wrapText="1" readingOrder="1"/>
      <protection locked="0"/>
    </xf>
    <xf numFmtId="0" fontId="15" fillId="0" borderId="1" xfId="0" applyFont="1" applyBorder="1" applyAlignment="1" applyProtection="1">
      <alignment horizontal="center" vertical="center" wrapText="1" readingOrder="1"/>
      <protection locked="0"/>
    </xf>
    <xf numFmtId="49" fontId="5" fillId="0" borderId="27" xfId="0" applyNumberFormat="1" applyFont="1" applyBorder="1" applyAlignment="1" applyProtection="1">
      <alignment horizontal="center" vertical="center" wrapText="1" readingOrder="1"/>
      <protection locked="0"/>
    </xf>
    <xf numFmtId="49" fontId="5" fillId="0" borderId="17" xfId="0" applyNumberFormat="1" applyFont="1" applyBorder="1" applyAlignment="1" applyProtection="1">
      <alignment horizontal="center" vertical="center" wrapText="1" readingOrder="1"/>
      <protection locked="0"/>
    </xf>
    <xf numFmtId="49" fontId="5" fillId="0" borderId="22" xfId="0" applyNumberFormat="1" applyFont="1" applyBorder="1" applyAlignment="1" applyProtection="1">
      <alignment horizontal="center" vertical="center" wrapText="1" readingOrder="1"/>
      <protection locked="0"/>
    </xf>
    <xf numFmtId="0" fontId="1" fillId="3" borderId="1" xfId="0" applyFont="1" applyFill="1" applyBorder="1" applyAlignment="1" applyProtection="1">
      <alignment horizontal="left" vertical="center" wrapText="1" readingOrder="1"/>
      <protection locked="0"/>
    </xf>
    <xf numFmtId="0" fontId="1" fillId="3" borderId="20" xfId="0" applyFont="1" applyFill="1" applyBorder="1" applyAlignment="1" applyProtection="1">
      <alignment horizontal="left" vertical="center" wrapText="1" readingOrder="1"/>
      <protection locked="0"/>
    </xf>
    <xf numFmtId="0" fontId="18" fillId="0" borderId="1" xfId="0" applyFont="1" applyBorder="1" applyAlignment="1" applyProtection="1">
      <alignment horizontal="left" vertical="center" wrapText="1" readingOrder="1"/>
      <protection locked="0"/>
    </xf>
    <xf numFmtId="0" fontId="18" fillId="0" borderId="2" xfId="0" applyFont="1" applyBorder="1" applyAlignment="1" applyProtection="1">
      <alignment horizontal="left" vertical="center" wrapText="1" readingOrder="1"/>
      <protection locked="0"/>
    </xf>
    <xf numFmtId="0" fontId="6" fillId="0" borderId="23" xfId="0" applyFont="1" applyBorder="1" applyAlignment="1" applyProtection="1">
      <alignment horizontal="center" vertical="center" wrapText="1" readingOrder="1"/>
      <protection locked="0"/>
    </xf>
    <xf numFmtId="9" fontId="26" fillId="6" borderId="7" xfId="2" applyFont="1" applyFill="1" applyBorder="1" applyAlignment="1" applyProtection="1">
      <alignment horizontal="center" vertical="center" wrapText="1" readingOrder="1"/>
      <protection locked="0"/>
    </xf>
    <xf numFmtId="9" fontId="26" fillId="6" borderId="10" xfId="2" applyFont="1" applyFill="1" applyBorder="1" applyAlignment="1" applyProtection="1">
      <alignment horizontal="center" vertical="center" wrapText="1" readingOrder="1"/>
      <protection locked="0"/>
    </xf>
    <xf numFmtId="49" fontId="4" fillId="0" borderId="12" xfId="0" applyNumberFormat="1" applyFont="1" applyBorder="1" applyAlignment="1" applyProtection="1">
      <alignment horizontal="center" vertical="center" wrapText="1" readingOrder="1"/>
      <protection locked="0"/>
    </xf>
    <xf numFmtId="49" fontId="4" fillId="3" borderId="27" xfId="0" applyNumberFormat="1" applyFont="1" applyFill="1" applyBorder="1" applyAlignment="1" applyProtection="1">
      <alignment horizontal="center" vertical="center" wrapText="1" readingOrder="1"/>
      <protection locked="0"/>
    </xf>
    <xf numFmtId="49" fontId="4" fillId="3" borderId="22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4" xfId="0" applyFont="1" applyFill="1" applyBorder="1" applyAlignment="1" applyProtection="1">
      <alignment horizontal="left" vertical="center" wrapText="1" readingOrder="1"/>
      <protection locked="0"/>
    </xf>
    <xf numFmtId="0" fontId="1" fillId="3" borderId="7" xfId="0" applyFont="1" applyFill="1" applyBorder="1" applyAlignment="1" applyProtection="1">
      <alignment horizontal="center" vertical="center" wrapText="1" readingOrder="1"/>
      <protection locked="0"/>
    </xf>
    <xf numFmtId="0" fontId="1" fillId="3" borderId="40" xfId="0" applyFont="1" applyFill="1" applyBorder="1" applyAlignment="1" applyProtection="1">
      <alignment horizontal="center" vertical="center" wrapText="1" readingOrder="1"/>
      <protection locked="0"/>
    </xf>
    <xf numFmtId="0" fontId="1" fillId="3" borderId="4" xfId="0" applyFont="1" applyFill="1" applyBorder="1" applyAlignment="1" applyProtection="1">
      <alignment horizontal="center" vertical="center" wrapText="1" readingOrder="1"/>
      <protection locked="0"/>
    </xf>
    <xf numFmtId="0" fontId="1" fillId="3" borderId="22" xfId="0" applyFont="1" applyFill="1" applyBorder="1" applyAlignment="1" applyProtection="1">
      <alignment horizontal="center" vertical="center" wrapText="1" readingOrder="1"/>
      <protection locked="0"/>
    </xf>
    <xf numFmtId="0" fontId="1" fillId="3" borderId="23" xfId="0" applyFont="1" applyFill="1" applyBorder="1" applyAlignment="1" applyProtection="1">
      <alignment horizontal="center" vertical="center" wrapText="1" readingOrder="1"/>
      <protection locked="0"/>
    </xf>
    <xf numFmtId="0" fontId="1" fillId="3" borderId="12" xfId="0" applyFont="1" applyFill="1" applyBorder="1" applyAlignment="1" applyProtection="1">
      <alignment horizontal="center" vertical="center" wrapText="1" readingOrder="1"/>
      <protection locked="0"/>
    </xf>
    <xf numFmtId="0" fontId="1" fillId="3" borderId="1" xfId="0" applyFont="1" applyFill="1" applyBorder="1" applyAlignment="1" applyProtection="1">
      <alignment horizontal="center" vertical="center" wrapText="1" readingOrder="1"/>
      <protection locked="0"/>
    </xf>
    <xf numFmtId="0" fontId="4" fillId="0" borderId="10" xfId="0" applyFont="1" applyBorder="1" applyAlignment="1" applyProtection="1">
      <alignment horizontal="center" vertical="center" wrapText="1" readingOrder="1"/>
      <protection locked="0"/>
    </xf>
    <xf numFmtId="0" fontId="4" fillId="0" borderId="16" xfId="0" applyFont="1" applyBorder="1" applyAlignment="1" applyProtection="1">
      <alignment horizontal="center" vertical="center" wrapText="1" readingOrder="1"/>
      <protection locked="0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5" fillId="0" borderId="7" xfId="0" applyFont="1" applyBorder="1" applyAlignment="1" applyProtection="1">
      <alignment horizontal="center" vertical="center" wrapText="1" readingOrder="1"/>
      <protection locked="0"/>
    </xf>
    <xf numFmtId="0" fontId="18" fillId="0" borderId="0" xfId="0" applyFont="1" applyBorder="1" applyAlignment="1" applyProtection="1">
      <alignment horizontal="left" vertical="center" wrapText="1" readingOrder="1"/>
      <protection locked="0"/>
    </xf>
    <xf numFmtId="0" fontId="4" fillId="0" borderId="11" xfId="0" applyFont="1" applyBorder="1" applyAlignment="1" applyProtection="1">
      <alignment horizontal="center" vertical="center" wrapText="1" readingOrder="1"/>
      <protection locked="0"/>
    </xf>
    <xf numFmtId="0" fontId="5" fillId="0" borderId="12" xfId="0" applyFont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24" fillId="0" borderId="27" xfId="0" applyFont="1" applyFill="1" applyBorder="1" applyAlignment="1" applyProtection="1">
      <alignment horizontal="center" vertical="center" wrapText="1" readingOrder="1"/>
      <protection locked="0"/>
    </xf>
    <xf numFmtId="0" fontId="24" fillId="0" borderId="28" xfId="0" applyFont="1" applyFill="1" applyBorder="1" applyAlignment="1" applyProtection="1">
      <alignment horizontal="center" vertical="center" wrapText="1" readingOrder="1"/>
      <protection locked="0"/>
    </xf>
    <xf numFmtId="0" fontId="24" fillId="0" borderId="14" xfId="0" applyFont="1" applyFill="1" applyBorder="1" applyAlignment="1" applyProtection="1">
      <alignment horizontal="center" vertical="center" wrapText="1" readingOrder="1"/>
      <protection locked="0"/>
    </xf>
    <xf numFmtId="0" fontId="24" fillId="0" borderId="17" xfId="0" applyFont="1" applyFill="1" applyBorder="1" applyAlignment="1" applyProtection="1">
      <alignment horizontal="center" vertical="center" wrapText="1" readingOrder="1"/>
      <protection locked="0"/>
    </xf>
    <xf numFmtId="0" fontId="24" fillId="0" borderId="0" xfId="0" applyFont="1" applyFill="1" applyBorder="1" applyAlignment="1" applyProtection="1">
      <alignment horizontal="center" vertical="center" wrapText="1" readingOrder="1"/>
      <protection locked="0"/>
    </xf>
    <xf numFmtId="0" fontId="24" fillId="0" borderId="15" xfId="0" applyFont="1" applyFill="1" applyBorder="1" applyAlignment="1" applyProtection="1">
      <alignment horizontal="center" vertical="center" wrapText="1" readingOrder="1"/>
      <protection locked="0"/>
    </xf>
    <xf numFmtId="0" fontId="24" fillId="0" borderId="22" xfId="0" applyFont="1" applyFill="1" applyBorder="1" applyAlignment="1" applyProtection="1">
      <alignment horizontal="center" vertical="center" wrapText="1" readingOrder="1"/>
      <protection locked="0"/>
    </xf>
    <xf numFmtId="0" fontId="24" fillId="0" borderId="23" xfId="0" applyFont="1" applyFill="1" applyBorder="1" applyAlignment="1" applyProtection="1">
      <alignment horizontal="center" vertical="center" wrapText="1" readingOrder="1"/>
      <protection locked="0"/>
    </xf>
    <xf numFmtId="0" fontId="24" fillId="0" borderId="21" xfId="0" applyFont="1" applyFill="1" applyBorder="1" applyAlignment="1" applyProtection="1">
      <alignment horizontal="center" vertical="center" wrapText="1" readingOrder="1"/>
      <protection locked="0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3" borderId="27" xfId="0" applyFont="1" applyFill="1" applyBorder="1" applyAlignment="1" applyProtection="1">
      <alignment horizontal="center" vertical="center" wrapText="1" readingOrder="1"/>
      <protection locked="0"/>
    </xf>
    <xf numFmtId="0" fontId="1" fillId="3" borderId="28" xfId="0" applyFont="1" applyFill="1" applyBorder="1" applyAlignment="1" applyProtection="1">
      <alignment horizontal="center" vertical="center" wrapText="1" readingOrder="1"/>
      <protection locked="0"/>
    </xf>
    <xf numFmtId="0" fontId="1" fillId="3" borderId="10" xfId="0" applyFont="1" applyFill="1" applyBorder="1" applyAlignment="1" applyProtection="1">
      <alignment horizontal="center" wrapText="1" readingOrder="1"/>
      <protection locked="0"/>
    </xf>
    <xf numFmtId="0" fontId="1" fillId="3" borderId="11" xfId="0" applyFont="1" applyFill="1" applyBorder="1" applyAlignment="1" applyProtection="1">
      <alignment horizontal="center" wrapText="1" readingOrder="1"/>
      <protection locked="0"/>
    </xf>
    <xf numFmtId="0" fontId="1" fillId="0" borderId="7" xfId="0" applyFont="1" applyBorder="1" applyAlignment="1" applyProtection="1">
      <alignment horizontal="center" wrapText="1" readingOrder="1"/>
      <protection locked="0"/>
    </xf>
    <xf numFmtId="0" fontId="24" fillId="0" borderId="17" xfId="0" applyFont="1" applyBorder="1" applyAlignment="1" applyProtection="1">
      <alignment horizontal="center" vertical="center" wrapText="1" readingOrder="1"/>
      <protection locked="0"/>
    </xf>
    <xf numFmtId="0" fontId="24" fillId="0" borderId="0" xfId="0" applyFont="1" applyAlignment="1" applyProtection="1">
      <alignment horizontal="center" vertical="center" wrapText="1" readingOrder="1"/>
      <protection locked="0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 readingOrder="1"/>
    </xf>
    <xf numFmtId="0" fontId="23" fillId="0" borderId="0" xfId="0" applyFont="1" applyAlignment="1">
      <alignment horizontal="left" vertical="center"/>
    </xf>
    <xf numFmtId="0" fontId="14" fillId="0" borderId="30" xfId="0" applyFont="1" applyBorder="1" applyAlignment="1" applyProtection="1">
      <alignment horizontal="left" vertical="top" wrapText="1" readingOrder="1"/>
      <protection locked="0"/>
    </xf>
    <xf numFmtId="0" fontId="3" fillId="7" borderId="7" xfId="0" applyFont="1" applyFill="1" applyBorder="1" applyAlignment="1" applyProtection="1">
      <alignment horizontal="center" wrapText="1" readingOrder="1"/>
      <protection locked="0"/>
    </xf>
    <xf numFmtId="0" fontId="14" fillId="0" borderId="12" xfId="0" applyFont="1" applyBorder="1" applyAlignment="1" applyProtection="1">
      <alignment horizontal="left" vertical="top" wrapText="1" readingOrder="1"/>
      <protection locked="0"/>
    </xf>
    <xf numFmtId="0" fontId="14" fillId="0" borderId="1" xfId="0" applyFont="1" applyBorder="1" applyAlignment="1" applyProtection="1">
      <alignment horizontal="left" vertical="top" wrapText="1" readingOrder="1"/>
      <protection locked="0"/>
    </xf>
    <xf numFmtId="0" fontId="13" fillId="3" borderId="12" xfId="0" applyFont="1" applyFill="1" applyBorder="1" applyAlignment="1" applyProtection="1">
      <alignment horizontal="left" vertical="top" wrapText="1" readingOrder="1"/>
      <protection locked="0"/>
    </xf>
    <xf numFmtId="0" fontId="13" fillId="3" borderId="1" xfId="0" applyFont="1" applyFill="1" applyBorder="1" applyAlignment="1" applyProtection="1">
      <alignment horizontal="left" vertical="top" wrapText="1" readingOrder="1"/>
      <protection locked="0"/>
    </xf>
    <xf numFmtId="0" fontId="13" fillId="3" borderId="26" xfId="0" applyFont="1" applyFill="1" applyBorder="1" applyAlignment="1" applyProtection="1">
      <alignment horizontal="left" vertical="top" wrapText="1" readingOrder="1"/>
      <protection locked="0"/>
    </xf>
    <xf numFmtId="0" fontId="13" fillId="3" borderId="20" xfId="0" applyFont="1" applyFill="1" applyBorder="1" applyAlignment="1" applyProtection="1">
      <alignment horizontal="left" vertical="top" wrapText="1" readingOrder="1"/>
      <protection locked="0"/>
    </xf>
    <xf numFmtId="0" fontId="14" fillId="0" borderId="4" xfId="0" applyFont="1" applyBorder="1" applyAlignment="1" applyProtection="1">
      <alignment horizontal="left" vertical="top" wrapText="1" readingOrder="1"/>
      <protection locked="0"/>
    </xf>
    <xf numFmtId="0" fontId="14" fillId="0" borderId="32" xfId="0" applyFont="1" applyBorder="1" applyAlignment="1" applyProtection="1">
      <alignment horizontal="left" vertical="top" wrapText="1" readingOrder="1"/>
      <protection locked="0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0" xfId="0" applyFont="1" applyFill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</cellXfs>
  <cellStyles count="3">
    <cellStyle name="Įprastas" xfId="0" builtinId="0"/>
    <cellStyle name="Normal 2" xfId="1"/>
    <cellStyle name="Procentai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DCDCD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1"/>
  <sheetViews>
    <sheetView zoomScaleNormal="100" workbookViewId="0">
      <pane ySplit="7" topLeftCell="A8" activePane="bottomLeft" state="frozen"/>
      <selection pane="bottomLeft" activeCell="A5" sqref="A5:R5"/>
    </sheetView>
  </sheetViews>
  <sheetFormatPr defaultColWidth="9.140625" defaultRowHeight="18" customHeight="1" x14ac:dyDescent="0.2"/>
  <cols>
    <col min="1" max="2" width="11.85546875" style="7" customWidth="1"/>
    <col min="3" max="3" width="11.85546875" style="1" customWidth="1"/>
    <col min="4" max="4" width="14" style="1" customWidth="1"/>
    <col min="5" max="5" width="11.85546875" style="1" customWidth="1"/>
    <col min="6" max="6" width="11.140625" style="6" customWidth="1"/>
    <col min="7" max="7" width="15.5703125" style="6" customWidth="1"/>
    <col min="8" max="8" width="12" style="7" hidden="1" customWidth="1"/>
    <col min="9" max="9" width="13" style="7" customWidth="1"/>
    <col min="10" max="10" width="11.85546875" style="7" customWidth="1"/>
    <col min="11" max="11" width="11.5703125" style="7" customWidth="1"/>
    <col min="12" max="12" width="21.85546875" style="1" customWidth="1"/>
    <col min="13" max="13" width="22.140625" style="1" hidden="1" customWidth="1"/>
    <col min="14" max="14" width="45.85546875" style="1" hidden="1" customWidth="1"/>
    <col min="15" max="15" width="5.85546875" style="1" hidden="1" customWidth="1"/>
    <col min="16" max="18" width="6.5703125" style="7" hidden="1" customWidth="1"/>
    <col min="19" max="19" width="12" style="130" hidden="1" customWidth="1"/>
    <col min="20" max="20" width="46.7109375" style="1" bestFit="1" customWidth="1"/>
    <col min="21" max="16384" width="9.140625" style="1"/>
  </cols>
  <sheetData>
    <row r="1" spans="1:19" ht="12.75" x14ac:dyDescent="0.2">
      <c r="J1" s="115" t="s">
        <v>12</v>
      </c>
    </row>
    <row r="2" spans="1:19" ht="12.75" x14ac:dyDescent="0.2">
      <c r="J2" s="115" t="s">
        <v>13</v>
      </c>
    </row>
    <row r="3" spans="1:19" ht="12.75" x14ac:dyDescent="0.2">
      <c r="J3" s="115" t="s">
        <v>278</v>
      </c>
    </row>
    <row r="4" spans="1:19" ht="12.75" x14ac:dyDescent="0.2">
      <c r="J4" s="115"/>
    </row>
    <row r="5" spans="1:19" ht="33.75" customHeight="1" x14ac:dyDescent="0.2">
      <c r="A5" s="267" t="s">
        <v>274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131"/>
    </row>
    <row r="6" spans="1:19" ht="39.75" customHeight="1" x14ac:dyDescent="0.2">
      <c r="A6" s="199" t="s">
        <v>14</v>
      </c>
      <c r="B6" s="199" t="s">
        <v>156</v>
      </c>
      <c r="C6" s="199" t="s">
        <v>15</v>
      </c>
      <c r="D6" s="199" t="s">
        <v>250</v>
      </c>
      <c r="E6" s="199" t="s">
        <v>6</v>
      </c>
      <c r="F6" s="199" t="s">
        <v>251</v>
      </c>
      <c r="G6" s="201" t="s">
        <v>261</v>
      </c>
      <c r="H6" s="199" t="s">
        <v>252</v>
      </c>
      <c r="I6" s="199" t="s">
        <v>253</v>
      </c>
      <c r="J6" s="199" t="s">
        <v>254</v>
      </c>
      <c r="K6" s="199" t="s">
        <v>255</v>
      </c>
      <c r="L6" s="199" t="s">
        <v>256</v>
      </c>
      <c r="M6" s="197" t="s">
        <v>10</v>
      </c>
      <c r="N6" s="197" t="s">
        <v>257</v>
      </c>
      <c r="O6" s="197"/>
      <c r="P6" s="202" t="s">
        <v>258</v>
      </c>
      <c r="Q6" s="203"/>
      <c r="R6" s="204"/>
      <c r="S6" s="268" t="s">
        <v>227</v>
      </c>
    </row>
    <row r="7" spans="1:19" ht="15" customHeight="1" x14ac:dyDescent="0.2">
      <c r="A7" s="200"/>
      <c r="B7" s="200"/>
      <c r="C7" s="200"/>
      <c r="D7" s="200"/>
      <c r="E7" s="200"/>
      <c r="F7" s="200"/>
      <c r="G7" s="199"/>
      <c r="H7" s="200"/>
      <c r="I7" s="200"/>
      <c r="J7" s="200"/>
      <c r="K7" s="200"/>
      <c r="L7" s="200"/>
      <c r="M7" s="198"/>
      <c r="N7" s="137" t="s">
        <v>1</v>
      </c>
      <c r="O7" s="137" t="s">
        <v>16</v>
      </c>
      <c r="P7" s="138">
        <v>2023</v>
      </c>
      <c r="Q7" s="138">
        <v>2024</v>
      </c>
      <c r="R7" s="138">
        <v>2025</v>
      </c>
      <c r="S7" s="269"/>
    </row>
    <row r="8" spans="1:19" ht="12.75" x14ac:dyDescent="0.2">
      <c r="A8" s="139">
        <v>1</v>
      </c>
      <c r="B8" s="139">
        <v>2</v>
      </c>
      <c r="C8" s="139">
        <v>3</v>
      </c>
      <c r="D8" s="139">
        <v>4</v>
      </c>
      <c r="E8" s="139">
        <v>5</v>
      </c>
      <c r="F8" s="139">
        <v>6</v>
      </c>
      <c r="G8" s="139">
        <v>7</v>
      </c>
      <c r="H8" s="139">
        <v>8</v>
      </c>
      <c r="I8" s="139">
        <v>9</v>
      </c>
      <c r="J8" s="139">
        <v>10</v>
      </c>
      <c r="K8" s="139">
        <v>11</v>
      </c>
      <c r="L8" s="139">
        <v>12</v>
      </c>
      <c r="M8" s="136"/>
      <c r="N8" s="24"/>
      <c r="O8" s="24"/>
      <c r="P8" s="136"/>
      <c r="Q8" s="136"/>
      <c r="R8" s="136"/>
      <c r="S8" s="140">
        <v>13</v>
      </c>
    </row>
    <row r="9" spans="1:19" ht="18" customHeight="1" x14ac:dyDescent="0.2">
      <c r="A9" s="28" t="s">
        <v>0</v>
      </c>
      <c r="B9" s="195" t="s">
        <v>219</v>
      </c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6"/>
      <c r="S9" s="132"/>
    </row>
    <row r="10" spans="1:19" ht="15" customHeight="1" x14ac:dyDescent="0.2">
      <c r="A10" s="205" t="s">
        <v>0</v>
      </c>
      <c r="B10" s="207" t="s">
        <v>0</v>
      </c>
      <c r="C10" s="227" t="s">
        <v>37</v>
      </c>
      <c r="D10" s="227"/>
      <c r="E10" s="227"/>
      <c r="F10" s="229" t="s">
        <v>233</v>
      </c>
      <c r="G10" s="302"/>
      <c r="H10" s="303"/>
      <c r="I10" s="303"/>
      <c r="J10" s="303"/>
      <c r="K10" s="303"/>
      <c r="L10" s="304" t="s">
        <v>58</v>
      </c>
      <c r="M10" s="29" t="s">
        <v>45</v>
      </c>
      <c r="N10" s="29" t="s">
        <v>154</v>
      </c>
      <c r="O10" s="5" t="s">
        <v>18</v>
      </c>
      <c r="P10" s="83">
        <v>35</v>
      </c>
      <c r="Q10" s="83">
        <v>37</v>
      </c>
      <c r="R10" s="83">
        <v>37</v>
      </c>
      <c r="S10" s="132"/>
    </row>
    <row r="11" spans="1:19" ht="15" customHeight="1" x14ac:dyDescent="0.2">
      <c r="A11" s="206"/>
      <c r="B11" s="208"/>
      <c r="C11" s="228"/>
      <c r="D11" s="228"/>
      <c r="E11" s="228"/>
      <c r="F11" s="230"/>
      <c r="G11" s="277"/>
      <c r="H11" s="278"/>
      <c r="I11" s="278"/>
      <c r="J11" s="278"/>
      <c r="K11" s="278"/>
      <c r="L11" s="305"/>
      <c r="M11" s="29" t="s">
        <v>46</v>
      </c>
      <c r="N11" s="29" t="s">
        <v>167</v>
      </c>
      <c r="O11" s="5" t="s">
        <v>18</v>
      </c>
      <c r="P11" s="83">
        <v>1</v>
      </c>
      <c r="Q11" s="83">
        <v>1</v>
      </c>
      <c r="R11" s="83">
        <v>1</v>
      </c>
      <c r="S11" s="132"/>
    </row>
    <row r="12" spans="1:19" ht="6.75" customHeight="1" x14ac:dyDescent="0.2">
      <c r="A12" s="192" t="s">
        <v>0</v>
      </c>
      <c r="B12" s="217" t="s">
        <v>0</v>
      </c>
      <c r="C12" s="209" t="s">
        <v>0</v>
      </c>
      <c r="D12" s="221" t="s">
        <v>157</v>
      </c>
      <c r="E12" s="222"/>
      <c r="F12" s="219" t="s">
        <v>40</v>
      </c>
      <c r="G12" s="209"/>
      <c r="H12" s="253"/>
      <c r="I12" s="253"/>
      <c r="J12" s="253"/>
      <c r="K12" s="253"/>
      <c r="L12" s="306" t="s">
        <v>58</v>
      </c>
      <c r="M12" s="30" t="s">
        <v>39</v>
      </c>
      <c r="N12" s="30" t="s">
        <v>38</v>
      </c>
      <c r="O12" s="4" t="s">
        <v>19</v>
      </c>
      <c r="P12" s="84">
        <v>320</v>
      </c>
      <c r="Q12" s="84">
        <v>320</v>
      </c>
      <c r="R12" s="84">
        <v>320</v>
      </c>
      <c r="S12" s="132"/>
    </row>
    <row r="13" spans="1:19" ht="6.75" customHeight="1" x14ac:dyDescent="0.2">
      <c r="A13" s="193"/>
      <c r="B13" s="218"/>
      <c r="C13" s="210"/>
      <c r="D13" s="223"/>
      <c r="E13" s="224"/>
      <c r="F13" s="220"/>
      <c r="G13" s="211"/>
      <c r="H13" s="255"/>
      <c r="I13" s="255"/>
      <c r="J13" s="255"/>
      <c r="K13" s="255"/>
      <c r="L13" s="306"/>
      <c r="M13" s="55" t="s">
        <v>168</v>
      </c>
      <c r="N13" s="36" t="s">
        <v>169</v>
      </c>
      <c r="O13" s="4" t="s">
        <v>19</v>
      </c>
      <c r="P13" s="84">
        <v>70</v>
      </c>
      <c r="Q13" s="84">
        <v>70</v>
      </c>
      <c r="R13" s="84">
        <v>75</v>
      </c>
      <c r="S13" s="132"/>
    </row>
    <row r="14" spans="1:19" ht="12.75" x14ac:dyDescent="0.2">
      <c r="A14" s="193"/>
      <c r="B14" s="218"/>
      <c r="C14" s="210"/>
      <c r="D14" s="31" t="s">
        <v>20</v>
      </c>
      <c r="E14" s="32" t="s">
        <v>21</v>
      </c>
      <c r="F14" s="31" t="s">
        <v>58</v>
      </c>
      <c r="G14" s="93">
        <v>164</v>
      </c>
      <c r="H14" s="94">
        <v>196.9</v>
      </c>
      <c r="I14" s="94">
        <v>263.8</v>
      </c>
      <c r="J14" s="94">
        <v>216.5</v>
      </c>
      <c r="K14" s="93">
        <v>238.2</v>
      </c>
      <c r="L14" s="31" t="s">
        <v>58</v>
      </c>
      <c r="M14" s="33"/>
      <c r="N14" s="33"/>
      <c r="O14" s="26"/>
      <c r="P14" s="77"/>
      <c r="Q14" s="77"/>
      <c r="R14" s="77"/>
      <c r="S14" s="133"/>
    </row>
    <row r="15" spans="1:19" ht="18" customHeight="1" x14ac:dyDescent="0.2">
      <c r="A15" s="193"/>
      <c r="B15" s="218"/>
      <c r="C15" s="211"/>
      <c r="D15" s="180" t="s">
        <v>57</v>
      </c>
      <c r="E15" s="181"/>
      <c r="F15" s="181"/>
      <c r="G15" s="34">
        <f>SUM(G14:G14)</f>
        <v>164</v>
      </c>
      <c r="H15" s="34">
        <f t="shared" ref="H15" si="0">SUM(H14:H14)</f>
        <v>196.9</v>
      </c>
      <c r="I15" s="34">
        <f t="shared" ref="I15" si="1">SUM(I14:I14)</f>
        <v>263.8</v>
      </c>
      <c r="J15" s="34">
        <f t="shared" ref="J15" si="2">SUM(J14:J14)</f>
        <v>216.5</v>
      </c>
      <c r="K15" s="34">
        <f t="shared" ref="K15" si="3">SUM(K14:K14)</f>
        <v>238.2</v>
      </c>
      <c r="L15" s="47" t="s">
        <v>58</v>
      </c>
      <c r="M15" s="35" t="s">
        <v>58</v>
      </c>
      <c r="N15" s="35" t="s">
        <v>58</v>
      </c>
      <c r="O15" s="35" t="s">
        <v>58</v>
      </c>
      <c r="P15" s="35" t="s">
        <v>58</v>
      </c>
      <c r="Q15" s="35" t="s">
        <v>58</v>
      </c>
      <c r="R15" s="35" t="s">
        <v>58</v>
      </c>
      <c r="S15" s="135">
        <f>(I15-G15)/G15</f>
        <v>0.60853658536585375</v>
      </c>
    </row>
    <row r="16" spans="1:19" ht="8.25" customHeight="1" x14ac:dyDescent="0.2">
      <c r="A16" s="193"/>
      <c r="B16" s="218"/>
      <c r="C16" s="212" t="s">
        <v>17</v>
      </c>
      <c r="D16" s="221" t="s">
        <v>158</v>
      </c>
      <c r="E16" s="222"/>
      <c r="F16" s="219" t="s">
        <v>40</v>
      </c>
      <c r="G16" s="248"/>
      <c r="H16" s="249"/>
      <c r="I16" s="249"/>
      <c r="J16" s="249"/>
      <c r="K16" s="249"/>
      <c r="L16" s="281" t="s">
        <v>58</v>
      </c>
      <c r="M16" s="36" t="s">
        <v>41</v>
      </c>
      <c r="N16" s="36" t="s">
        <v>193</v>
      </c>
      <c r="O16" s="4" t="s">
        <v>65</v>
      </c>
      <c r="P16" s="78">
        <v>95</v>
      </c>
      <c r="Q16" s="78">
        <v>100</v>
      </c>
      <c r="R16" s="82">
        <v>105</v>
      </c>
      <c r="S16" s="132"/>
    </row>
    <row r="17" spans="1:20" ht="8.25" customHeight="1" x14ac:dyDescent="0.2">
      <c r="A17" s="193"/>
      <c r="B17" s="218"/>
      <c r="C17" s="213"/>
      <c r="D17" s="238"/>
      <c r="E17" s="225"/>
      <c r="F17" s="236"/>
      <c r="G17" s="307"/>
      <c r="H17" s="308"/>
      <c r="I17" s="308"/>
      <c r="J17" s="308"/>
      <c r="K17" s="308"/>
      <c r="L17" s="287"/>
      <c r="M17" s="36" t="s">
        <v>43</v>
      </c>
      <c r="N17" s="37" t="s">
        <v>42</v>
      </c>
      <c r="O17" s="4" t="s">
        <v>65</v>
      </c>
      <c r="P17" s="82">
        <v>102</v>
      </c>
      <c r="Q17" s="82">
        <v>103</v>
      </c>
      <c r="R17" s="82">
        <v>104</v>
      </c>
      <c r="S17" s="132"/>
    </row>
    <row r="18" spans="1:20" ht="8.25" customHeight="1" x14ac:dyDescent="0.2">
      <c r="A18" s="193"/>
      <c r="B18" s="218"/>
      <c r="C18" s="213"/>
      <c r="D18" s="238"/>
      <c r="E18" s="225"/>
      <c r="F18" s="236"/>
      <c r="G18" s="307"/>
      <c r="H18" s="308"/>
      <c r="I18" s="308"/>
      <c r="J18" s="308"/>
      <c r="K18" s="308"/>
      <c r="L18" s="287"/>
      <c r="M18" s="36" t="s">
        <v>44</v>
      </c>
      <c r="N18" s="36" t="s">
        <v>170</v>
      </c>
      <c r="O18" s="4" t="s">
        <v>65</v>
      </c>
      <c r="P18" s="78">
        <v>143</v>
      </c>
      <c r="Q18" s="78">
        <v>143</v>
      </c>
      <c r="R18" s="82">
        <v>145</v>
      </c>
      <c r="S18" s="132"/>
    </row>
    <row r="19" spans="1:20" ht="12.75" x14ac:dyDescent="0.2">
      <c r="A19" s="193"/>
      <c r="B19" s="218"/>
      <c r="C19" s="213"/>
      <c r="D19" s="31" t="s">
        <v>20</v>
      </c>
      <c r="E19" s="38" t="s">
        <v>21</v>
      </c>
      <c r="F19" s="31" t="s">
        <v>58</v>
      </c>
      <c r="G19" s="111">
        <v>4280.1000000000004</v>
      </c>
      <c r="H19" s="102">
        <v>5230</v>
      </c>
      <c r="I19" s="94">
        <v>4610.5</v>
      </c>
      <c r="J19" s="94">
        <v>5753</v>
      </c>
      <c r="K19" s="93">
        <v>6328.3</v>
      </c>
      <c r="L19" s="44" t="s">
        <v>58</v>
      </c>
      <c r="M19" s="39"/>
      <c r="N19" s="40"/>
      <c r="O19" s="41"/>
      <c r="P19" s="79"/>
      <c r="Q19" s="79"/>
      <c r="R19" s="79"/>
      <c r="S19" s="133"/>
      <c r="T19" s="152"/>
    </row>
    <row r="20" spans="1:20" ht="12.75" x14ac:dyDescent="0.2">
      <c r="A20" s="193"/>
      <c r="B20" s="218"/>
      <c r="C20" s="213"/>
      <c r="D20" s="31" t="s">
        <v>20</v>
      </c>
      <c r="E20" s="42" t="s">
        <v>24</v>
      </c>
      <c r="F20" s="31" t="s">
        <v>58</v>
      </c>
      <c r="G20" s="93">
        <v>215.2</v>
      </c>
      <c r="H20" s="93">
        <v>195.8</v>
      </c>
      <c r="I20" s="103">
        <v>195.8</v>
      </c>
      <c r="J20" s="104">
        <v>215.4</v>
      </c>
      <c r="K20" s="104">
        <v>236.9</v>
      </c>
      <c r="L20" s="31" t="s">
        <v>58</v>
      </c>
      <c r="M20" s="39"/>
      <c r="N20" s="39"/>
      <c r="O20" s="41"/>
      <c r="P20" s="43"/>
      <c r="Q20" s="43"/>
      <c r="R20" s="79"/>
      <c r="S20" s="133"/>
    </row>
    <row r="21" spans="1:20" ht="12.75" x14ac:dyDescent="0.2">
      <c r="A21" s="193"/>
      <c r="B21" s="218"/>
      <c r="C21" s="213"/>
      <c r="D21" s="31">
        <v>188714469</v>
      </c>
      <c r="E21" s="153" t="s">
        <v>262</v>
      </c>
      <c r="F21" s="154" t="s">
        <v>58</v>
      </c>
      <c r="G21" s="93">
        <v>7.9429999999999996</v>
      </c>
      <c r="H21" s="93"/>
      <c r="I21" s="155"/>
      <c r="J21" s="156"/>
      <c r="K21" s="156"/>
      <c r="L21" s="31"/>
      <c r="M21" s="39"/>
      <c r="N21" s="39"/>
      <c r="O21" s="41"/>
      <c r="P21" s="43"/>
      <c r="Q21" s="43"/>
      <c r="R21" s="79"/>
      <c r="S21" s="133"/>
    </row>
    <row r="22" spans="1:20" ht="13.5" customHeight="1" x14ac:dyDescent="0.2">
      <c r="A22" s="193"/>
      <c r="B22" s="218"/>
      <c r="C22" s="214"/>
      <c r="D22" s="180" t="s">
        <v>57</v>
      </c>
      <c r="E22" s="181"/>
      <c r="F22" s="181"/>
      <c r="G22" s="34">
        <f>SUM(G19:G21)</f>
        <v>4503.2430000000004</v>
      </c>
      <c r="H22" s="34">
        <f t="shared" ref="H22:K22" si="4">SUM(H19:H21)</f>
        <v>5425.8</v>
      </c>
      <c r="I22" s="34">
        <f t="shared" si="4"/>
        <v>4806.3</v>
      </c>
      <c r="J22" s="34">
        <f t="shared" si="4"/>
        <v>5968.4</v>
      </c>
      <c r="K22" s="34">
        <f t="shared" si="4"/>
        <v>6565.2</v>
      </c>
      <c r="L22" s="47" t="s">
        <v>58</v>
      </c>
      <c r="M22" s="35" t="s">
        <v>58</v>
      </c>
      <c r="N22" s="35" t="s">
        <v>58</v>
      </c>
      <c r="O22" s="35" t="s">
        <v>58</v>
      </c>
      <c r="P22" s="35" t="s">
        <v>58</v>
      </c>
      <c r="Q22" s="35" t="s">
        <v>58</v>
      </c>
      <c r="R22" s="35" t="s">
        <v>58</v>
      </c>
      <c r="S22" s="157">
        <f>(I22-G22)/G22</f>
        <v>6.7297500934326612E-2</v>
      </c>
    </row>
    <row r="23" spans="1:20" ht="12" customHeight="1" x14ac:dyDescent="0.2">
      <c r="A23" s="193"/>
      <c r="B23" s="218"/>
      <c r="C23" s="234" t="s">
        <v>36</v>
      </c>
      <c r="D23" s="239" t="s">
        <v>47</v>
      </c>
      <c r="E23" s="240"/>
      <c r="F23" s="219" t="s">
        <v>40</v>
      </c>
      <c r="G23" s="209"/>
      <c r="H23" s="253"/>
      <c r="I23" s="253"/>
      <c r="J23" s="253"/>
      <c r="K23" s="253"/>
      <c r="L23" s="281" t="s">
        <v>58</v>
      </c>
      <c r="M23" s="36" t="s">
        <v>124</v>
      </c>
      <c r="N23" s="36" t="s">
        <v>48</v>
      </c>
      <c r="O23" s="4" t="s">
        <v>19</v>
      </c>
      <c r="P23" s="27">
        <v>1</v>
      </c>
      <c r="Q23" s="27">
        <v>1</v>
      </c>
      <c r="R23" s="27">
        <v>1</v>
      </c>
      <c r="S23" s="132"/>
    </row>
    <row r="24" spans="1:20" ht="12" customHeight="1" x14ac:dyDescent="0.2">
      <c r="A24" s="193"/>
      <c r="B24" s="218"/>
      <c r="C24" s="235"/>
      <c r="D24" s="241"/>
      <c r="E24" s="242"/>
      <c r="F24" s="236"/>
      <c r="G24" s="210"/>
      <c r="H24" s="254"/>
      <c r="I24" s="254"/>
      <c r="J24" s="254"/>
      <c r="K24" s="254"/>
      <c r="L24" s="287"/>
      <c r="M24" s="36" t="s">
        <v>125</v>
      </c>
      <c r="N24" s="36" t="s">
        <v>49</v>
      </c>
      <c r="O24" s="4" t="s">
        <v>19</v>
      </c>
      <c r="P24" s="27">
        <v>1</v>
      </c>
      <c r="Q24" s="27">
        <v>1</v>
      </c>
      <c r="R24" s="27">
        <v>1</v>
      </c>
      <c r="S24" s="132"/>
    </row>
    <row r="25" spans="1:20" ht="12" customHeight="1" x14ac:dyDescent="0.2">
      <c r="A25" s="193"/>
      <c r="B25" s="218"/>
      <c r="C25" s="235"/>
      <c r="D25" s="241"/>
      <c r="E25" s="242"/>
      <c r="F25" s="236"/>
      <c r="G25" s="210"/>
      <c r="H25" s="254"/>
      <c r="I25" s="254"/>
      <c r="J25" s="254"/>
      <c r="K25" s="254"/>
      <c r="L25" s="287"/>
      <c r="M25" s="36" t="s">
        <v>126</v>
      </c>
      <c r="N25" s="36" t="s">
        <v>50</v>
      </c>
      <c r="O25" s="4" t="s">
        <v>19</v>
      </c>
      <c r="P25" s="27">
        <v>1</v>
      </c>
      <c r="Q25" s="27">
        <v>1</v>
      </c>
      <c r="R25" s="27">
        <v>1</v>
      </c>
      <c r="S25" s="132"/>
    </row>
    <row r="26" spans="1:20" ht="12" customHeight="1" x14ac:dyDescent="0.2">
      <c r="A26" s="193"/>
      <c r="B26" s="218"/>
      <c r="C26" s="235"/>
      <c r="D26" s="243"/>
      <c r="E26" s="244"/>
      <c r="F26" s="236"/>
      <c r="G26" s="211"/>
      <c r="H26" s="255"/>
      <c r="I26" s="255"/>
      <c r="J26" s="255"/>
      <c r="K26" s="255"/>
      <c r="L26" s="282"/>
      <c r="M26" s="36" t="s">
        <v>127</v>
      </c>
      <c r="N26" s="32" t="s">
        <v>51</v>
      </c>
      <c r="O26" s="4" t="s">
        <v>19</v>
      </c>
      <c r="P26" s="27">
        <v>1</v>
      </c>
      <c r="Q26" s="27">
        <v>1</v>
      </c>
      <c r="R26" s="27">
        <v>1</v>
      </c>
      <c r="S26" s="132"/>
    </row>
    <row r="27" spans="1:20" ht="12.75" x14ac:dyDescent="0.2">
      <c r="A27" s="193"/>
      <c r="B27" s="218"/>
      <c r="C27" s="235"/>
      <c r="D27" s="31">
        <v>188664023</v>
      </c>
      <c r="E27" s="45" t="s">
        <v>21</v>
      </c>
      <c r="F27" s="31" t="s">
        <v>58</v>
      </c>
      <c r="G27" s="93">
        <v>126.3</v>
      </c>
      <c r="H27" s="94">
        <v>143.69999999999999</v>
      </c>
      <c r="I27" s="94">
        <v>142.9</v>
      </c>
      <c r="J27" s="94">
        <v>132</v>
      </c>
      <c r="K27" s="93">
        <v>134</v>
      </c>
      <c r="L27" s="44" t="s">
        <v>58</v>
      </c>
      <c r="M27" s="33"/>
      <c r="N27" s="33"/>
      <c r="O27" s="26"/>
      <c r="P27" s="77"/>
      <c r="Q27" s="77"/>
      <c r="R27" s="77"/>
      <c r="S27" s="133"/>
    </row>
    <row r="28" spans="1:20" ht="18" customHeight="1" x14ac:dyDescent="0.2">
      <c r="A28" s="193"/>
      <c r="B28" s="218"/>
      <c r="C28" s="176"/>
      <c r="D28" s="180" t="s">
        <v>57</v>
      </c>
      <c r="E28" s="181"/>
      <c r="F28" s="181"/>
      <c r="G28" s="34">
        <f>SUM(G27:G27)</f>
        <v>126.3</v>
      </c>
      <c r="H28" s="34">
        <f t="shared" ref="H28" si="5">SUM(H27:H27)</f>
        <v>143.69999999999999</v>
      </c>
      <c r="I28" s="34">
        <f t="shared" ref="I28" si="6">SUM(I27:I27)</f>
        <v>142.9</v>
      </c>
      <c r="J28" s="34">
        <f t="shared" ref="J28" si="7">SUM(J27:J27)</f>
        <v>132</v>
      </c>
      <c r="K28" s="34">
        <f t="shared" ref="K28" si="8">SUM(K27:K27)</f>
        <v>134</v>
      </c>
      <c r="L28" s="47" t="s">
        <v>58</v>
      </c>
      <c r="M28" s="35" t="s">
        <v>58</v>
      </c>
      <c r="N28" s="35" t="s">
        <v>58</v>
      </c>
      <c r="O28" s="35" t="s">
        <v>58</v>
      </c>
      <c r="P28" s="35" t="s">
        <v>58</v>
      </c>
      <c r="Q28" s="35" t="s">
        <v>58</v>
      </c>
      <c r="R28" s="35" t="s">
        <v>58</v>
      </c>
      <c r="S28" s="135">
        <f>(I28-G28)/G28</f>
        <v>0.13143309580364218</v>
      </c>
    </row>
    <row r="29" spans="1:20" ht="12.75" x14ac:dyDescent="0.2">
      <c r="A29" s="193"/>
      <c r="B29" s="218"/>
      <c r="C29" s="231" t="s">
        <v>52</v>
      </c>
      <c r="D29" s="221" t="s">
        <v>159</v>
      </c>
      <c r="E29" s="184"/>
      <c r="F29" s="219" t="s">
        <v>40</v>
      </c>
      <c r="G29" s="209"/>
      <c r="H29" s="253"/>
      <c r="I29" s="253"/>
      <c r="J29" s="253"/>
      <c r="K29" s="253"/>
      <c r="L29" s="281" t="s">
        <v>58</v>
      </c>
      <c r="M29" s="36" t="s">
        <v>128</v>
      </c>
      <c r="N29" s="36" t="s">
        <v>53</v>
      </c>
      <c r="O29" s="4" t="s">
        <v>19</v>
      </c>
      <c r="P29" s="27">
        <v>2784</v>
      </c>
      <c r="Q29" s="27">
        <v>2830</v>
      </c>
      <c r="R29" s="27">
        <v>2865</v>
      </c>
      <c r="S29" s="132"/>
    </row>
    <row r="30" spans="1:20" ht="10.5" customHeight="1" x14ac:dyDescent="0.2">
      <c r="A30" s="193"/>
      <c r="B30" s="218"/>
      <c r="C30" s="232"/>
      <c r="D30" s="238"/>
      <c r="E30" s="185"/>
      <c r="F30" s="236"/>
      <c r="G30" s="210"/>
      <c r="H30" s="254"/>
      <c r="I30" s="254"/>
      <c r="J30" s="254"/>
      <c r="K30" s="254"/>
      <c r="L30" s="287"/>
      <c r="M30" s="36" t="s">
        <v>129</v>
      </c>
      <c r="N30" s="36" t="s">
        <v>173</v>
      </c>
      <c r="O30" s="4" t="s">
        <v>19</v>
      </c>
      <c r="P30" s="27">
        <v>2700</v>
      </c>
      <c r="Q30" s="27">
        <v>2723</v>
      </c>
      <c r="R30" s="27">
        <v>2722</v>
      </c>
      <c r="S30" s="132"/>
    </row>
    <row r="31" spans="1:20" ht="10.5" customHeight="1" x14ac:dyDescent="0.2">
      <c r="A31" s="193"/>
      <c r="B31" s="218"/>
      <c r="C31" s="232"/>
      <c r="D31" s="238"/>
      <c r="E31" s="185"/>
      <c r="F31" s="236"/>
      <c r="G31" s="210"/>
      <c r="H31" s="254"/>
      <c r="I31" s="254"/>
      <c r="J31" s="254"/>
      <c r="K31" s="254"/>
      <c r="L31" s="287"/>
      <c r="M31" s="36" t="s">
        <v>130</v>
      </c>
      <c r="N31" s="36" t="s">
        <v>54</v>
      </c>
      <c r="O31" s="4" t="s">
        <v>19</v>
      </c>
      <c r="P31" s="27">
        <v>3461</v>
      </c>
      <c r="Q31" s="27">
        <v>3560</v>
      </c>
      <c r="R31" s="27">
        <v>3700</v>
      </c>
      <c r="S31" s="132"/>
    </row>
    <row r="32" spans="1:20" ht="10.5" customHeight="1" x14ac:dyDescent="0.2">
      <c r="A32" s="193"/>
      <c r="B32" s="218"/>
      <c r="C32" s="232"/>
      <c r="D32" s="238"/>
      <c r="E32" s="185"/>
      <c r="F32" s="236"/>
      <c r="G32" s="210"/>
      <c r="H32" s="254"/>
      <c r="I32" s="254"/>
      <c r="J32" s="254"/>
      <c r="K32" s="254"/>
      <c r="L32" s="287"/>
      <c r="M32" s="36" t="s">
        <v>131</v>
      </c>
      <c r="N32" s="36" t="s">
        <v>56</v>
      </c>
      <c r="O32" s="4" t="s">
        <v>171</v>
      </c>
      <c r="P32" s="27">
        <v>38.799999999999997</v>
      </c>
      <c r="Q32" s="27">
        <v>38.799999999999997</v>
      </c>
      <c r="R32" s="27">
        <v>38.799999999999997</v>
      </c>
      <c r="S32" s="132"/>
    </row>
    <row r="33" spans="1:19" ht="10.5" customHeight="1" x14ac:dyDescent="0.2">
      <c r="A33" s="193"/>
      <c r="B33" s="218"/>
      <c r="C33" s="232"/>
      <c r="D33" s="238"/>
      <c r="E33" s="185"/>
      <c r="F33" s="236"/>
      <c r="G33" s="210"/>
      <c r="H33" s="254"/>
      <c r="I33" s="254"/>
      <c r="J33" s="254"/>
      <c r="K33" s="254"/>
      <c r="L33" s="287"/>
      <c r="M33" s="36" t="s">
        <v>132</v>
      </c>
      <c r="N33" s="36" t="s">
        <v>160</v>
      </c>
      <c r="O33" s="4" t="s">
        <v>172</v>
      </c>
      <c r="P33" s="27">
        <v>1511.57</v>
      </c>
      <c r="Q33" s="27">
        <v>1522.47</v>
      </c>
      <c r="R33" s="27">
        <v>1536.8</v>
      </c>
      <c r="S33" s="132"/>
    </row>
    <row r="34" spans="1:19" ht="10.5" customHeight="1" x14ac:dyDescent="0.2">
      <c r="A34" s="193"/>
      <c r="B34" s="218"/>
      <c r="C34" s="232"/>
      <c r="D34" s="223"/>
      <c r="E34" s="226"/>
      <c r="F34" s="220"/>
      <c r="G34" s="211"/>
      <c r="H34" s="255"/>
      <c r="I34" s="255"/>
      <c r="J34" s="255"/>
      <c r="K34" s="255"/>
      <c r="L34" s="282"/>
      <c r="M34" s="36" t="s">
        <v>133</v>
      </c>
      <c r="N34" s="32" t="s">
        <v>55</v>
      </c>
      <c r="O34" s="4" t="s">
        <v>171</v>
      </c>
      <c r="P34" s="27">
        <v>277.20999999999998</v>
      </c>
      <c r="Q34" s="27">
        <v>279.31</v>
      </c>
      <c r="R34" s="27">
        <v>280.51</v>
      </c>
      <c r="S34" s="132"/>
    </row>
    <row r="35" spans="1:19" ht="12.75" x14ac:dyDescent="0.2">
      <c r="A35" s="193"/>
      <c r="B35" s="218"/>
      <c r="C35" s="232"/>
      <c r="D35" s="31">
        <v>188714469</v>
      </c>
      <c r="E35" s="38" t="s">
        <v>21</v>
      </c>
      <c r="F35" s="46" t="s">
        <v>58</v>
      </c>
      <c r="G35" s="112">
        <v>1354.1</v>
      </c>
      <c r="H35" s="94">
        <v>2100.1</v>
      </c>
      <c r="I35" s="94">
        <v>1605.2</v>
      </c>
      <c r="J35" s="94">
        <v>2310.1</v>
      </c>
      <c r="K35" s="93">
        <v>2541.1</v>
      </c>
      <c r="L35" s="31" t="s">
        <v>58</v>
      </c>
      <c r="M35" s="33"/>
      <c r="N35" s="33"/>
      <c r="O35" s="26"/>
      <c r="P35" s="77"/>
      <c r="Q35" s="77"/>
      <c r="R35" s="77"/>
      <c r="S35" s="133"/>
    </row>
    <row r="36" spans="1:19" ht="12.75" x14ac:dyDescent="0.2">
      <c r="A36" s="193"/>
      <c r="B36" s="218"/>
      <c r="C36" s="232"/>
      <c r="D36" s="31" t="s">
        <v>20</v>
      </c>
      <c r="E36" s="42" t="s">
        <v>24</v>
      </c>
      <c r="F36" s="46" t="s">
        <v>58</v>
      </c>
      <c r="G36" s="93">
        <v>14.4</v>
      </c>
      <c r="H36" s="105">
        <v>4.9000000000000004</v>
      </c>
      <c r="I36" s="106">
        <v>12.1</v>
      </c>
      <c r="J36" s="107">
        <v>5.4</v>
      </c>
      <c r="K36" s="107">
        <v>5.9</v>
      </c>
      <c r="L36" s="31" t="s">
        <v>58</v>
      </c>
      <c r="M36" s="33"/>
      <c r="N36" s="33"/>
      <c r="O36" s="26"/>
      <c r="P36" s="77"/>
      <c r="Q36" s="77"/>
      <c r="R36" s="77"/>
      <c r="S36" s="133"/>
    </row>
    <row r="37" spans="1:19" ht="18" customHeight="1" x14ac:dyDescent="0.2">
      <c r="A37" s="193"/>
      <c r="B37" s="218"/>
      <c r="C37" s="233"/>
      <c r="D37" s="180" t="s">
        <v>57</v>
      </c>
      <c r="E37" s="181"/>
      <c r="F37" s="181"/>
      <c r="G37" s="34">
        <f>SUM(G35:G36)</f>
        <v>1368.5</v>
      </c>
      <c r="H37" s="34">
        <f t="shared" ref="H37:K37" si="9">SUM(H35:H36)</f>
        <v>2105</v>
      </c>
      <c r="I37" s="34">
        <f t="shared" si="9"/>
        <v>1617.3</v>
      </c>
      <c r="J37" s="34">
        <f t="shared" si="9"/>
        <v>2315.5</v>
      </c>
      <c r="K37" s="34">
        <f t="shared" si="9"/>
        <v>2547</v>
      </c>
      <c r="L37" s="47" t="s">
        <v>58</v>
      </c>
      <c r="M37" s="35" t="s">
        <v>58</v>
      </c>
      <c r="N37" s="35" t="s">
        <v>58</v>
      </c>
      <c r="O37" s="35" t="s">
        <v>58</v>
      </c>
      <c r="P37" s="35" t="s">
        <v>58</v>
      </c>
      <c r="Q37" s="35" t="s">
        <v>58</v>
      </c>
      <c r="R37" s="35" t="s">
        <v>58</v>
      </c>
      <c r="S37" s="135">
        <f>(I37-G37)/G37</f>
        <v>0.18180489587139201</v>
      </c>
    </row>
    <row r="38" spans="1:19" ht="21.75" customHeight="1" x14ac:dyDescent="0.2">
      <c r="A38" s="193"/>
      <c r="B38" s="218"/>
      <c r="C38" s="212" t="s">
        <v>61</v>
      </c>
      <c r="D38" s="221" t="s">
        <v>161</v>
      </c>
      <c r="E38" s="222"/>
      <c r="F38" s="219" t="s">
        <v>40</v>
      </c>
      <c r="G38" s="209"/>
      <c r="H38" s="253"/>
      <c r="I38" s="253"/>
      <c r="J38" s="253"/>
      <c r="K38" s="253"/>
      <c r="L38" s="281" t="s">
        <v>58</v>
      </c>
      <c r="M38" s="30" t="s">
        <v>59</v>
      </c>
      <c r="N38" s="30" t="s">
        <v>63</v>
      </c>
      <c r="O38" s="4" t="s">
        <v>19</v>
      </c>
      <c r="P38" s="27">
        <v>40</v>
      </c>
      <c r="Q38" s="27">
        <v>40</v>
      </c>
      <c r="R38" s="27">
        <v>40</v>
      </c>
      <c r="S38" s="132"/>
    </row>
    <row r="39" spans="1:19" ht="21.75" customHeight="1" x14ac:dyDescent="0.2">
      <c r="A39" s="193"/>
      <c r="B39" s="218"/>
      <c r="C39" s="213"/>
      <c r="D39" s="223"/>
      <c r="E39" s="224"/>
      <c r="F39" s="220"/>
      <c r="G39" s="211"/>
      <c r="H39" s="255"/>
      <c r="I39" s="255"/>
      <c r="J39" s="255"/>
      <c r="K39" s="255"/>
      <c r="L39" s="282"/>
      <c r="M39" s="30" t="s">
        <v>174</v>
      </c>
      <c r="N39" s="36" t="s">
        <v>163</v>
      </c>
      <c r="O39" s="4" t="s">
        <v>19</v>
      </c>
      <c r="P39" s="27">
        <v>1.25</v>
      </c>
      <c r="Q39" s="27">
        <v>1.25</v>
      </c>
      <c r="R39" s="27">
        <v>1.25</v>
      </c>
      <c r="S39" s="132"/>
    </row>
    <row r="40" spans="1:19" ht="12.75" x14ac:dyDescent="0.2">
      <c r="A40" s="193"/>
      <c r="B40" s="218"/>
      <c r="C40" s="213"/>
      <c r="D40" s="31">
        <v>191130798</v>
      </c>
      <c r="E40" s="32" t="s">
        <v>21</v>
      </c>
      <c r="F40" s="46" t="s">
        <v>58</v>
      </c>
      <c r="G40" s="94">
        <v>804</v>
      </c>
      <c r="H40" s="94">
        <v>833.7</v>
      </c>
      <c r="I40" s="94">
        <v>933.4</v>
      </c>
      <c r="J40" s="94">
        <v>917.1</v>
      </c>
      <c r="K40" s="93">
        <v>1008.8</v>
      </c>
      <c r="L40" s="31" t="s">
        <v>58</v>
      </c>
      <c r="M40" s="33"/>
      <c r="N40" s="33"/>
      <c r="O40" s="26"/>
      <c r="P40" s="77"/>
      <c r="Q40" s="77"/>
      <c r="R40" s="77"/>
      <c r="S40" s="133"/>
    </row>
    <row r="41" spans="1:19" ht="12.75" x14ac:dyDescent="0.2">
      <c r="A41" s="193"/>
      <c r="B41" s="218"/>
      <c r="C41" s="213"/>
      <c r="D41" s="31">
        <v>191130798</v>
      </c>
      <c r="E41" s="32" t="s">
        <v>24</v>
      </c>
      <c r="F41" s="46" t="s">
        <v>58</v>
      </c>
      <c r="G41" s="94">
        <v>1</v>
      </c>
      <c r="H41" s="94">
        <v>1</v>
      </c>
      <c r="I41" s="94">
        <v>1.3</v>
      </c>
      <c r="J41" s="94">
        <v>1.4</v>
      </c>
      <c r="K41" s="93">
        <v>1.6</v>
      </c>
      <c r="L41" s="31" t="s">
        <v>58</v>
      </c>
      <c r="M41" s="33"/>
      <c r="N41" s="33"/>
      <c r="O41" s="26"/>
      <c r="P41" s="77"/>
      <c r="Q41" s="77"/>
      <c r="R41" s="77"/>
      <c r="S41" s="133"/>
    </row>
    <row r="42" spans="1:19" ht="12.75" x14ac:dyDescent="0.2">
      <c r="A42" s="193"/>
      <c r="B42" s="218"/>
      <c r="C42" s="213"/>
      <c r="D42" s="31">
        <v>191130798</v>
      </c>
      <c r="E42" s="32" t="s">
        <v>23</v>
      </c>
      <c r="F42" s="46" t="s">
        <v>58</v>
      </c>
      <c r="G42" s="94">
        <v>21.7</v>
      </c>
      <c r="H42" s="94">
        <v>25.3</v>
      </c>
      <c r="I42" s="94">
        <v>29.8</v>
      </c>
      <c r="J42" s="94">
        <v>27.8</v>
      </c>
      <c r="K42" s="93">
        <v>30.6</v>
      </c>
      <c r="L42" s="31" t="s">
        <v>58</v>
      </c>
      <c r="M42" s="33"/>
      <c r="N42" s="33"/>
      <c r="O42" s="26"/>
      <c r="P42" s="77"/>
      <c r="Q42" s="77"/>
      <c r="R42" s="77"/>
      <c r="S42" s="133"/>
    </row>
    <row r="43" spans="1:19" ht="18" customHeight="1" x14ac:dyDescent="0.2">
      <c r="A43" s="193"/>
      <c r="B43" s="218"/>
      <c r="C43" s="214"/>
      <c r="D43" s="180" t="s">
        <v>57</v>
      </c>
      <c r="E43" s="181"/>
      <c r="F43" s="181"/>
      <c r="G43" s="34">
        <f>SUM(G40:G42)</f>
        <v>826.7</v>
      </c>
      <c r="H43" s="34">
        <f t="shared" ref="H43:K43" si="10">SUM(H40:H42)</f>
        <v>860</v>
      </c>
      <c r="I43" s="34">
        <f t="shared" si="10"/>
        <v>964.49999999999989</v>
      </c>
      <c r="J43" s="34">
        <f t="shared" si="10"/>
        <v>946.3</v>
      </c>
      <c r="K43" s="34">
        <f t="shared" si="10"/>
        <v>1041</v>
      </c>
      <c r="L43" s="47" t="s">
        <v>58</v>
      </c>
      <c r="M43" s="35" t="s">
        <v>58</v>
      </c>
      <c r="N43" s="35" t="s">
        <v>58</v>
      </c>
      <c r="O43" s="35" t="s">
        <v>58</v>
      </c>
      <c r="P43" s="35" t="s">
        <v>58</v>
      </c>
      <c r="Q43" s="35" t="s">
        <v>58</v>
      </c>
      <c r="R43" s="35" t="s">
        <v>58</v>
      </c>
      <c r="S43" s="135">
        <f>(I43-G43)/G43</f>
        <v>0.16668682714406657</v>
      </c>
    </row>
    <row r="44" spans="1:19" ht="30.75" customHeight="1" x14ac:dyDescent="0.2">
      <c r="A44" s="193"/>
      <c r="B44" s="218"/>
      <c r="C44" s="231" t="s">
        <v>62</v>
      </c>
      <c r="D44" s="221" t="s">
        <v>162</v>
      </c>
      <c r="E44" s="184"/>
      <c r="F44" s="47" t="s">
        <v>40</v>
      </c>
      <c r="G44" s="258"/>
      <c r="H44" s="259"/>
      <c r="I44" s="259"/>
      <c r="J44" s="259"/>
      <c r="K44" s="259"/>
      <c r="L44" s="31" t="s">
        <v>58</v>
      </c>
      <c r="M44" s="30" t="s">
        <v>60</v>
      </c>
      <c r="N44" s="30" t="s">
        <v>64</v>
      </c>
      <c r="O44" s="4" t="s">
        <v>65</v>
      </c>
      <c r="P44" s="27">
        <v>2</v>
      </c>
      <c r="Q44" s="27">
        <v>2</v>
      </c>
      <c r="R44" s="27">
        <v>2</v>
      </c>
      <c r="S44" s="132"/>
    </row>
    <row r="45" spans="1:19" ht="12.75" x14ac:dyDescent="0.2">
      <c r="A45" s="193"/>
      <c r="B45" s="218"/>
      <c r="C45" s="232"/>
      <c r="D45" s="31" t="s">
        <v>20</v>
      </c>
      <c r="E45" s="32" t="s">
        <v>21</v>
      </c>
      <c r="F45" s="46" t="s">
        <v>58</v>
      </c>
      <c r="G45" s="94">
        <v>15</v>
      </c>
      <c r="H45" s="94">
        <v>250</v>
      </c>
      <c r="I45" s="94">
        <v>250</v>
      </c>
      <c r="J45" s="94">
        <v>275</v>
      </c>
      <c r="K45" s="93">
        <v>302.5</v>
      </c>
      <c r="L45" s="31" t="s">
        <v>58</v>
      </c>
      <c r="M45" s="33"/>
      <c r="N45" s="33"/>
      <c r="O45" s="26"/>
      <c r="P45" s="77"/>
      <c r="Q45" s="77"/>
      <c r="R45" s="77"/>
      <c r="S45" s="133"/>
    </row>
    <row r="46" spans="1:19" ht="18" customHeight="1" x14ac:dyDescent="0.2">
      <c r="A46" s="193"/>
      <c r="B46" s="218"/>
      <c r="C46" s="233"/>
      <c r="D46" s="180" t="s">
        <v>57</v>
      </c>
      <c r="E46" s="181"/>
      <c r="F46" s="181"/>
      <c r="G46" s="34">
        <f>SUM(G45:G45)</f>
        <v>15</v>
      </c>
      <c r="H46" s="34">
        <f t="shared" ref="H46" si="11">SUM(H45:H45)</f>
        <v>250</v>
      </c>
      <c r="I46" s="34">
        <f t="shared" ref="I46" si="12">SUM(I45:I45)</f>
        <v>250</v>
      </c>
      <c r="J46" s="34">
        <f t="shared" ref="J46" si="13">SUM(J45:J45)</f>
        <v>275</v>
      </c>
      <c r="K46" s="34">
        <f t="shared" ref="K46" si="14">SUM(K45:K45)</f>
        <v>302.5</v>
      </c>
      <c r="L46" s="31" t="s">
        <v>58</v>
      </c>
      <c r="M46" s="35" t="s">
        <v>58</v>
      </c>
      <c r="N46" s="35" t="s">
        <v>58</v>
      </c>
      <c r="O46" s="35" t="s">
        <v>58</v>
      </c>
      <c r="P46" s="35" t="s">
        <v>58</v>
      </c>
      <c r="Q46" s="35" t="s">
        <v>58</v>
      </c>
      <c r="R46" s="35" t="s">
        <v>58</v>
      </c>
      <c r="S46" s="135">
        <f>(I46-G46)/G46</f>
        <v>15.666666666666666</v>
      </c>
    </row>
    <row r="47" spans="1:19" ht="18" customHeight="1" x14ac:dyDescent="0.2">
      <c r="A47" s="194"/>
      <c r="B47" s="48" t="s">
        <v>0</v>
      </c>
      <c r="C47" s="237" t="s">
        <v>175</v>
      </c>
      <c r="D47" s="237"/>
      <c r="E47" s="237"/>
      <c r="F47" s="237"/>
      <c r="G47" s="49">
        <f t="shared" ref="G47:K47" si="15">G15+G22+G28+G37+G43+G46</f>
        <v>7003.7430000000004</v>
      </c>
      <c r="H47" s="49">
        <f t="shared" si="15"/>
        <v>8981.4</v>
      </c>
      <c r="I47" s="49">
        <f t="shared" si="15"/>
        <v>8044.8</v>
      </c>
      <c r="J47" s="49">
        <f t="shared" si="15"/>
        <v>9853.6999999999989</v>
      </c>
      <c r="K47" s="49">
        <f t="shared" si="15"/>
        <v>10827.9</v>
      </c>
      <c r="L47" s="119" t="s">
        <v>58</v>
      </c>
      <c r="M47" s="50" t="s">
        <v>58</v>
      </c>
      <c r="N47" s="50" t="s">
        <v>58</v>
      </c>
      <c r="O47" s="50" t="s">
        <v>58</v>
      </c>
      <c r="P47" s="50" t="s">
        <v>58</v>
      </c>
      <c r="Q47" s="50" t="s">
        <v>58</v>
      </c>
      <c r="R47" s="50" t="s">
        <v>58</v>
      </c>
      <c r="S47" s="132"/>
    </row>
    <row r="48" spans="1:19" ht="25.5" x14ac:dyDescent="0.2">
      <c r="A48" s="51" t="s">
        <v>0</v>
      </c>
      <c r="B48" s="52" t="s">
        <v>17</v>
      </c>
      <c r="C48" s="263" t="s">
        <v>68</v>
      </c>
      <c r="D48" s="263"/>
      <c r="E48" s="263"/>
      <c r="F48" s="116" t="s">
        <v>233</v>
      </c>
      <c r="G48" s="251"/>
      <c r="H48" s="252"/>
      <c r="I48" s="252"/>
      <c r="J48" s="252"/>
      <c r="K48" s="252"/>
      <c r="L48" s="120" t="s">
        <v>58</v>
      </c>
      <c r="M48" s="29" t="s">
        <v>67</v>
      </c>
      <c r="N48" s="29" t="s">
        <v>66</v>
      </c>
      <c r="O48" s="5" t="s">
        <v>18</v>
      </c>
      <c r="P48" s="76">
        <v>100</v>
      </c>
      <c r="Q48" s="76">
        <v>100</v>
      </c>
      <c r="R48" s="76">
        <v>100</v>
      </c>
      <c r="S48" s="132"/>
    </row>
    <row r="49" spans="1:19" ht="55.5" customHeight="1" x14ac:dyDescent="0.2">
      <c r="A49" s="53"/>
      <c r="B49" s="190" t="s">
        <v>17</v>
      </c>
      <c r="C49" s="54" t="s">
        <v>0</v>
      </c>
      <c r="D49" s="184" t="s">
        <v>176</v>
      </c>
      <c r="E49" s="184"/>
      <c r="F49" s="47" t="s">
        <v>40</v>
      </c>
      <c r="G49" s="258"/>
      <c r="H49" s="259"/>
      <c r="I49" s="259"/>
      <c r="J49" s="259"/>
      <c r="K49" s="259"/>
      <c r="L49" s="31" t="s">
        <v>58</v>
      </c>
      <c r="M49" s="30" t="s">
        <v>178</v>
      </c>
      <c r="N49" s="30" t="s">
        <v>140</v>
      </c>
      <c r="O49" s="4" t="s">
        <v>19</v>
      </c>
      <c r="P49" s="27">
        <v>30</v>
      </c>
      <c r="Q49" s="27">
        <v>30</v>
      </c>
      <c r="R49" s="27">
        <v>30</v>
      </c>
      <c r="S49" s="132"/>
    </row>
    <row r="50" spans="1:19" ht="12.75" x14ac:dyDescent="0.2">
      <c r="A50" s="53"/>
      <c r="B50" s="191"/>
      <c r="C50" s="175" t="s">
        <v>0</v>
      </c>
      <c r="D50" s="31">
        <v>188714469</v>
      </c>
      <c r="E50" s="32" t="s">
        <v>23</v>
      </c>
      <c r="F50" s="31" t="s">
        <v>58</v>
      </c>
      <c r="G50" s="94">
        <v>0.3</v>
      </c>
      <c r="H50" s="94">
        <v>0.3</v>
      </c>
      <c r="I50" s="94">
        <v>0.2</v>
      </c>
      <c r="J50" s="94">
        <v>0.3</v>
      </c>
      <c r="K50" s="93">
        <v>0.3</v>
      </c>
      <c r="L50" s="31" t="s">
        <v>58</v>
      </c>
      <c r="M50" s="33"/>
      <c r="N50" s="33"/>
      <c r="O50" s="26"/>
      <c r="P50" s="77"/>
      <c r="Q50" s="77"/>
      <c r="R50" s="77"/>
      <c r="S50" s="133"/>
    </row>
    <row r="51" spans="1:19" ht="18" customHeight="1" x14ac:dyDescent="0.2">
      <c r="A51" s="53"/>
      <c r="B51" s="191"/>
      <c r="C51" s="176"/>
      <c r="D51" s="180" t="s">
        <v>57</v>
      </c>
      <c r="E51" s="181"/>
      <c r="F51" s="181"/>
      <c r="G51" s="34">
        <f>SUM(G50:G50)</f>
        <v>0.3</v>
      </c>
      <c r="H51" s="34">
        <f t="shared" ref="H51:K51" si="16">SUM(H50:H50)</f>
        <v>0.3</v>
      </c>
      <c r="I51" s="34">
        <f t="shared" si="16"/>
        <v>0.2</v>
      </c>
      <c r="J51" s="34">
        <f t="shared" si="16"/>
        <v>0.3</v>
      </c>
      <c r="K51" s="34">
        <f t="shared" si="16"/>
        <v>0.3</v>
      </c>
      <c r="L51" s="47" t="s">
        <v>58</v>
      </c>
      <c r="M51" s="35" t="s">
        <v>58</v>
      </c>
      <c r="N51" s="35" t="s">
        <v>58</v>
      </c>
      <c r="O51" s="35" t="s">
        <v>58</v>
      </c>
      <c r="P51" s="35" t="s">
        <v>58</v>
      </c>
      <c r="Q51" s="35" t="s">
        <v>58</v>
      </c>
      <c r="R51" s="35" t="s">
        <v>58</v>
      </c>
      <c r="S51" s="135">
        <f>(I51-G51)/G51</f>
        <v>-0.33333333333333326</v>
      </c>
    </row>
    <row r="52" spans="1:19" ht="42.75" customHeight="1" x14ac:dyDescent="0.2">
      <c r="A52" s="53"/>
      <c r="B52" s="191"/>
      <c r="C52" s="54" t="s">
        <v>17</v>
      </c>
      <c r="D52" s="184" t="s">
        <v>177</v>
      </c>
      <c r="E52" s="184"/>
      <c r="F52" s="47" t="s">
        <v>40</v>
      </c>
      <c r="G52" s="258"/>
      <c r="H52" s="259"/>
      <c r="I52" s="259"/>
      <c r="J52" s="259"/>
      <c r="K52" s="259"/>
      <c r="L52" s="31" t="s">
        <v>58</v>
      </c>
      <c r="M52" s="30" t="s">
        <v>179</v>
      </c>
      <c r="N52" s="55" t="s">
        <v>218</v>
      </c>
      <c r="O52" s="4" t="s">
        <v>19</v>
      </c>
      <c r="P52" s="27">
        <v>1</v>
      </c>
      <c r="Q52" s="27">
        <v>1</v>
      </c>
      <c r="R52" s="27">
        <v>1</v>
      </c>
      <c r="S52" s="132"/>
    </row>
    <row r="53" spans="1:19" ht="12.75" x14ac:dyDescent="0.2">
      <c r="A53" s="53"/>
      <c r="B53" s="191"/>
      <c r="C53" s="175" t="s">
        <v>17</v>
      </c>
      <c r="D53" s="31">
        <v>188714469</v>
      </c>
      <c r="E53" s="32" t="s">
        <v>23</v>
      </c>
      <c r="F53" s="31" t="s">
        <v>58</v>
      </c>
      <c r="G53" s="94">
        <v>13.9</v>
      </c>
      <c r="H53" s="94">
        <v>13.9</v>
      </c>
      <c r="I53" s="94">
        <v>13.6</v>
      </c>
      <c r="J53" s="94">
        <v>15.2</v>
      </c>
      <c r="K53" s="93">
        <v>16.7</v>
      </c>
      <c r="L53" s="31" t="s">
        <v>58</v>
      </c>
      <c r="M53" s="33"/>
      <c r="N53" s="33"/>
      <c r="O53" s="26"/>
      <c r="P53" s="77"/>
      <c r="Q53" s="77"/>
      <c r="R53" s="77"/>
      <c r="S53" s="133"/>
    </row>
    <row r="54" spans="1:19" ht="18" customHeight="1" x14ac:dyDescent="0.2">
      <c r="A54" s="53"/>
      <c r="B54" s="191"/>
      <c r="C54" s="176"/>
      <c r="D54" s="180" t="s">
        <v>57</v>
      </c>
      <c r="E54" s="181"/>
      <c r="F54" s="181"/>
      <c r="G54" s="34">
        <f>SUM(G53:G53)</f>
        <v>13.9</v>
      </c>
      <c r="H54" s="34">
        <f t="shared" ref="H54" si="17">SUM(H53:H53)</f>
        <v>13.9</v>
      </c>
      <c r="I54" s="34">
        <f t="shared" ref="I54" si="18">SUM(I53:I53)</f>
        <v>13.6</v>
      </c>
      <c r="J54" s="34">
        <f t="shared" ref="J54" si="19">SUM(J53:J53)</f>
        <v>15.2</v>
      </c>
      <c r="K54" s="34">
        <f t="shared" ref="K54" si="20">SUM(K53:K53)</f>
        <v>16.7</v>
      </c>
      <c r="L54" s="47" t="s">
        <v>58</v>
      </c>
      <c r="M54" s="35" t="s">
        <v>58</v>
      </c>
      <c r="N54" s="35" t="s">
        <v>58</v>
      </c>
      <c r="O54" s="35" t="s">
        <v>58</v>
      </c>
      <c r="P54" s="35" t="s">
        <v>58</v>
      </c>
      <c r="Q54" s="35" t="s">
        <v>58</v>
      </c>
      <c r="R54" s="35" t="s">
        <v>58</v>
      </c>
      <c r="S54" s="157">
        <f>(I54-G54)/G54</f>
        <v>-2.158273381294969E-2</v>
      </c>
    </row>
    <row r="55" spans="1:19" ht="25.5" x14ac:dyDescent="0.2">
      <c r="A55" s="53"/>
      <c r="B55" s="191"/>
      <c r="C55" s="54" t="s">
        <v>36</v>
      </c>
      <c r="D55" s="184" t="s">
        <v>180</v>
      </c>
      <c r="E55" s="184"/>
      <c r="F55" s="47" t="s">
        <v>40</v>
      </c>
      <c r="G55" s="258"/>
      <c r="H55" s="259"/>
      <c r="I55" s="259"/>
      <c r="J55" s="259"/>
      <c r="K55" s="259"/>
      <c r="L55" s="31" t="s">
        <v>58</v>
      </c>
      <c r="M55" s="30" t="s">
        <v>181</v>
      </c>
      <c r="N55" s="30" t="s">
        <v>69</v>
      </c>
      <c r="O55" s="4" t="s">
        <v>19</v>
      </c>
      <c r="P55" s="27">
        <v>1</v>
      </c>
      <c r="Q55" s="27">
        <v>1</v>
      </c>
      <c r="R55" s="27">
        <v>1</v>
      </c>
      <c r="S55" s="132"/>
    </row>
    <row r="56" spans="1:19" ht="12.75" x14ac:dyDescent="0.2">
      <c r="A56" s="53"/>
      <c r="B56" s="191"/>
      <c r="C56" s="175" t="s">
        <v>36</v>
      </c>
      <c r="D56" s="31">
        <v>188714469</v>
      </c>
      <c r="E56" s="32" t="s">
        <v>23</v>
      </c>
      <c r="F56" s="31" t="s">
        <v>58</v>
      </c>
      <c r="G56" s="94">
        <v>8.4</v>
      </c>
      <c r="H56" s="94">
        <v>9.1999999999999993</v>
      </c>
      <c r="I56" s="94">
        <v>8</v>
      </c>
      <c r="J56" s="94">
        <v>10.1</v>
      </c>
      <c r="K56" s="93">
        <v>11.1</v>
      </c>
      <c r="L56" s="31" t="s">
        <v>58</v>
      </c>
      <c r="M56" s="33"/>
      <c r="N56" s="33"/>
      <c r="O56" s="26"/>
      <c r="P56" s="77"/>
      <c r="Q56" s="77"/>
      <c r="R56" s="77"/>
      <c r="S56" s="133"/>
    </row>
    <row r="57" spans="1:19" ht="18" customHeight="1" x14ac:dyDescent="0.2">
      <c r="A57" s="53"/>
      <c r="B57" s="191"/>
      <c r="C57" s="176"/>
      <c r="D57" s="215" t="s">
        <v>57</v>
      </c>
      <c r="E57" s="216"/>
      <c r="F57" s="181"/>
      <c r="G57" s="34">
        <f>SUM(G56:G56)</f>
        <v>8.4</v>
      </c>
      <c r="H57" s="34">
        <f t="shared" ref="H57" si="21">SUM(H56:H56)</f>
        <v>9.1999999999999993</v>
      </c>
      <c r="I57" s="34">
        <f t="shared" ref="I57" si="22">SUM(I56:I56)</f>
        <v>8</v>
      </c>
      <c r="J57" s="34">
        <f t="shared" ref="J57" si="23">SUM(J56:J56)</f>
        <v>10.1</v>
      </c>
      <c r="K57" s="34">
        <f t="shared" ref="K57" si="24">SUM(K56:K56)</f>
        <v>11.1</v>
      </c>
      <c r="L57" s="47" t="s">
        <v>58</v>
      </c>
      <c r="M57" s="35" t="s">
        <v>58</v>
      </c>
      <c r="N57" s="35" t="s">
        <v>58</v>
      </c>
      <c r="O57" s="35" t="s">
        <v>58</v>
      </c>
      <c r="P57" s="35" t="s">
        <v>58</v>
      </c>
      <c r="Q57" s="35" t="s">
        <v>58</v>
      </c>
      <c r="R57" s="35" t="s">
        <v>58</v>
      </c>
      <c r="S57" s="157">
        <f>(I57-G57)/G57</f>
        <v>-4.7619047619047658E-2</v>
      </c>
    </row>
    <row r="58" spans="1:19" ht="9" customHeight="1" x14ac:dyDescent="0.2">
      <c r="A58" s="53"/>
      <c r="B58" s="191"/>
      <c r="C58" s="212" t="s">
        <v>52</v>
      </c>
      <c r="D58" s="184" t="s">
        <v>183</v>
      </c>
      <c r="E58" s="222"/>
      <c r="F58" s="219" t="s">
        <v>40</v>
      </c>
      <c r="G58" s="209"/>
      <c r="H58" s="253"/>
      <c r="I58" s="253"/>
      <c r="J58" s="253"/>
      <c r="K58" s="253"/>
      <c r="L58" s="281" t="s">
        <v>58</v>
      </c>
      <c r="M58" s="30" t="s">
        <v>186</v>
      </c>
      <c r="N58" s="55" t="s">
        <v>164</v>
      </c>
      <c r="O58" s="4" t="s">
        <v>19</v>
      </c>
      <c r="P58" s="27">
        <v>1900</v>
      </c>
      <c r="Q58" s="27">
        <v>1900</v>
      </c>
      <c r="R58" s="27">
        <v>1900</v>
      </c>
      <c r="S58" s="132"/>
    </row>
    <row r="59" spans="1:19" ht="9" customHeight="1" x14ac:dyDescent="0.2">
      <c r="A59" s="53"/>
      <c r="B59" s="191"/>
      <c r="C59" s="213"/>
      <c r="D59" s="185"/>
      <c r="E59" s="225"/>
      <c r="F59" s="236"/>
      <c r="G59" s="210"/>
      <c r="H59" s="254"/>
      <c r="I59" s="254"/>
      <c r="J59" s="254"/>
      <c r="K59" s="254"/>
      <c r="L59" s="287"/>
      <c r="M59" s="30" t="s">
        <v>187</v>
      </c>
      <c r="N59" s="55" t="s">
        <v>70</v>
      </c>
      <c r="O59" s="4" t="s">
        <v>19</v>
      </c>
      <c r="P59" s="27">
        <v>120</v>
      </c>
      <c r="Q59" s="27">
        <v>120</v>
      </c>
      <c r="R59" s="27">
        <v>120</v>
      </c>
      <c r="S59" s="132"/>
    </row>
    <row r="60" spans="1:19" ht="9" customHeight="1" x14ac:dyDescent="0.2">
      <c r="A60" s="53"/>
      <c r="B60" s="191"/>
      <c r="C60" s="213"/>
      <c r="D60" s="226"/>
      <c r="E60" s="224"/>
      <c r="F60" s="220"/>
      <c r="G60" s="211"/>
      <c r="H60" s="255"/>
      <c r="I60" s="255"/>
      <c r="J60" s="255"/>
      <c r="K60" s="255"/>
      <c r="L60" s="282"/>
      <c r="M60" s="30" t="s">
        <v>188</v>
      </c>
      <c r="N60" s="55" t="s">
        <v>182</v>
      </c>
      <c r="O60" s="4" t="s">
        <v>19</v>
      </c>
      <c r="P60" s="27">
        <v>1950</v>
      </c>
      <c r="Q60" s="27">
        <v>1950</v>
      </c>
      <c r="R60" s="27">
        <v>1950</v>
      </c>
      <c r="S60" s="132"/>
    </row>
    <row r="61" spans="1:19" ht="12.75" x14ac:dyDescent="0.2">
      <c r="A61" s="53"/>
      <c r="B61" s="191"/>
      <c r="C61" s="177" t="s">
        <v>52</v>
      </c>
      <c r="D61" s="87">
        <v>188714469</v>
      </c>
      <c r="E61" s="32" t="s">
        <v>23</v>
      </c>
      <c r="F61" s="31" t="s">
        <v>58</v>
      </c>
      <c r="G61" s="94">
        <v>28.9</v>
      </c>
      <c r="H61" s="110">
        <v>29.2</v>
      </c>
      <c r="I61" s="110">
        <v>29.9</v>
      </c>
      <c r="J61" s="110">
        <v>29.2</v>
      </c>
      <c r="K61" s="110">
        <v>29.2</v>
      </c>
      <c r="L61" s="31" t="s">
        <v>58</v>
      </c>
      <c r="M61" s="33"/>
      <c r="N61" s="33"/>
      <c r="O61" s="26"/>
      <c r="P61" s="77"/>
      <c r="Q61" s="77"/>
      <c r="R61" s="77"/>
      <c r="S61" s="133"/>
    </row>
    <row r="62" spans="1:19" ht="18" customHeight="1" x14ac:dyDescent="0.2">
      <c r="A62" s="53"/>
      <c r="B62" s="191"/>
      <c r="C62" s="177"/>
      <c r="D62" s="180" t="s">
        <v>57</v>
      </c>
      <c r="E62" s="181"/>
      <c r="F62" s="181"/>
      <c r="G62" s="34">
        <f>SUM(G61:G61)</f>
        <v>28.9</v>
      </c>
      <c r="H62" s="34">
        <f t="shared" ref="H62" si="25">SUM(H61:H61)</f>
        <v>29.2</v>
      </c>
      <c r="I62" s="34">
        <f t="shared" ref="I62" si="26">SUM(I61:I61)</f>
        <v>29.9</v>
      </c>
      <c r="J62" s="34">
        <f t="shared" ref="J62" si="27">SUM(J61:J61)</f>
        <v>29.2</v>
      </c>
      <c r="K62" s="34">
        <f t="shared" ref="K62" si="28">SUM(K61:K61)</f>
        <v>29.2</v>
      </c>
      <c r="L62" s="47" t="s">
        <v>58</v>
      </c>
      <c r="M62" s="35" t="s">
        <v>58</v>
      </c>
      <c r="N62" s="35" t="s">
        <v>58</v>
      </c>
      <c r="O62" s="35" t="s">
        <v>58</v>
      </c>
      <c r="P62" s="35" t="s">
        <v>58</v>
      </c>
      <c r="Q62" s="35" t="s">
        <v>58</v>
      </c>
      <c r="R62" s="35" t="s">
        <v>58</v>
      </c>
      <c r="S62" s="157">
        <f>(I62-G62)/G62</f>
        <v>3.4602076124567477E-2</v>
      </c>
    </row>
    <row r="63" spans="1:19" ht="43.5" customHeight="1" x14ac:dyDescent="0.2">
      <c r="A63" s="53"/>
      <c r="B63" s="191"/>
      <c r="C63" s="54" t="s">
        <v>61</v>
      </c>
      <c r="D63" s="184" t="s">
        <v>184</v>
      </c>
      <c r="E63" s="184"/>
      <c r="F63" s="47" t="s">
        <v>40</v>
      </c>
      <c r="G63" s="258"/>
      <c r="H63" s="259"/>
      <c r="I63" s="259"/>
      <c r="J63" s="259"/>
      <c r="K63" s="259"/>
      <c r="L63" s="31" t="s">
        <v>58</v>
      </c>
      <c r="M63" s="30" t="s">
        <v>189</v>
      </c>
      <c r="N63" s="30" t="s">
        <v>71</v>
      </c>
      <c r="O63" s="4" t="s">
        <v>19</v>
      </c>
      <c r="P63" s="27">
        <v>280</v>
      </c>
      <c r="Q63" s="27">
        <v>280</v>
      </c>
      <c r="R63" s="27">
        <v>300</v>
      </c>
      <c r="S63" s="132"/>
    </row>
    <row r="64" spans="1:19" ht="12.75" x14ac:dyDescent="0.2">
      <c r="A64" s="53"/>
      <c r="B64" s="191"/>
      <c r="C64" s="175" t="s">
        <v>62</v>
      </c>
      <c r="D64" s="31">
        <v>188714469</v>
      </c>
      <c r="E64" s="32" t="s">
        <v>23</v>
      </c>
      <c r="F64" s="31" t="s">
        <v>58</v>
      </c>
      <c r="G64" s="94">
        <v>9.1999999999999993</v>
      </c>
      <c r="H64" s="94">
        <v>10.1</v>
      </c>
      <c r="I64" s="94">
        <v>5.3</v>
      </c>
      <c r="J64" s="94">
        <v>11.1</v>
      </c>
      <c r="K64" s="93">
        <v>12.2</v>
      </c>
      <c r="L64" s="31" t="s">
        <v>58</v>
      </c>
      <c r="M64" s="33"/>
      <c r="N64" s="33"/>
      <c r="O64" s="26"/>
      <c r="P64" s="77"/>
      <c r="Q64" s="77"/>
      <c r="R64" s="77"/>
      <c r="S64" s="133"/>
    </row>
    <row r="65" spans="1:19" ht="18" customHeight="1" x14ac:dyDescent="0.2">
      <c r="A65" s="53"/>
      <c r="B65" s="191"/>
      <c r="C65" s="176"/>
      <c r="D65" s="215" t="s">
        <v>57</v>
      </c>
      <c r="E65" s="216"/>
      <c r="F65" s="181"/>
      <c r="G65" s="34">
        <f>SUM(G64:G64)</f>
        <v>9.1999999999999993</v>
      </c>
      <c r="H65" s="34">
        <f t="shared" ref="H65" si="29">SUM(H64:H64)</f>
        <v>10.1</v>
      </c>
      <c r="I65" s="34">
        <f t="shared" ref="I65" si="30">SUM(I64:I64)</f>
        <v>5.3</v>
      </c>
      <c r="J65" s="34">
        <f t="shared" ref="J65" si="31">SUM(J64:J64)</f>
        <v>11.1</v>
      </c>
      <c r="K65" s="34">
        <f t="shared" ref="K65" si="32">SUM(K64:K64)</f>
        <v>12.2</v>
      </c>
      <c r="L65" s="47" t="s">
        <v>58</v>
      </c>
      <c r="M65" s="35" t="s">
        <v>58</v>
      </c>
      <c r="N65" s="35" t="s">
        <v>58</v>
      </c>
      <c r="O65" s="35" t="s">
        <v>58</v>
      </c>
      <c r="P65" s="35" t="s">
        <v>58</v>
      </c>
      <c r="Q65" s="35" t="s">
        <v>58</v>
      </c>
      <c r="R65" s="35" t="s">
        <v>58</v>
      </c>
      <c r="S65" s="135">
        <f>(I65-G65)/G65</f>
        <v>-0.42391304347826086</v>
      </c>
    </row>
    <row r="66" spans="1:19" ht="39" customHeight="1" x14ac:dyDescent="0.2">
      <c r="A66" s="53"/>
      <c r="B66" s="191"/>
      <c r="C66" s="54" t="s">
        <v>62</v>
      </c>
      <c r="D66" s="184" t="s">
        <v>185</v>
      </c>
      <c r="E66" s="184"/>
      <c r="F66" s="47" t="s">
        <v>40</v>
      </c>
      <c r="G66" s="258"/>
      <c r="H66" s="259"/>
      <c r="I66" s="259"/>
      <c r="J66" s="259"/>
      <c r="K66" s="259"/>
      <c r="L66" s="31" t="s">
        <v>58</v>
      </c>
      <c r="M66" s="30" t="s">
        <v>190</v>
      </c>
      <c r="N66" s="55" t="s">
        <v>76</v>
      </c>
      <c r="O66" s="4" t="s">
        <v>19</v>
      </c>
      <c r="P66" s="27">
        <v>250</v>
      </c>
      <c r="Q66" s="27">
        <v>250</v>
      </c>
      <c r="R66" s="27">
        <v>250</v>
      </c>
      <c r="S66" s="132"/>
    </row>
    <row r="67" spans="1:19" ht="12.75" x14ac:dyDescent="0.2">
      <c r="A67" s="53"/>
      <c r="B67" s="191"/>
      <c r="C67" s="175" t="s">
        <v>72</v>
      </c>
      <c r="D67" s="31">
        <v>188714469</v>
      </c>
      <c r="E67" s="32" t="s">
        <v>23</v>
      </c>
      <c r="F67" s="31" t="s">
        <v>58</v>
      </c>
      <c r="G67" s="94">
        <v>0.6</v>
      </c>
      <c r="H67" s="94">
        <v>0.6</v>
      </c>
      <c r="I67" s="94">
        <v>0.6</v>
      </c>
      <c r="J67" s="94">
        <v>0.6</v>
      </c>
      <c r="K67" s="93">
        <v>0.6</v>
      </c>
      <c r="L67" s="31" t="s">
        <v>58</v>
      </c>
      <c r="M67" s="33"/>
      <c r="N67" s="33"/>
      <c r="O67" s="26"/>
      <c r="P67" s="77"/>
      <c r="Q67" s="77"/>
      <c r="R67" s="77"/>
      <c r="S67" s="133"/>
    </row>
    <row r="68" spans="1:19" ht="18" customHeight="1" x14ac:dyDescent="0.2">
      <c r="A68" s="53"/>
      <c r="B68" s="191"/>
      <c r="C68" s="176"/>
      <c r="D68" s="215" t="s">
        <v>57</v>
      </c>
      <c r="E68" s="216"/>
      <c r="F68" s="181"/>
      <c r="G68" s="34">
        <f>SUM(G67:G67)</f>
        <v>0.6</v>
      </c>
      <c r="H68" s="34">
        <f t="shared" ref="H68" si="33">SUM(H67:H67)</f>
        <v>0.6</v>
      </c>
      <c r="I68" s="34">
        <f t="shared" ref="I68" si="34">SUM(I67:I67)</f>
        <v>0.6</v>
      </c>
      <c r="J68" s="34">
        <f t="shared" ref="J68" si="35">SUM(J67:J67)</f>
        <v>0.6</v>
      </c>
      <c r="K68" s="34">
        <f t="shared" ref="K68" si="36">SUM(K67:K67)</f>
        <v>0.6</v>
      </c>
      <c r="L68" s="47" t="s">
        <v>58</v>
      </c>
      <c r="M68" s="35" t="s">
        <v>58</v>
      </c>
      <c r="N68" s="35" t="s">
        <v>58</v>
      </c>
      <c r="O68" s="35" t="s">
        <v>58</v>
      </c>
      <c r="P68" s="35" t="s">
        <v>58</v>
      </c>
      <c r="Q68" s="35" t="s">
        <v>58</v>
      </c>
      <c r="R68" s="35" t="s">
        <v>58</v>
      </c>
      <c r="S68" s="157">
        <f>(I68-G68)/G68</f>
        <v>0</v>
      </c>
    </row>
    <row r="69" spans="1:19" ht="25.5" x14ac:dyDescent="0.2">
      <c r="A69" s="53"/>
      <c r="B69" s="191"/>
      <c r="C69" s="54" t="s">
        <v>72</v>
      </c>
      <c r="D69" s="184" t="s">
        <v>191</v>
      </c>
      <c r="E69" s="184"/>
      <c r="F69" s="56" t="s">
        <v>40</v>
      </c>
      <c r="G69" s="288"/>
      <c r="H69" s="289"/>
      <c r="I69" s="289"/>
      <c r="J69" s="289"/>
      <c r="K69" s="289"/>
      <c r="L69" s="31" t="s">
        <v>58</v>
      </c>
      <c r="M69" s="55" t="s">
        <v>194</v>
      </c>
      <c r="N69" s="55" t="s">
        <v>192</v>
      </c>
      <c r="O69" s="4" t="s">
        <v>18</v>
      </c>
      <c r="P69" s="27">
        <v>82</v>
      </c>
      <c r="Q69" s="27">
        <v>82</v>
      </c>
      <c r="R69" s="27">
        <v>82</v>
      </c>
      <c r="S69" s="132"/>
    </row>
    <row r="70" spans="1:19" ht="12.75" x14ac:dyDescent="0.2">
      <c r="A70" s="53"/>
      <c r="B70" s="191"/>
      <c r="C70" s="175" t="s">
        <v>72</v>
      </c>
      <c r="D70" s="31">
        <v>188714469</v>
      </c>
      <c r="E70" s="32" t="s">
        <v>23</v>
      </c>
      <c r="F70" s="31" t="s">
        <v>58</v>
      </c>
      <c r="G70" s="94">
        <v>21.7</v>
      </c>
      <c r="H70" s="94">
        <v>22.8</v>
      </c>
      <c r="I70" s="94">
        <v>27</v>
      </c>
      <c r="J70" s="94">
        <v>25</v>
      </c>
      <c r="K70" s="93">
        <v>27.5</v>
      </c>
      <c r="L70" s="31" t="s">
        <v>58</v>
      </c>
      <c r="M70" s="33"/>
      <c r="N70" s="33"/>
      <c r="O70" s="26"/>
      <c r="P70" s="77"/>
      <c r="Q70" s="77"/>
      <c r="R70" s="77"/>
      <c r="S70" s="133"/>
    </row>
    <row r="71" spans="1:19" ht="18" customHeight="1" x14ac:dyDescent="0.2">
      <c r="A71" s="53"/>
      <c r="B71" s="191"/>
      <c r="C71" s="176"/>
      <c r="D71" s="215" t="s">
        <v>57</v>
      </c>
      <c r="E71" s="216"/>
      <c r="F71" s="181"/>
      <c r="G71" s="34">
        <f>SUM(G70:G70)</f>
        <v>21.7</v>
      </c>
      <c r="H71" s="34">
        <f t="shared" ref="H71" si="37">SUM(H70:H70)</f>
        <v>22.8</v>
      </c>
      <c r="I71" s="34">
        <f t="shared" ref="I71" si="38">SUM(I70:I70)</f>
        <v>27</v>
      </c>
      <c r="J71" s="34">
        <f t="shared" ref="J71" si="39">SUM(J70:J70)</f>
        <v>25</v>
      </c>
      <c r="K71" s="34">
        <f t="shared" ref="K71" si="40">SUM(K70:K70)</f>
        <v>27.5</v>
      </c>
      <c r="L71" s="47" t="s">
        <v>58</v>
      </c>
      <c r="M71" s="35" t="s">
        <v>58</v>
      </c>
      <c r="N71" s="35" t="s">
        <v>58</v>
      </c>
      <c r="O71" s="35" t="s">
        <v>58</v>
      </c>
      <c r="P71" s="35" t="s">
        <v>58</v>
      </c>
      <c r="Q71" s="35" t="s">
        <v>58</v>
      </c>
      <c r="R71" s="35" t="s">
        <v>58</v>
      </c>
      <c r="S71" s="135">
        <f>(I71-G71)/G71</f>
        <v>0.24423963133640558</v>
      </c>
    </row>
    <row r="72" spans="1:19" ht="9.75" customHeight="1" x14ac:dyDescent="0.2">
      <c r="A72" s="53"/>
      <c r="B72" s="191"/>
      <c r="C72" s="212" t="s">
        <v>73</v>
      </c>
      <c r="D72" s="184" t="s">
        <v>195</v>
      </c>
      <c r="E72" s="222"/>
      <c r="F72" s="219" t="s">
        <v>40</v>
      </c>
      <c r="G72" s="209"/>
      <c r="H72" s="253"/>
      <c r="I72" s="253"/>
      <c r="J72" s="253"/>
      <c r="K72" s="253"/>
      <c r="L72" s="281" t="s">
        <v>58</v>
      </c>
      <c r="M72" s="30" t="s">
        <v>75</v>
      </c>
      <c r="N72" s="55" t="s">
        <v>78</v>
      </c>
      <c r="O72" s="4" t="s">
        <v>19</v>
      </c>
      <c r="P72" s="27">
        <v>45</v>
      </c>
      <c r="Q72" s="27">
        <v>45</v>
      </c>
      <c r="R72" s="27">
        <v>45</v>
      </c>
      <c r="S72" s="132"/>
    </row>
    <row r="73" spans="1:19" ht="9.75" customHeight="1" x14ac:dyDescent="0.2">
      <c r="A73" s="53"/>
      <c r="B73" s="191"/>
      <c r="C73" s="213"/>
      <c r="D73" s="185"/>
      <c r="E73" s="225"/>
      <c r="F73" s="236"/>
      <c r="G73" s="210"/>
      <c r="H73" s="254"/>
      <c r="I73" s="254"/>
      <c r="J73" s="254"/>
      <c r="K73" s="254"/>
      <c r="L73" s="287"/>
      <c r="M73" s="30" t="s">
        <v>77</v>
      </c>
      <c r="N73" s="55" t="s">
        <v>79</v>
      </c>
      <c r="O73" s="4" t="s">
        <v>19</v>
      </c>
      <c r="P73" s="27">
        <v>70</v>
      </c>
      <c r="Q73" s="27">
        <v>70</v>
      </c>
      <c r="R73" s="27">
        <v>70</v>
      </c>
      <c r="S73" s="132"/>
    </row>
    <row r="74" spans="1:19" ht="9.75" customHeight="1" x14ac:dyDescent="0.2">
      <c r="A74" s="53"/>
      <c r="B74" s="191"/>
      <c r="C74" s="213"/>
      <c r="D74" s="185"/>
      <c r="E74" s="225"/>
      <c r="F74" s="236"/>
      <c r="G74" s="210"/>
      <c r="H74" s="254"/>
      <c r="I74" s="254"/>
      <c r="J74" s="254"/>
      <c r="K74" s="254"/>
      <c r="L74" s="287"/>
      <c r="M74" s="30" t="s">
        <v>203</v>
      </c>
      <c r="N74" s="36" t="s">
        <v>202</v>
      </c>
      <c r="O74" s="4" t="s">
        <v>65</v>
      </c>
      <c r="P74" s="27">
        <v>1.7</v>
      </c>
      <c r="Q74" s="27">
        <v>1.7</v>
      </c>
      <c r="R74" s="27">
        <v>1.7</v>
      </c>
      <c r="S74" s="132"/>
    </row>
    <row r="75" spans="1:19" ht="9.75" customHeight="1" x14ac:dyDescent="0.2">
      <c r="A75" s="53"/>
      <c r="B75" s="191"/>
      <c r="C75" s="214"/>
      <c r="D75" s="226"/>
      <c r="E75" s="224"/>
      <c r="F75" s="220"/>
      <c r="G75" s="211"/>
      <c r="H75" s="255"/>
      <c r="I75" s="255"/>
      <c r="J75" s="255"/>
      <c r="K75" s="255"/>
      <c r="L75" s="282"/>
      <c r="M75" s="30" t="s">
        <v>204</v>
      </c>
      <c r="N75" s="36" t="s">
        <v>205</v>
      </c>
      <c r="O75" s="4" t="s">
        <v>65</v>
      </c>
      <c r="P75" s="27">
        <v>3</v>
      </c>
      <c r="Q75" s="27">
        <v>3</v>
      </c>
      <c r="R75" s="27">
        <v>3</v>
      </c>
      <c r="S75" s="132"/>
    </row>
    <row r="76" spans="1:19" ht="12.75" x14ac:dyDescent="0.2">
      <c r="A76" s="53"/>
      <c r="B76" s="191"/>
      <c r="C76" s="177" t="s">
        <v>73</v>
      </c>
      <c r="D76" s="86">
        <v>301537230</v>
      </c>
      <c r="E76" s="88" t="s">
        <v>21</v>
      </c>
      <c r="F76" s="86" t="s">
        <v>58</v>
      </c>
      <c r="G76" s="94">
        <v>40</v>
      </c>
      <c r="H76" s="110">
        <v>40</v>
      </c>
      <c r="I76" s="108"/>
      <c r="J76" s="110">
        <v>44</v>
      </c>
      <c r="K76" s="110">
        <v>48.4</v>
      </c>
      <c r="L76" s="31" t="s">
        <v>58</v>
      </c>
      <c r="M76" s="33"/>
      <c r="N76" s="33"/>
      <c r="O76" s="26"/>
      <c r="P76" s="77"/>
      <c r="Q76" s="77"/>
      <c r="R76" s="77"/>
      <c r="S76" s="133"/>
    </row>
    <row r="77" spans="1:19" ht="12.75" x14ac:dyDescent="0.2">
      <c r="A77" s="53"/>
      <c r="B77" s="191"/>
      <c r="C77" s="270"/>
      <c r="D77" s="31">
        <v>301537230</v>
      </c>
      <c r="E77" s="32" t="s">
        <v>23</v>
      </c>
      <c r="F77" s="31" t="s">
        <v>58</v>
      </c>
      <c r="G77" s="94">
        <v>819.9</v>
      </c>
      <c r="H77" s="109">
        <v>878.4</v>
      </c>
      <c r="I77" s="109">
        <v>837.8</v>
      </c>
      <c r="J77" s="109">
        <v>966.2</v>
      </c>
      <c r="K77" s="110">
        <v>1062.8</v>
      </c>
      <c r="L77" s="31" t="s">
        <v>58</v>
      </c>
      <c r="M77" s="33"/>
      <c r="N77" s="33"/>
      <c r="O77" s="26"/>
      <c r="P77" s="77"/>
      <c r="Q77" s="77"/>
      <c r="R77" s="77"/>
      <c r="S77" s="133"/>
    </row>
    <row r="78" spans="1:19" ht="18" customHeight="1" x14ac:dyDescent="0.2">
      <c r="A78" s="53"/>
      <c r="B78" s="191"/>
      <c r="C78" s="177"/>
      <c r="D78" s="215" t="s">
        <v>57</v>
      </c>
      <c r="E78" s="216"/>
      <c r="F78" s="181"/>
      <c r="G78" s="34">
        <f>SUM(G76:G77)</f>
        <v>859.9</v>
      </c>
      <c r="H78" s="34">
        <f t="shared" ref="H78:K78" si="41">SUM(H76:H77)</f>
        <v>918.4</v>
      </c>
      <c r="I78" s="34">
        <f t="shared" si="41"/>
        <v>837.8</v>
      </c>
      <c r="J78" s="34">
        <f t="shared" si="41"/>
        <v>1010.2</v>
      </c>
      <c r="K78" s="34">
        <f t="shared" si="41"/>
        <v>1111.2</v>
      </c>
      <c r="L78" s="47" t="s">
        <v>58</v>
      </c>
      <c r="M78" s="35" t="s">
        <v>58</v>
      </c>
      <c r="N78" s="35" t="s">
        <v>58</v>
      </c>
      <c r="O78" s="35" t="s">
        <v>58</v>
      </c>
      <c r="P78" s="35" t="s">
        <v>58</v>
      </c>
      <c r="Q78" s="35" t="s">
        <v>58</v>
      </c>
      <c r="R78" s="35" t="s">
        <v>58</v>
      </c>
      <c r="S78" s="157">
        <f>(I78-G78)/G78</f>
        <v>-2.5700662867775351E-2</v>
      </c>
    </row>
    <row r="79" spans="1:19" ht="71.25" customHeight="1" x14ac:dyDescent="0.2">
      <c r="A79" s="53"/>
      <c r="B79" s="191"/>
      <c r="C79" s="54" t="s">
        <v>74</v>
      </c>
      <c r="D79" s="184" t="s">
        <v>196</v>
      </c>
      <c r="E79" s="184"/>
      <c r="F79" s="47" t="s">
        <v>40</v>
      </c>
      <c r="G79" s="258"/>
      <c r="H79" s="259"/>
      <c r="I79" s="259"/>
      <c r="J79" s="259"/>
      <c r="K79" s="259"/>
      <c r="L79" s="31" t="s">
        <v>58</v>
      </c>
      <c r="M79" s="30" t="s">
        <v>206</v>
      </c>
      <c r="N79" s="30" t="s">
        <v>207</v>
      </c>
      <c r="O79" s="4" t="s">
        <v>18</v>
      </c>
      <c r="P79" s="27">
        <v>1.5</v>
      </c>
      <c r="Q79" s="27">
        <v>1.5</v>
      </c>
      <c r="R79" s="27">
        <v>1.5</v>
      </c>
      <c r="S79" s="132"/>
    </row>
    <row r="80" spans="1:19" ht="12.75" x14ac:dyDescent="0.2">
      <c r="A80" s="53"/>
      <c r="B80" s="191"/>
      <c r="C80" s="175" t="s">
        <v>74</v>
      </c>
      <c r="D80" s="31">
        <v>188714469</v>
      </c>
      <c r="E80" s="32" t="s">
        <v>23</v>
      </c>
      <c r="F80" s="31" t="s">
        <v>58</v>
      </c>
      <c r="G80" s="94">
        <v>5</v>
      </c>
      <c r="H80" s="94">
        <v>5</v>
      </c>
      <c r="I80" s="94">
        <v>3.6</v>
      </c>
      <c r="J80" s="94">
        <v>5.0999999999999996</v>
      </c>
      <c r="K80" s="93">
        <v>5.0999999999999996</v>
      </c>
      <c r="L80" s="31" t="s">
        <v>58</v>
      </c>
      <c r="M80" s="33"/>
      <c r="N80" s="33"/>
      <c r="O80" s="26"/>
      <c r="P80" s="77"/>
      <c r="Q80" s="77"/>
      <c r="R80" s="77"/>
      <c r="S80" s="133"/>
    </row>
    <row r="81" spans="1:19" ht="18" customHeight="1" x14ac:dyDescent="0.2">
      <c r="A81" s="53"/>
      <c r="B81" s="191"/>
      <c r="C81" s="176"/>
      <c r="D81" s="215" t="s">
        <v>57</v>
      </c>
      <c r="E81" s="216"/>
      <c r="F81" s="181"/>
      <c r="G81" s="34">
        <f>SUM(G80:G80)</f>
        <v>5</v>
      </c>
      <c r="H81" s="34">
        <f t="shared" ref="H81" si="42">SUM(H80:H80)</f>
        <v>5</v>
      </c>
      <c r="I81" s="34">
        <f t="shared" ref="I81" si="43">SUM(I80:I80)</f>
        <v>3.6</v>
      </c>
      <c r="J81" s="34">
        <f t="shared" ref="J81" si="44">SUM(J80:J80)</f>
        <v>5.0999999999999996</v>
      </c>
      <c r="K81" s="34">
        <f t="shared" ref="K81" si="45">SUM(K80:K80)</f>
        <v>5.0999999999999996</v>
      </c>
      <c r="L81" s="47" t="s">
        <v>58</v>
      </c>
      <c r="M81" s="35" t="s">
        <v>58</v>
      </c>
      <c r="N81" s="35" t="s">
        <v>58</v>
      </c>
      <c r="O81" s="35" t="s">
        <v>58</v>
      </c>
      <c r="P81" s="35" t="s">
        <v>58</v>
      </c>
      <c r="Q81" s="35" t="s">
        <v>58</v>
      </c>
      <c r="R81" s="35" t="s">
        <v>58</v>
      </c>
      <c r="S81" s="135">
        <f>(I81-G81)/G81</f>
        <v>-0.27999999999999997</v>
      </c>
    </row>
    <row r="82" spans="1:19" ht="16.5" customHeight="1" x14ac:dyDescent="0.2">
      <c r="A82" s="53"/>
      <c r="B82" s="191"/>
      <c r="C82" s="54" t="s">
        <v>80</v>
      </c>
      <c r="D82" s="184" t="s">
        <v>197</v>
      </c>
      <c r="E82" s="184"/>
      <c r="F82" s="47" t="s">
        <v>40</v>
      </c>
      <c r="G82" s="258"/>
      <c r="H82" s="259"/>
      <c r="I82" s="259"/>
      <c r="J82" s="259"/>
      <c r="K82" s="259"/>
      <c r="L82" s="31" t="s">
        <v>58</v>
      </c>
      <c r="M82" s="36" t="s">
        <v>208</v>
      </c>
      <c r="N82" s="36" t="s">
        <v>232</v>
      </c>
      <c r="O82" s="4" t="s">
        <v>19</v>
      </c>
      <c r="P82" s="27">
        <v>15</v>
      </c>
      <c r="Q82" s="27">
        <v>15</v>
      </c>
      <c r="R82" s="27">
        <v>15</v>
      </c>
      <c r="S82" s="132"/>
    </row>
    <row r="83" spans="1:19" ht="12.75" x14ac:dyDescent="0.2">
      <c r="A83" s="53"/>
      <c r="B83" s="191"/>
      <c r="C83" s="175" t="s">
        <v>80</v>
      </c>
      <c r="D83" s="31">
        <v>188714469</v>
      </c>
      <c r="E83" s="32" t="s">
        <v>23</v>
      </c>
      <c r="F83" s="31" t="s">
        <v>58</v>
      </c>
      <c r="G83" s="94">
        <v>176.7</v>
      </c>
      <c r="H83" s="94">
        <v>185.5</v>
      </c>
      <c r="I83" s="94">
        <v>224.2</v>
      </c>
      <c r="J83" s="94">
        <v>194.8</v>
      </c>
      <c r="K83" s="93">
        <v>204.6</v>
      </c>
      <c r="L83" s="31" t="s">
        <v>58</v>
      </c>
      <c r="M83" s="33"/>
      <c r="N83" s="33"/>
      <c r="O83" s="26"/>
      <c r="P83" s="77"/>
      <c r="Q83" s="77"/>
      <c r="R83" s="77"/>
      <c r="S83" s="133"/>
    </row>
    <row r="84" spans="1:19" ht="18" customHeight="1" x14ac:dyDescent="0.2">
      <c r="A84" s="53"/>
      <c r="B84" s="191"/>
      <c r="C84" s="176"/>
      <c r="D84" s="215" t="s">
        <v>57</v>
      </c>
      <c r="E84" s="216"/>
      <c r="F84" s="181"/>
      <c r="G84" s="34">
        <f>SUM(G83:G83)</f>
        <v>176.7</v>
      </c>
      <c r="H84" s="34">
        <f t="shared" ref="H84" si="46">SUM(H83:H83)</f>
        <v>185.5</v>
      </c>
      <c r="I84" s="34">
        <f t="shared" ref="I84" si="47">SUM(I83:I83)</f>
        <v>224.2</v>
      </c>
      <c r="J84" s="34">
        <f t="shared" ref="J84" si="48">SUM(J83:J83)</f>
        <v>194.8</v>
      </c>
      <c r="K84" s="34">
        <f t="shared" ref="K84" si="49">SUM(K83:K83)</f>
        <v>204.6</v>
      </c>
      <c r="L84" s="47" t="s">
        <v>58</v>
      </c>
      <c r="M84" s="35" t="s">
        <v>58</v>
      </c>
      <c r="N84" s="35" t="s">
        <v>58</v>
      </c>
      <c r="O84" s="35" t="s">
        <v>58</v>
      </c>
      <c r="P84" s="35" t="s">
        <v>58</v>
      </c>
      <c r="Q84" s="35" t="s">
        <v>58</v>
      </c>
      <c r="R84" s="35" t="s">
        <v>58</v>
      </c>
      <c r="S84" s="135">
        <f>(I84-G84)/G84</f>
        <v>0.26881720430107531</v>
      </c>
    </row>
    <row r="85" spans="1:19" ht="25.5" customHeight="1" x14ac:dyDescent="0.2">
      <c r="A85" s="53"/>
      <c r="B85" s="191"/>
      <c r="C85" s="212" t="s">
        <v>81</v>
      </c>
      <c r="D85" s="184" t="s">
        <v>198</v>
      </c>
      <c r="E85" s="222"/>
      <c r="F85" s="219" t="s">
        <v>40</v>
      </c>
      <c r="G85" s="209"/>
      <c r="H85" s="253"/>
      <c r="I85" s="253"/>
      <c r="J85" s="253"/>
      <c r="K85" s="253"/>
      <c r="L85" s="281" t="s">
        <v>58</v>
      </c>
      <c r="M85" s="30" t="s">
        <v>209</v>
      </c>
      <c r="N85" s="85" t="s">
        <v>211</v>
      </c>
      <c r="O85" s="4" t="s">
        <v>171</v>
      </c>
      <c r="P85" s="27">
        <v>44517.4</v>
      </c>
      <c r="Q85" s="27">
        <v>44517.4</v>
      </c>
      <c r="R85" s="27">
        <v>44517.4</v>
      </c>
      <c r="S85" s="132"/>
    </row>
    <row r="86" spans="1:19" ht="25.5" x14ac:dyDescent="0.2">
      <c r="A86" s="53"/>
      <c r="B86" s="191"/>
      <c r="C86" s="213"/>
      <c r="D86" s="185"/>
      <c r="E86" s="225"/>
      <c r="F86" s="236"/>
      <c r="G86" s="210"/>
      <c r="H86" s="254"/>
      <c r="I86" s="254"/>
      <c r="J86" s="254"/>
      <c r="K86" s="254"/>
      <c r="L86" s="287"/>
      <c r="M86" s="30" t="s">
        <v>210</v>
      </c>
      <c r="N86" s="57" t="s">
        <v>83</v>
      </c>
      <c r="O86" s="4" t="s">
        <v>19</v>
      </c>
      <c r="P86" s="27">
        <v>25</v>
      </c>
      <c r="Q86" s="27">
        <v>25</v>
      </c>
      <c r="R86" s="27">
        <v>25</v>
      </c>
      <c r="S86" s="132"/>
    </row>
    <row r="87" spans="1:19" ht="13.5" customHeight="1" x14ac:dyDescent="0.2">
      <c r="A87" s="53"/>
      <c r="B87" s="191"/>
      <c r="C87" s="214"/>
      <c r="D87" s="226"/>
      <c r="E87" s="224"/>
      <c r="F87" s="220"/>
      <c r="G87" s="211"/>
      <c r="H87" s="255"/>
      <c r="I87" s="255"/>
      <c r="J87" s="255"/>
      <c r="K87" s="255"/>
      <c r="L87" s="287"/>
      <c r="M87" s="30" t="s">
        <v>215</v>
      </c>
      <c r="N87" s="57" t="s">
        <v>84</v>
      </c>
      <c r="O87" s="4" t="s">
        <v>172</v>
      </c>
      <c r="P87" s="27">
        <v>20</v>
      </c>
      <c r="Q87" s="27">
        <v>20</v>
      </c>
      <c r="R87" s="27">
        <v>20</v>
      </c>
      <c r="S87" s="132"/>
    </row>
    <row r="88" spans="1:19" ht="12.75" x14ac:dyDescent="0.2">
      <c r="A88" s="53"/>
      <c r="B88" s="191"/>
      <c r="C88" s="177" t="s">
        <v>81</v>
      </c>
      <c r="D88" s="31">
        <v>188714469</v>
      </c>
      <c r="E88" s="32" t="s">
        <v>23</v>
      </c>
      <c r="F88" s="31" t="s">
        <v>58</v>
      </c>
      <c r="G88" s="94">
        <v>161</v>
      </c>
      <c r="H88" s="110">
        <v>160</v>
      </c>
      <c r="I88" s="110">
        <v>162</v>
      </c>
      <c r="J88" s="110">
        <v>160</v>
      </c>
      <c r="K88" s="110">
        <v>160</v>
      </c>
      <c r="L88" s="31" t="s">
        <v>58</v>
      </c>
      <c r="M88" s="33"/>
      <c r="N88" s="33"/>
      <c r="O88" s="26"/>
      <c r="P88" s="77"/>
      <c r="Q88" s="77"/>
      <c r="R88" s="77"/>
      <c r="S88" s="133"/>
    </row>
    <row r="89" spans="1:19" ht="18" customHeight="1" x14ac:dyDescent="0.2">
      <c r="A89" s="53"/>
      <c r="B89" s="191"/>
      <c r="C89" s="177"/>
      <c r="D89" s="180" t="s">
        <v>57</v>
      </c>
      <c r="E89" s="181"/>
      <c r="F89" s="181"/>
      <c r="G89" s="34">
        <f>SUM(G88:G88)</f>
        <v>161</v>
      </c>
      <c r="H89" s="34">
        <f t="shared" ref="H89" si="50">SUM(H88:H88)</f>
        <v>160</v>
      </c>
      <c r="I89" s="34">
        <f t="shared" ref="I89" si="51">SUM(I88:I88)</f>
        <v>162</v>
      </c>
      <c r="J89" s="34">
        <f t="shared" ref="J89" si="52">SUM(J88:J88)</f>
        <v>160</v>
      </c>
      <c r="K89" s="34">
        <f t="shared" ref="K89" si="53">SUM(K88:K88)</f>
        <v>160</v>
      </c>
      <c r="L89" s="47" t="s">
        <v>58</v>
      </c>
      <c r="M89" s="35" t="s">
        <v>58</v>
      </c>
      <c r="N89" s="35" t="s">
        <v>58</v>
      </c>
      <c r="O89" s="35" t="s">
        <v>58</v>
      </c>
      <c r="P89" s="35" t="s">
        <v>58</v>
      </c>
      <c r="Q89" s="35" t="s">
        <v>58</v>
      </c>
      <c r="R89" s="35" t="s">
        <v>58</v>
      </c>
      <c r="S89" s="157">
        <f>(I89-G89)/G89</f>
        <v>6.2111801242236021E-3</v>
      </c>
    </row>
    <row r="90" spans="1:19" ht="40.5" customHeight="1" x14ac:dyDescent="0.2">
      <c r="A90" s="53"/>
      <c r="B90" s="191"/>
      <c r="C90" s="54" t="s">
        <v>82</v>
      </c>
      <c r="D90" s="184" t="s">
        <v>199</v>
      </c>
      <c r="E90" s="184"/>
      <c r="F90" s="47" t="s">
        <v>40</v>
      </c>
      <c r="G90" s="258"/>
      <c r="H90" s="259"/>
      <c r="I90" s="259"/>
      <c r="J90" s="259"/>
      <c r="K90" s="259"/>
      <c r="L90" s="31" t="s">
        <v>58</v>
      </c>
      <c r="M90" s="30" t="s">
        <v>212</v>
      </c>
      <c r="N90" s="30" t="s">
        <v>70</v>
      </c>
      <c r="O90" s="4" t="s">
        <v>19</v>
      </c>
      <c r="P90" s="27">
        <v>500</v>
      </c>
      <c r="Q90" s="27">
        <v>500</v>
      </c>
      <c r="R90" s="27">
        <v>500</v>
      </c>
      <c r="S90" s="132"/>
    </row>
    <row r="91" spans="1:19" ht="12.75" x14ac:dyDescent="0.2">
      <c r="A91" s="53"/>
      <c r="B91" s="191"/>
      <c r="C91" s="175" t="s">
        <v>82</v>
      </c>
      <c r="D91" s="31">
        <v>188714469</v>
      </c>
      <c r="E91" s="32" t="s">
        <v>23</v>
      </c>
      <c r="F91" s="31" t="s">
        <v>58</v>
      </c>
      <c r="G91" s="94">
        <v>27.1</v>
      </c>
      <c r="H91" s="94">
        <v>28.5</v>
      </c>
      <c r="I91" s="94">
        <v>27.7</v>
      </c>
      <c r="J91" s="94">
        <v>29.9</v>
      </c>
      <c r="K91" s="93">
        <v>31.4</v>
      </c>
      <c r="L91" s="31" t="s">
        <v>58</v>
      </c>
      <c r="M91" s="33"/>
      <c r="N91" s="33"/>
      <c r="O91" s="26"/>
      <c r="P91" s="77"/>
      <c r="Q91" s="77"/>
      <c r="R91" s="77"/>
      <c r="S91" s="133"/>
    </row>
    <row r="92" spans="1:19" ht="12.75" x14ac:dyDescent="0.2">
      <c r="A92" s="53"/>
      <c r="B92" s="191"/>
      <c r="C92" s="176"/>
      <c r="D92" s="215" t="s">
        <v>57</v>
      </c>
      <c r="E92" s="216"/>
      <c r="F92" s="181"/>
      <c r="G92" s="34">
        <f>SUM(G91:G91)</f>
        <v>27.1</v>
      </c>
      <c r="H92" s="34">
        <f t="shared" ref="H92" si="54">SUM(H91:H91)</f>
        <v>28.5</v>
      </c>
      <c r="I92" s="34">
        <f t="shared" ref="I92" si="55">SUM(I91:I91)</f>
        <v>27.7</v>
      </c>
      <c r="J92" s="34">
        <f t="shared" ref="J92" si="56">SUM(J91:J91)</f>
        <v>29.9</v>
      </c>
      <c r="K92" s="34">
        <f t="shared" ref="K92" si="57">SUM(K91:K91)</f>
        <v>31.4</v>
      </c>
      <c r="L92" s="47" t="s">
        <v>58</v>
      </c>
      <c r="M92" s="35" t="s">
        <v>58</v>
      </c>
      <c r="N92" s="35" t="s">
        <v>58</v>
      </c>
      <c r="O92" s="35" t="s">
        <v>58</v>
      </c>
      <c r="P92" s="35" t="s">
        <v>58</v>
      </c>
      <c r="Q92" s="35" t="s">
        <v>58</v>
      </c>
      <c r="R92" s="35" t="s">
        <v>58</v>
      </c>
      <c r="S92" s="157">
        <f>(I92-G92)/G92</f>
        <v>2.2140221402213941E-2</v>
      </c>
    </row>
    <row r="93" spans="1:19" ht="18" customHeight="1" x14ac:dyDescent="0.2">
      <c r="A93" s="53"/>
      <c r="B93" s="191"/>
      <c r="C93" s="54" t="s">
        <v>85</v>
      </c>
      <c r="D93" s="184" t="s">
        <v>200</v>
      </c>
      <c r="E93" s="184"/>
      <c r="F93" s="47" t="s">
        <v>40</v>
      </c>
      <c r="G93" s="258"/>
      <c r="H93" s="259"/>
      <c r="I93" s="259"/>
      <c r="J93" s="259"/>
      <c r="K93" s="259"/>
      <c r="L93" s="31" t="s">
        <v>58</v>
      </c>
      <c r="M93" s="30" t="s">
        <v>213</v>
      </c>
      <c r="N93" s="30" t="s">
        <v>87</v>
      </c>
      <c r="O93" s="4" t="s">
        <v>19</v>
      </c>
      <c r="P93" s="27">
        <v>5</v>
      </c>
      <c r="Q93" s="27">
        <v>5</v>
      </c>
      <c r="R93" s="27">
        <v>5</v>
      </c>
      <c r="S93" s="132"/>
    </row>
    <row r="94" spans="1:19" ht="12.75" x14ac:dyDescent="0.2">
      <c r="A94" s="53"/>
      <c r="B94" s="191"/>
      <c r="C94" s="175" t="s">
        <v>85</v>
      </c>
      <c r="D94" s="31">
        <v>188714469</v>
      </c>
      <c r="E94" s="32" t="s">
        <v>23</v>
      </c>
      <c r="F94" s="31" t="s">
        <v>58</v>
      </c>
      <c r="G94" s="94">
        <v>19.899999999999999</v>
      </c>
      <c r="H94" s="94">
        <v>26.4</v>
      </c>
      <c r="I94" s="94">
        <v>22</v>
      </c>
      <c r="J94" s="94">
        <v>29.2</v>
      </c>
      <c r="K94" s="93">
        <v>33.5</v>
      </c>
      <c r="L94" s="31" t="s">
        <v>58</v>
      </c>
      <c r="M94" s="33"/>
      <c r="N94" s="33"/>
      <c r="O94" s="26"/>
      <c r="P94" s="77"/>
      <c r="Q94" s="77"/>
      <c r="R94" s="77"/>
      <c r="S94" s="133"/>
    </row>
    <row r="95" spans="1:19" ht="18" customHeight="1" x14ac:dyDescent="0.2">
      <c r="A95" s="53"/>
      <c r="B95" s="191"/>
      <c r="C95" s="176"/>
      <c r="D95" s="215" t="s">
        <v>57</v>
      </c>
      <c r="E95" s="216"/>
      <c r="F95" s="181"/>
      <c r="G95" s="34">
        <f>SUM(G94:G94)</f>
        <v>19.899999999999999</v>
      </c>
      <c r="H95" s="34">
        <f t="shared" ref="H95" si="58">SUM(H94:H94)</f>
        <v>26.4</v>
      </c>
      <c r="I95" s="34">
        <f t="shared" ref="I95" si="59">SUM(I94:I94)</f>
        <v>22</v>
      </c>
      <c r="J95" s="34">
        <f t="shared" ref="J95" si="60">SUM(J94:J94)</f>
        <v>29.2</v>
      </c>
      <c r="K95" s="34">
        <f t="shared" ref="K95" si="61">SUM(K94:K94)</f>
        <v>33.5</v>
      </c>
      <c r="L95" s="47" t="s">
        <v>58</v>
      </c>
      <c r="M95" s="35" t="s">
        <v>58</v>
      </c>
      <c r="N95" s="35" t="s">
        <v>58</v>
      </c>
      <c r="O95" s="35" t="s">
        <v>58</v>
      </c>
      <c r="P95" s="35" t="s">
        <v>58</v>
      </c>
      <c r="Q95" s="35" t="s">
        <v>58</v>
      </c>
      <c r="R95" s="35" t="s">
        <v>58</v>
      </c>
      <c r="S95" s="135">
        <f>(I95-G95)/G95</f>
        <v>0.10552763819095486</v>
      </c>
    </row>
    <row r="96" spans="1:19" ht="80.25" customHeight="1" x14ac:dyDescent="0.2">
      <c r="A96" s="53"/>
      <c r="B96" s="191"/>
      <c r="C96" s="54" t="s">
        <v>86</v>
      </c>
      <c r="D96" s="184" t="s">
        <v>201</v>
      </c>
      <c r="E96" s="184"/>
      <c r="F96" s="47" t="s">
        <v>40</v>
      </c>
      <c r="G96" s="258"/>
      <c r="H96" s="259"/>
      <c r="I96" s="259"/>
      <c r="J96" s="259"/>
      <c r="K96" s="259"/>
      <c r="L96" s="31" t="s">
        <v>58</v>
      </c>
      <c r="M96" s="30" t="s">
        <v>214</v>
      </c>
      <c r="N96" s="30" t="s">
        <v>88</v>
      </c>
      <c r="O96" s="4" t="s">
        <v>19</v>
      </c>
      <c r="P96" s="27">
        <v>5</v>
      </c>
      <c r="Q96" s="27">
        <v>5</v>
      </c>
      <c r="R96" s="27">
        <v>5</v>
      </c>
      <c r="S96" s="132"/>
    </row>
    <row r="97" spans="1:19" ht="12.75" x14ac:dyDescent="0.2">
      <c r="A97" s="53"/>
      <c r="B97" s="191"/>
      <c r="C97" s="175" t="s">
        <v>86</v>
      </c>
      <c r="D97" s="31">
        <v>188714469</v>
      </c>
      <c r="E97" s="32" t="s">
        <v>23</v>
      </c>
      <c r="F97" s="31" t="s">
        <v>58</v>
      </c>
      <c r="G97" s="94">
        <v>21.460999999999999</v>
      </c>
      <c r="H97" s="94">
        <v>23</v>
      </c>
      <c r="I97" s="94"/>
      <c r="J97" s="94">
        <v>25.3</v>
      </c>
      <c r="K97" s="93">
        <v>27.8</v>
      </c>
      <c r="L97" s="31" t="s">
        <v>58</v>
      </c>
      <c r="M97" s="33"/>
      <c r="N97" s="33"/>
      <c r="O97" s="26"/>
      <c r="P97" s="77"/>
      <c r="Q97" s="77"/>
      <c r="R97" s="77"/>
      <c r="S97" s="133"/>
    </row>
    <row r="98" spans="1:19" ht="18" customHeight="1" x14ac:dyDescent="0.2">
      <c r="A98" s="53"/>
      <c r="B98" s="191"/>
      <c r="C98" s="176"/>
      <c r="D98" s="215" t="s">
        <v>57</v>
      </c>
      <c r="E98" s="216"/>
      <c r="F98" s="181"/>
      <c r="G98" s="34">
        <f>SUM(G97:G97)</f>
        <v>21.460999999999999</v>
      </c>
      <c r="H98" s="34">
        <f t="shared" ref="H98" si="62">SUM(H97:H97)</f>
        <v>23</v>
      </c>
      <c r="I98" s="34">
        <f t="shared" ref="I98" si="63">SUM(I97:I97)</f>
        <v>0</v>
      </c>
      <c r="J98" s="34">
        <f t="shared" ref="J98" si="64">SUM(J97:J97)</f>
        <v>25.3</v>
      </c>
      <c r="K98" s="34">
        <f t="shared" ref="K98" si="65">SUM(K97:K97)</f>
        <v>27.8</v>
      </c>
      <c r="L98" s="47" t="s">
        <v>58</v>
      </c>
      <c r="M98" s="35" t="s">
        <v>58</v>
      </c>
      <c r="N98" s="35" t="s">
        <v>58</v>
      </c>
      <c r="O98" s="35" t="s">
        <v>58</v>
      </c>
      <c r="P98" s="35" t="s">
        <v>58</v>
      </c>
      <c r="Q98" s="35" t="s">
        <v>58</v>
      </c>
      <c r="R98" s="35" t="s">
        <v>58</v>
      </c>
      <c r="S98" s="135">
        <f>(I98-G98)/G98</f>
        <v>-1</v>
      </c>
    </row>
    <row r="99" spans="1:19" ht="18" customHeight="1" x14ac:dyDescent="0.2">
      <c r="A99" s="60"/>
      <c r="B99" s="52" t="s">
        <v>17</v>
      </c>
      <c r="C99" s="167" t="s">
        <v>2</v>
      </c>
      <c r="D99" s="168"/>
      <c r="E99" s="168"/>
      <c r="F99" s="168"/>
      <c r="G99" s="61">
        <f>G98+G95+G92+G89+G84+G81+G78+G71+G68+G65+G62+G57+G54+G51</f>
        <v>1354.0610000000001</v>
      </c>
      <c r="H99" s="61">
        <f t="shared" ref="H99:K99" si="66">H98+H95+H92+H89+H84+H81+H78+H71+H68+H65+H62+H57+H54+H51</f>
        <v>1432.8999999999999</v>
      </c>
      <c r="I99" s="61">
        <f t="shared" si="66"/>
        <v>1361.8999999999999</v>
      </c>
      <c r="J99" s="61">
        <f t="shared" si="66"/>
        <v>1545.9999999999998</v>
      </c>
      <c r="K99" s="61">
        <f t="shared" si="66"/>
        <v>1671.1999999999998</v>
      </c>
      <c r="L99" s="50" t="s">
        <v>58</v>
      </c>
      <c r="M99" s="50" t="s">
        <v>58</v>
      </c>
      <c r="N99" s="50" t="s">
        <v>58</v>
      </c>
      <c r="O99" s="50" t="s">
        <v>58</v>
      </c>
      <c r="P99" s="50" t="s">
        <v>58</v>
      </c>
      <c r="Q99" s="50" t="s">
        <v>58</v>
      </c>
      <c r="R99" s="50" t="s">
        <v>58</v>
      </c>
      <c r="S99" s="132"/>
    </row>
    <row r="100" spans="1:19" ht="35.25" customHeight="1" x14ac:dyDescent="0.2">
      <c r="A100" s="51" t="s">
        <v>0</v>
      </c>
      <c r="B100" s="62" t="s">
        <v>36</v>
      </c>
      <c r="C100" s="263" t="s">
        <v>89</v>
      </c>
      <c r="D100" s="263"/>
      <c r="E100" s="263"/>
      <c r="F100" s="116" t="s">
        <v>233</v>
      </c>
      <c r="G100" s="279"/>
      <c r="H100" s="280"/>
      <c r="I100" s="280"/>
      <c r="J100" s="280"/>
      <c r="K100" s="280"/>
      <c r="L100" s="121" t="s">
        <v>58</v>
      </c>
      <c r="M100" s="29" t="s">
        <v>90</v>
      </c>
      <c r="N100" s="29" t="s">
        <v>91</v>
      </c>
      <c r="O100" s="5" t="s">
        <v>18</v>
      </c>
      <c r="P100" s="76">
        <v>100</v>
      </c>
      <c r="Q100" s="76">
        <v>100</v>
      </c>
      <c r="R100" s="76">
        <v>100</v>
      </c>
      <c r="S100" s="132"/>
    </row>
    <row r="101" spans="1:19" ht="18" customHeight="1" x14ac:dyDescent="0.2">
      <c r="A101" s="53"/>
      <c r="B101" s="190" t="s">
        <v>36</v>
      </c>
      <c r="C101" s="63" t="s">
        <v>0</v>
      </c>
      <c r="D101" s="183" t="s">
        <v>92</v>
      </c>
      <c r="E101" s="183"/>
      <c r="F101" s="64" t="s">
        <v>40</v>
      </c>
      <c r="G101" s="258"/>
      <c r="H101" s="259"/>
      <c r="I101" s="259"/>
      <c r="J101" s="259"/>
      <c r="K101" s="259"/>
      <c r="L101" s="31" t="s">
        <v>58</v>
      </c>
      <c r="M101" s="65" t="s">
        <v>95</v>
      </c>
      <c r="N101" s="66" t="s">
        <v>93</v>
      </c>
      <c r="O101" s="8" t="s">
        <v>18</v>
      </c>
      <c r="P101" s="80">
        <v>100</v>
      </c>
      <c r="Q101" s="80">
        <v>100</v>
      </c>
      <c r="R101" s="80">
        <v>100</v>
      </c>
      <c r="S101" s="132"/>
    </row>
    <row r="102" spans="1:19" ht="12.75" x14ac:dyDescent="0.2">
      <c r="A102" s="53"/>
      <c r="B102" s="191"/>
      <c r="C102" s="177" t="s">
        <v>0</v>
      </c>
      <c r="D102" s="31">
        <v>188714469</v>
      </c>
      <c r="E102" s="32" t="s">
        <v>21</v>
      </c>
      <c r="F102" s="31" t="s">
        <v>58</v>
      </c>
      <c r="G102" s="94">
        <v>1213.3</v>
      </c>
      <c r="H102" s="94">
        <v>1456.4</v>
      </c>
      <c r="I102" s="94">
        <v>1456.4</v>
      </c>
      <c r="J102" s="94">
        <v>1750</v>
      </c>
      <c r="K102" s="93">
        <v>1470</v>
      </c>
      <c r="L102" s="31" t="s">
        <v>58</v>
      </c>
      <c r="M102" s="33"/>
      <c r="N102" s="33"/>
      <c r="O102" s="26"/>
      <c r="P102" s="77"/>
      <c r="Q102" s="77"/>
      <c r="R102" s="77"/>
      <c r="S102" s="133"/>
    </row>
    <row r="103" spans="1:19" ht="18" customHeight="1" x14ac:dyDescent="0.2">
      <c r="A103" s="53"/>
      <c r="B103" s="191"/>
      <c r="C103" s="177"/>
      <c r="D103" s="180" t="s">
        <v>57</v>
      </c>
      <c r="E103" s="181"/>
      <c r="F103" s="181"/>
      <c r="G103" s="34">
        <f t="shared" ref="G103:K103" si="67">SUM(G102:G102)</f>
        <v>1213.3</v>
      </c>
      <c r="H103" s="34">
        <f t="shared" si="67"/>
        <v>1456.4</v>
      </c>
      <c r="I103" s="34">
        <f t="shared" si="67"/>
        <v>1456.4</v>
      </c>
      <c r="J103" s="34">
        <f t="shared" si="67"/>
        <v>1750</v>
      </c>
      <c r="K103" s="34">
        <f t="shared" si="67"/>
        <v>1470</v>
      </c>
      <c r="L103" s="47" t="s">
        <v>58</v>
      </c>
      <c r="M103" s="35" t="s">
        <v>58</v>
      </c>
      <c r="N103" s="35" t="s">
        <v>58</v>
      </c>
      <c r="O103" s="35" t="s">
        <v>58</v>
      </c>
      <c r="P103" s="35" t="s">
        <v>58</v>
      </c>
      <c r="Q103" s="35" t="s">
        <v>58</v>
      </c>
      <c r="R103" s="35" t="s">
        <v>58</v>
      </c>
      <c r="S103" s="135">
        <f>(I103-G103)/G103</f>
        <v>0.2003626473254761</v>
      </c>
    </row>
    <row r="104" spans="1:19" ht="18" customHeight="1" x14ac:dyDescent="0.2">
      <c r="A104" s="53"/>
      <c r="B104" s="191"/>
      <c r="C104" s="54" t="s">
        <v>17</v>
      </c>
      <c r="D104" s="183" t="s">
        <v>98</v>
      </c>
      <c r="E104" s="183"/>
      <c r="F104" s="47" t="s">
        <v>40</v>
      </c>
      <c r="G104" s="258"/>
      <c r="H104" s="259"/>
      <c r="I104" s="259"/>
      <c r="J104" s="259"/>
      <c r="K104" s="259"/>
      <c r="L104" s="31" t="s">
        <v>58</v>
      </c>
      <c r="M104" s="65" t="s">
        <v>96</v>
      </c>
      <c r="N104" s="55" t="s">
        <v>94</v>
      </c>
      <c r="O104" s="4" t="s">
        <v>18</v>
      </c>
      <c r="P104" s="80">
        <v>100</v>
      </c>
      <c r="Q104" s="80">
        <v>100</v>
      </c>
      <c r="R104" s="80">
        <v>100</v>
      </c>
      <c r="S104" s="132"/>
    </row>
    <row r="105" spans="1:19" ht="12.75" x14ac:dyDescent="0.2">
      <c r="A105" s="53"/>
      <c r="B105" s="191"/>
      <c r="C105" s="175" t="s">
        <v>17</v>
      </c>
      <c r="D105" s="31">
        <v>188714469</v>
      </c>
      <c r="E105" s="32" t="s">
        <v>21</v>
      </c>
      <c r="F105" s="31" t="s">
        <v>58</v>
      </c>
      <c r="G105" s="94">
        <v>88.3</v>
      </c>
      <c r="H105" s="94">
        <v>367</v>
      </c>
      <c r="I105" s="94">
        <v>367</v>
      </c>
      <c r="J105" s="94">
        <v>250</v>
      </c>
      <c r="K105" s="93">
        <v>200</v>
      </c>
      <c r="L105" s="31" t="s">
        <v>58</v>
      </c>
      <c r="M105" s="33"/>
      <c r="N105" s="33"/>
      <c r="O105" s="26"/>
      <c r="P105" s="77"/>
      <c r="Q105" s="77"/>
      <c r="R105" s="77"/>
      <c r="S105" s="133"/>
    </row>
    <row r="106" spans="1:19" ht="18" customHeight="1" x14ac:dyDescent="0.2">
      <c r="A106" s="53"/>
      <c r="B106" s="191"/>
      <c r="C106" s="176"/>
      <c r="D106" s="215" t="s">
        <v>57</v>
      </c>
      <c r="E106" s="216"/>
      <c r="F106" s="181"/>
      <c r="G106" s="34">
        <f t="shared" ref="G106:K106" si="68">SUM(G105:G105)</f>
        <v>88.3</v>
      </c>
      <c r="H106" s="34">
        <f t="shared" si="68"/>
        <v>367</v>
      </c>
      <c r="I106" s="34">
        <f t="shared" si="68"/>
        <v>367</v>
      </c>
      <c r="J106" s="34">
        <f t="shared" si="68"/>
        <v>250</v>
      </c>
      <c r="K106" s="34">
        <f t="shared" si="68"/>
        <v>200</v>
      </c>
      <c r="L106" s="47" t="s">
        <v>58</v>
      </c>
      <c r="M106" s="35" t="s">
        <v>58</v>
      </c>
      <c r="N106" s="35" t="s">
        <v>58</v>
      </c>
      <c r="O106" s="35" t="s">
        <v>58</v>
      </c>
      <c r="P106" s="35" t="s">
        <v>58</v>
      </c>
      <c r="Q106" s="35" t="s">
        <v>58</v>
      </c>
      <c r="R106" s="35" t="s">
        <v>58</v>
      </c>
      <c r="S106" s="135">
        <f>(I106-G106)/G106</f>
        <v>3.1562853907134767</v>
      </c>
    </row>
    <row r="107" spans="1:19" ht="18" customHeight="1" x14ac:dyDescent="0.2">
      <c r="A107" s="53"/>
      <c r="B107" s="191"/>
      <c r="C107" s="54" t="s">
        <v>36</v>
      </c>
      <c r="D107" s="183" t="s">
        <v>99</v>
      </c>
      <c r="E107" s="183"/>
      <c r="F107" s="25" t="s">
        <v>40</v>
      </c>
      <c r="G107" s="256"/>
      <c r="H107" s="257"/>
      <c r="I107" s="257"/>
      <c r="J107" s="257"/>
      <c r="K107" s="257"/>
      <c r="L107" s="31" t="s">
        <v>58</v>
      </c>
      <c r="M107" s="65" t="s">
        <v>97</v>
      </c>
      <c r="N107" s="55" t="s">
        <v>155</v>
      </c>
      <c r="O107" s="4" t="s">
        <v>18</v>
      </c>
      <c r="P107" s="80">
        <v>100</v>
      </c>
      <c r="Q107" s="80">
        <v>100</v>
      </c>
      <c r="R107" s="80">
        <v>100</v>
      </c>
      <c r="S107" s="132"/>
    </row>
    <row r="108" spans="1:19" ht="12.75" x14ac:dyDescent="0.2">
      <c r="A108" s="53"/>
      <c r="B108" s="191"/>
      <c r="C108" s="175" t="s">
        <v>36</v>
      </c>
      <c r="D108" s="31">
        <v>188714469</v>
      </c>
      <c r="E108" s="32" t="s">
        <v>21</v>
      </c>
      <c r="F108" s="31" t="s">
        <v>58</v>
      </c>
      <c r="G108" s="94">
        <v>37</v>
      </c>
      <c r="H108" s="94">
        <v>26.9</v>
      </c>
      <c r="I108" s="94">
        <v>89</v>
      </c>
      <c r="J108" s="94">
        <v>26.9</v>
      </c>
      <c r="K108" s="93">
        <v>27.6</v>
      </c>
      <c r="L108" s="31" t="s">
        <v>58</v>
      </c>
      <c r="M108" s="33"/>
      <c r="N108" s="33"/>
      <c r="O108" s="26"/>
      <c r="P108" s="77"/>
      <c r="Q108" s="77"/>
      <c r="R108" s="77"/>
      <c r="S108" s="133"/>
    </row>
    <row r="109" spans="1:19" ht="18" customHeight="1" x14ac:dyDescent="0.2">
      <c r="A109" s="53"/>
      <c r="B109" s="191"/>
      <c r="C109" s="176"/>
      <c r="D109" s="180" t="s">
        <v>57</v>
      </c>
      <c r="E109" s="181"/>
      <c r="F109" s="181"/>
      <c r="G109" s="34">
        <f t="shared" ref="G109:K109" si="69">SUM(G108:G108)</f>
        <v>37</v>
      </c>
      <c r="H109" s="34">
        <f t="shared" si="69"/>
        <v>26.9</v>
      </c>
      <c r="I109" s="34">
        <f t="shared" si="69"/>
        <v>89</v>
      </c>
      <c r="J109" s="34">
        <f t="shared" si="69"/>
        <v>26.9</v>
      </c>
      <c r="K109" s="34">
        <f t="shared" si="69"/>
        <v>27.6</v>
      </c>
      <c r="L109" s="47" t="s">
        <v>58</v>
      </c>
      <c r="M109" s="35" t="s">
        <v>58</v>
      </c>
      <c r="N109" s="35" t="s">
        <v>58</v>
      </c>
      <c r="O109" s="35" t="s">
        <v>58</v>
      </c>
      <c r="P109" s="35" t="s">
        <v>58</v>
      </c>
      <c r="Q109" s="35" t="s">
        <v>58</v>
      </c>
      <c r="R109" s="35" t="s">
        <v>58</v>
      </c>
      <c r="S109" s="135">
        <f>(I109-G109)/G109</f>
        <v>1.4054054054054055</v>
      </c>
    </row>
    <row r="110" spans="1:19" ht="18" customHeight="1" x14ac:dyDescent="0.2">
      <c r="A110" s="60"/>
      <c r="B110" s="48" t="s">
        <v>36</v>
      </c>
      <c r="C110" s="179" t="s">
        <v>2</v>
      </c>
      <c r="D110" s="179"/>
      <c r="E110" s="179"/>
      <c r="F110" s="168"/>
      <c r="G110" s="67">
        <f>G103+G106+G109</f>
        <v>1338.6</v>
      </c>
      <c r="H110" s="67">
        <f t="shared" ref="H110:K110" si="70">H103+H106+H109</f>
        <v>1850.3000000000002</v>
      </c>
      <c r="I110" s="67">
        <f t="shared" si="70"/>
        <v>1912.4</v>
      </c>
      <c r="J110" s="67">
        <f t="shared" si="70"/>
        <v>2026.9</v>
      </c>
      <c r="K110" s="67">
        <f t="shared" si="70"/>
        <v>1697.6</v>
      </c>
      <c r="L110" s="50" t="s">
        <v>58</v>
      </c>
      <c r="M110" s="50" t="s">
        <v>58</v>
      </c>
      <c r="N110" s="50" t="s">
        <v>58</v>
      </c>
      <c r="O110" s="50" t="s">
        <v>58</v>
      </c>
      <c r="P110" s="50" t="s">
        <v>58</v>
      </c>
      <c r="Q110" s="50" t="s">
        <v>58</v>
      </c>
      <c r="R110" s="50" t="s">
        <v>58</v>
      </c>
      <c r="S110" s="132"/>
    </row>
    <row r="111" spans="1:19" ht="12.75" customHeight="1" x14ac:dyDescent="0.2">
      <c r="A111" s="51" t="s">
        <v>0</v>
      </c>
      <c r="B111" s="62" t="s">
        <v>52</v>
      </c>
      <c r="C111" s="264" t="s">
        <v>100</v>
      </c>
      <c r="D111" s="264"/>
      <c r="E111" s="264"/>
      <c r="F111" s="116" t="s">
        <v>233</v>
      </c>
      <c r="G111" s="251"/>
      <c r="H111" s="252"/>
      <c r="I111" s="252"/>
      <c r="J111" s="252"/>
      <c r="K111" s="252"/>
      <c r="L111" s="121" t="s">
        <v>58</v>
      </c>
      <c r="M111" s="29" t="s">
        <v>103</v>
      </c>
      <c r="N111" s="29" t="s">
        <v>105</v>
      </c>
      <c r="O111" s="5" t="s">
        <v>19</v>
      </c>
      <c r="P111" s="76">
        <v>20</v>
      </c>
      <c r="Q111" s="76">
        <v>20</v>
      </c>
      <c r="R111" s="76">
        <v>20</v>
      </c>
      <c r="S111" s="132"/>
    </row>
    <row r="112" spans="1:19" ht="10.5" customHeight="1" x14ac:dyDescent="0.2">
      <c r="A112" s="53"/>
      <c r="B112" s="190" t="s">
        <v>52</v>
      </c>
      <c r="C112" s="212" t="s">
        <v>0</v>
      </c>
      <c r="D112" s="184" t="s">
        <v>217</v>
      </c>
      <c r="E112" s="184"/>
      <c r="F112" s="285" t="s">
        <v>40</v>
      </c>
      <c r="G112" s="209"/>
      <c r="H112" s="253"/>
      <c r="I112" s="253"/>
      <c r="J112" s="253"/>
      <c r="K112" s="253"/>
      <c r="L112" s="281" t="s">
        <v>58</v>
      </c>
      <c r="M112" s="65" t="s">
        <v>104</v>
      </c>
      <c r="N112" s="66" t="s">
        <v>108</v>
      </c>
      <c r="O112" s="8" t="s">
        <v>19</v>
      </c>
      <c r="P112" s="80">
        <v>5</v>
      </c>
      <c r="Q112" s="80">
        <v>5</v>
      </c>
      <c r="R112" s="80">
        <v>5</v>
      </c>
      <c r="S112" s="132"/>
    </row>
    <row r="113" spans="1:19" ht="10.5" customHeight="1" x14ac:dyDescent="0.2">
      <c r="A113" s="53"/>
      <c r="B113" s="191"/>
      <c r="C113" s="213"/>
      <c r="D113" s="185"/>
      <c r="E113" s="185"/>
      <c r="F113" s="285"/>
      <c r="G113" s="211"/>
      <c r="H113" s="255"/>
      <c r="I113" s="255"/>
      <c r="J113" s="255"/>
      <c r="K113" s="255"/>
      <c r="L113" s="282"/>
      <c r="M113" s="65" t="s">
        <v>106</v>
      </c>
      <c r="N113" s="66" t="s">
        <v>107</v>
      </c>
      <c r="O113" s="8" t="s">
        <v>19</v>
      </c>
      <c r="P113" s="80">
        <v>20</v>
      </c>
      <c r="Q113" s="80">
        <v>20</v>
      </c>
      <c r="R113" s="80">
        <v>20</v>
      </c>
      <c r="S113" s="132"/>
    </row>
    <row r="114" spans="1:19" ht="12.75" x14ac:dyDescent="0.2">
      <c r="A114" s="53"/>
      <c r="B114" s="191"/>
      <c r="C114" s="177" t="s">
        <v>0</v>
      </c>
      <c r="D114" s="31">
        <v>188714469</v>
      </c>
      <c r="E114" s="32" t="s">
        <v>21</v>
      </c>
      <c r="F114" s="31" t="s">
        <v>58</v>
      </c>
      <c r="G114" s="94">
        <v>20</v>
      </c>
      <c r="H114" s="94">
        <v>30</v>
      </c>
      <c r="I114" s="94">
        <v>30</v>
      </c>
      <c r="J114" s="94">
        <v>30</v>
      </c>
      <c r="K114" s="93">
        <v>30</v>
      </c>
      <c r="L114" s="31" t="s">
        <v>58</v>
      </c>
      <c r="M114" s="33"/>
      <c r="N114" s="33"/>
      <c r="O114" s="26"/>
      <c r="P114" s="77"/>
      <c r="Q114" s="77"/>
      <c r="R114" s="77"/>
      <c r="S114" s="133"/>
    </row>
    <row r="115" spans="1:19" ht="18" customHeight="1" x14ac:dyDescent="0.2">
      <c r="A115" s="53"/>
      <c r="B115" s="191"/>
      <c r="C115" s="177"/>
      <c r="D115" s="180" t="s">
        <v>57</v>
      </c>
      <c r="E115" s="181"/>
      <c r="F115" s="181"/>
      <c r="G115" s="34">
        <f t="shared" ref="G115:K115" si="71">SUM(G114:G114)</f>
        <v>20</v>
      </c>
      <c r="H115" s="34">
        <f t="shared" si="71"/>
        <v>30</v>
      </c>
      <c r="I115" s="34">
        <f t="shared" si="71"/>
        <v>30</v>
      </c>
      <c r="J115" s="34">
        <f t="shared" si="71"/>
        <v>30</v>
      </c>
      <c r="K115" s="34">
        <f t="shared" si="71"/>
        <v>30</v>
      </c>
      <c r="L115" s="47" t="s">
        <v>58</v>
      </c>
      <c r="M115" s="35" t="s">
        <v>58</v>
      </c>
      <c r="N115" s="35" t="s">
        <v>58</v>
      </c>
      <c r="O115" s="35" t="s">
        <v>58</v>
      </c>
      <c r="P115" s="35" t="s">
        <v>58</v>
      </c>
      <c r="Q115" s="35" t="s">
        <v>58</v>
      </c>
      <c r="R115" s="35" t="s">
        <v>58</v>
      </c>
      <c r="S115" s="135">
        <f>(I115-G115)/G115</f>
        <v>0.5</v>
      </c>
    </row>
    <row r="116" spans="1:19" ht="18" customHeight="1" x14ac:dyDescent="0.2">
      <c r="A116" s="60"/>
      <c r="B116" s="48" t="s">
        <v>52</v>
      </c>
      <c r="C116" s="179" t="s">
        <v>2</v>
      </c>
      <c r="D116" s="179"/>
      <c r="E116" s="179"/>
      <c r="F116" s="168"/>
      <c r="G116" s="67">
        <f t="shared" ref="G116:K116" si="72">G115</f>
        <v>20</v>
      </c>
      <c r="H116" s="67">
        <f t="shared" si="72"/>
        <v>30</v>
      </c>
      <c r="I116" s="67">
        <f t="shared" si="72"/>
        <v>30</v>
      </c>
      <c r="J116" s="67">
        <f t="shared" si="72"/>
        <v>30</v>
      </c>
      <c r="K116" s="67">
        <f t="shared" si="72"/>
        <v>30</v>
      </c>
      <c r="L116" s="50" t="s">
        <v>58</v>
      </c>
      <c r="M116" s="50" t="s">
        <v>58</v>
      </c>
      <c r="N116" s="50" t="s">
        <v>58</v>
      </c>
      <c r="O116" s="50" t="s">
        <v>58</v>
      </c>
      <c r="P116" s="50" t="s">
        <v>58</v>
      </c>
      <c r="Q116" s="50" t="s">
        <v>58</v>
      </c>
      <c r="R116" s="50" t="s">
        <v>58</v>
      </c>
      <c r="S116" s="132"/>
    </row>
    <row r="117" spans="1:19" ht="35.25" customHeight="1" x14ac:dyDescent="0.2">
      <c r="A117" s="51" t="s">
        <v>0</v>
      </c>
      <c r="B117" s="271" t="s">
        <v>61</v>
      </c>
      <c r="C117" s="273" t="s">
        <v>101</v>
      </c>
      <c r="D117" s="273"/>
      <c r="E117" s="273"/>
      <c r="F117" s="274" t="s">
        <v>26</v>
      </c>
      <c r="G117" s="275"/>
      <c r="H117" s="276"/>
      <c r="I117" s="276"/>
      <c r="J117" s="276"/>
      <c r="K117" s="276"/>
      <c r="L117" s="283" t="s">
        <v>270</v>
      </c>
      <c r="M117" s="29" t="s">
        <v>110</v>
      </c>
      <c r="N117" s="29" t="s">
        <v>109</v>
      </c>
      <c r="O117" s="5" t="s">
        <v>18</v>
      </c>
      <c r="P117" s="76">
        <v>5</v>
      </c>
      <c r="Q117" s="76">
        <v>5</v>
      </c>
      <c r="R117" s="76">
        <v>1</v>
      </c>
      <c r="S117" s="132"/>
    </row>
    <row r="118" spans="1:19" ht="35.25" customHeight="1" x14ac:dyDescent="0.2">
      <c r="A118" s="53"/>
      <c r="B118" s="272"/>
      <c r="C118" s="228"/>
      <c r="D118" s="228"/>
      <c r="E118" s="228"/>
      <c r="F118" s="274"/>
      <c r="G118" s="277"/>
      <c r="H118" s="278"/>
      <c r="I118" s="278"/>
      <c r="J118" s="278"/>
      <c r="K118" s="278"/>
      <c r="L118" s="284"/>
      <c r="M118" s="29" t="s">
        <v>216</v>
      </c>
      <c r="N118" s="89" t="s">
        <v>111</v>
      </c>
      <c r="O118" s="90" t="s">
        <v>19</v>
      </c>
      <c r="P118" s="81">
        <v>7</v>
      </c>
      <c r="Q118" s="81">
        <v>5</v>
      </c>
      <c r="R118" s="81">
        <v>5</v>
      </c>
      <c r="S118" s="133"/>
    </row>
    <row r="119" spans="1:19" ht="9.75" customHeight="1" x14ac:dyDescent="0.2">
      <c r="A119" s="53"/>
      <c r="B119" s="190" t="s">
        <v>61</v>
      </c>
      <c r="C119" s="212" t="s">
        <v>0</v>
      </c>
      <c r="D119" s="184" t="s">
        <v>102</v>
      </c>
      <c r="E119" s="222"/>
      <c r="F119" s="219" t="s">
        <v>263</v>
      </c>
      <c r="G119" s="290"/>
      <c r="H119" s="291"/>
      <c r="I119" s="291"/>
      <c r="J119" s="291"/>
      <c r="K119" s="292"/>
      <c r="L119" s="299" t="s">
        <v>270</v>
      </c>
      <c r="M119" s="66" t="s">
        <v>265</v>
      </c>
      <c r="N119" s="66" t="s">
        <v>113</v>
      </c>
      <c r="O119" s="8" t="s">
        <v>19</v>
      </c>
      <c r="P119" s="80">
        <v>20</v>
      </c>
      <c r="Q119" s="80">
        <v>20</v>
      </c>
      <c r="R119" s="80">
        <v>20</v>
      </c>
      <c r="S119" s="132"/>
    </row>
    <row r="120" spans="1:19" ht="9.75" customHeight="1" x14ac:dyDescent="0.2">
      <c r="A120" s="53"/>
      <c r="B120" s="191"/>
      <c r="C120" s="213"/>
      <c r="D120" s="286"/>
      <c r="E120" s="225"/>
      <c r="F120" s="236"/>
      <c r="G120" s="293"/>
      <c r="H120" s="294"/>
      <c r="I120" s="294"/>
      <c r="J120" s="294"/>
      <c r="K120" s="295"/>
      <c r="L120" s="300"/>
      <c r="M120" s="66" t="s">
        <v>266</v>
      </c>
      <c r="N120" s="66" t="s">
        <v>114</v>
      </c>
      <c r="O120" s="8" t="s">
        <v>19</v>
      </c>
      <c r="P120" s="80">
        <v>20</v>
      </c>
      <c r="Q120" s="80">
        <v>20</v>
      </c>
      <c r="R120" s="80">
        <v>20</v>
      </c>
      <c r="S120" s="132"/>
    </row>
    <row r="121" spans="1:19" ht="9.75" customHeight="1" x14ac:dyDescent="0.2">
      <c r="A121" s="53"/>
      <c r="B121" s="191"/>
      <c r="C121" s="213"/>
      <c r="D121" s="286"/>
      <c r="E121" s="225"/>
      <c r="F121" s="236"/>
      <c r="G121" s="293"/>
      <c r="H121" s="294"/>
      <c r="I121" s="294"/>
      <c r="J121" s="294"/>
      <c r="K121" s="295"/>
      <c r="L121" s="300"/>
      <c r="M121" s="66" t="s">
        <v>267</v>
      </c>
      <c r="N121" s="66" t="s">
        <v>166</v>
      </c>
      <c r="O121" s="8" t="s">
        <v>19</v>
      </c>
      <c r="P121" s="80">
        <v>7</v>
      </c>
      <c r="Q121" s="80">
        <v>5</v>
      </c>
      <c r="R121" s="80">
        <v>5</v>
      </c>
      <c r="S121" s="132"/>
    </row>
    <row r="122" spans="1:19" ht="9.75" customHeight="1" x14ac:dyDescent="0.2">
      <c r="A122" s="53"/>
      <c r="B122" s="191"/>
      <c r="C122" s="213"/>
      <c r="D122" s="286"/>
      <c r="E122" s="225"/>
      <c r="F122" s="236"/>
      <c r="G122" s="293"/>
      <c r="H122" s="294"/>
      <c r="I122" s="294"/>
      <c r="J122" s="294"/>
      <c r="K122" s="295"/>
      <c r="L122" s="300"/>
      <c r="M122" s="66" t="s">
        <v>268</v>
      </c>
      <c r="N122" s="66" t="s">
        <v>112</v>
      </c>
      <c r="O122" s="8" t="s">
        <v>19</v>
      </c>
      <c r="P122" s="80">
        <v>10</v>
      </c>
      <c r="Q122" s="80">
        <v>10</v>
      </c>
      <c r="R122" s="80">
        <v>10</v>
      </c>
      <c r="S122" s="132"/>
    </row>
    <row r="123" spans="1:19" ht="9.75" customHeight="1" x14ac:dyDescent="0.2">
      <c r="A123" s="53"/>
      <c r="B123" s="191"/>
      <c r="C123" s="214"/>
      <c r="D123" s="226"/>
      <c r="E123" s="224"/>
      <c r="F123" s="220"/>
      <c r="G123" s="296"/>
      <c r="H123" s="297"/>
      <c r="I123" s="297"/>
      <c r="J123" s="297"/>
      <c r="K123" s="298"/>
      <c r="L123" s="301"/>
      <c r="M123" s="66" t="s">
        <v>269</v>
      </c>
      <c r="N123" s="66" t="s">
        <v>264</v>
      </c>
      <c r="O123" s="8" t="s">
        <v>19</v>
      </c>
      <c r="P123" s="80">
        <v>1</v>
      </c>
      <c r="Q123" s="80">
        <v>0</v>
      </c>
      <c r="R123" s="80">
        <v>0</v>
      </c>
      <c r="S123" s="132"/>
    </row>
    <row r="124" spans="1:19" ht="12.75" x14ac:dyDescent="0.2">
      <c r="A124" s="53"/>
      <c r="B124" s="191"/>
      <c r="C124" s="177" t="s">
        <v>0</v>
      </c>
      <c r="D124" s="31">
        <v>188714469</v>
      </c>
      <c r="E124" s="32" t="s">
        <v>21</v>
      </c>
      <c r="F124" s="31" t="s">
        <v>58</v>
      </c>
      <c r="G124" s="94">
        <v>22.6</v>
      </c>
      <c r="H124" s="94">
        <v>15.5</v>
      </c>
      <c r="I124" s="94">
        <v>55</v>
      </c>
      <c r="J124" s="94">
        <v>17</v>
      </c>
      <c r="K124" s="93">
        <v>18.7</v>
      </c>
      <c r="L124" s="31" t="s">
        <v>58</v>
      </c>
      <c r="M124" s="33"/>
      <c r="N124" s="33"/>
      <c r="O124" s="26"/>
      <c r="P124" s="77"/>
      <c r="Q124" s="77"/>
      <c r="R124" s="77"/>
      <c r="S124" s="133"/>
    </row>
    <row r="125" spans="1:19" ht="18" customHeight="1" x14ac:dyDescent="0.2">
      <c r="A125" s="53"/>
      <c r="B125" s="191"/>
      <c r="C125" s="177"/>
      <c r="D125" s="180" t="s">
        <v>57</v>
      </c>
      <c r="E125" s="181"/>
      <c r="F125" s="181"/>
      <c r="G125" s="34">
        <f t="shared" ref="G125:K125" si="73">SUM(G124:G124)</f>
        <v>22.6</v>
      </c>
      <c r="H125" s="34">
        <f t="shared" si="73"/>
        <v>15.5</v>
      </c>
      <c r="I125" s="34">
        <f t="shared" si="73"/>
        <v>55</v>
      </c>
      <c r="J125" s="34">
        <f t="shared" si="73"/>
        <v>17</v>
      </c>
      <c r="K125" s="34">
        <f t="shared" si="73"/>
        <v>18.7</v>
      </c>
      <c r="L125" s="47" t="s">
        <v>58</v>
      </c>
      <c r="M125" s="35" t="s">
        <v>58</v>
      </c>
      <c r="N125" s="35" t="s">
        <v>58</v>
      </c>
      <c r="O125" s="35" t="s">
        <v>58</v>
      </c>
      <c r="P125" s="35" t="s">
        <v>58</v>
      </c>
      <c r="Q125" s="35" t="s">
        <v>58</v>
      </c>
      <c r="R125" s="35" t="s">
        <v>58</v>
      </c>
      <c r="S125" s="135">
        <f>(I125-G125)/G125</f>
        <v>1.4336283185840706</v>
      </c>
    </row>
    <row r="126" spans="1:19" ht="18" customHeight="1" x14ac:dyDescent="0.2">
      <c r="A126" s="60"/>
      <c r="B126" s="48" t="s">
        <v>61</v>
      </c>
      <c r="C126" s="179" t="s">
        <v>2</v>
      </c>
      <c r="D126" s="179"/>
      <c r="E126" s="179"/>
      <c r="F126" s="179"/>
      <c r="G126" s="67">
        <f t="shared" ref="G126" si="74">G125</f>
        <v>22.6</v>
      </c>
      <c r="H126" s="67">
        <f t="shared" ref="H126:K126" si="75">H125</f>
        <v>15.5</v>
      </c>
      <c r="I126" s="67">
        <f t="shared" si="75"/>
        <v>55</v>
      </c>
      <c r="J126" s="67">
        <f t="shared" si="75"/>
        <v>17</v>
      </c>
      <c r="K126" s="67">
        <f t="shared" si="75"/>
        <v>18.7</v>
      </c>
      <c r="L126" s="50" t="s">
        <v>58</v>
      </c>
      <c r="M126" s="50" t="s">
        <v>58</v>
      </c>
      <c r="N126" s="50" t="s">
        <v>58</v>
      </c>
      <c r="O126" s="50" t="s">
        <v>58</v>
      </c>
      <c r="P126" s="50" t="s">
        <v>58</v>
      </c>
      <c r="Q126" s="50" t="s">
        <v>58</v>
      </c>
      <c r="R126" s="50" t="s">
        <v>58</v>
      </c>
      <c r="S126" s="132"/>
    </row>
    <row r="127" spans="1:19" ht="18" customHeight="1" x14ac:dyDescent="0.2">
      <c r="A127" s="68" t="s">
        <v>0</v>
      </c>
      <c r="B127" s="189" t="s">
        <v>11</v>
      </c>
      <c r="C127" s="174"/>
      <c r="D127" s="174"/>
      <c r="E127" s="174"/>
      <c r="F127" s="174"/>
      <c r="G127" s="69">
        <f t="shared" ref="G127:K127" si="76">G47+G99+G110+G126+G116</f>
        <v>9739.0040000000008</v>
      </c>
      <c r="H127" s="69">
        <f t="shared" si="76"/>
        <v>12310.099999999999</v>
      </c>
      <c r="I127" s="69">
        <f t="shared" si="76"/>
        <v>11404.1</v>
      </c>
      <c r="J127" s="69">
        <f t="shared" si="76"/>
        <v>13473.599999999999</v>
      </c>
      <c r="K127" s="69">
        <f t="shared" si="76"/>
        <v>14245.4</v>
      </c>
      <c r="L127" s="117" t="s">
        <v>58</v>
      </c>
      <c r="M127" s="117" t="s">
        <v>58</v>
      </c>
      <c r="N127" s="117" t="s">
        <v>58</v>
      </c>
      <c r="O127" s="117" t="s">
        <v>58</v>
      </c>
      <c r="P127" s="117" t="s">
        <v>58</v>
      </c>
      <c r="Q127" s="117" t="s">
        <v>58</v>
      </c>
      <c r="R127" s="117" t="s">
        <v>58</v>
      </c>
      <c r="S127" s="132"/>
    </row>
    <row r="128" spans="1:19" ht="18.75" customHeight="1" x14ac:dyDescent="0.2">
      <c r="A128" s="28" t="s">
        <v>17</v>
      </c>
      <c r="B128" s="246" t="s">
        <v>220</v>
      </c>
      <c r="C128" s="246"/>
      <c r="D128" s="246"/>
      <c r="E128" s="246"/>
      <c r="F128" s="246"/>
      <c r="G128" s="246"/>
      <c r="H128" s="246"/>
      <c r="I128" s="246"/>
      <c r="J128" s="246"/>
      <c r="K128" s="246"/>
      <c r="L128" s="246"/>
      <c r="M128" s="246"/>
      <c r="N128" s="246"/>
      <c r="O128" s="246"/>
      <c r="P128" s="246"/>
      <c r="Q128" s="246"/>
      <c r="R128" s="247"/>
      <c r="S128" s="132"/>
    </row>
    <row r="129" spans="1:19" ht="29.45" customHeight="1" x14ac:dyDescent="0.2">
      <c r="A129" s="51" t="s">
        <v>17</v>
      </c>
      <c r="B129" s="70" t="s">
        <v>0</v>
      </c>
      <c r="C129" s="263" t="s">
        <v>247</v>
      </c>
      <c r="D129" s="263"/>
      <c r="E129" s="263"/>
      <c r="F129" s="116" t="s">
        <v>233</v>
      </c>
      <c r="G129" s="279"/>
      <c r="H129" s="280"/>
      <c r="I129" s="280"/>
      <c r="J129" s="280"/>
      <c r="K129" s="280"/>
      <c r="L129" s="121" t="s">
        <v>58</v>
      </c>
      <c r="M129" s="29" t="s">
        <v>115</v>
      </c>
      <c r="N129" s="29" t="s">
        <v>244</v>
      </c>
      <c r="O129" s="5" t="s">
        <v>18</v>
      </c>
      <c r="P129" s="76">
        <v>90</v>
      </c>
      <c r="Q129" s="76">
        <v>90</v>
      </c>
      <c r="R129" s="76">
        <v>90</v>
      </c>
      <c r="S129" s="132"/>
    </row>
    <row r="130" spans="1:19" ht="13.5" x14ac:dyDescent="0.2">
      <c r="A130" s="192" t="s">
        <v>17</v>
      </c>
      <c r="B130" s="217" t="s">
        <v>0</v>
      </c>
      <c r="C130" s="125" t="s">
        <v>0</v>
      </c>
      <c r="D130" s="184" t="s">
        <v>245</v>
      </c>
      <c r="E130" s="222"/>
      <c r="F130" s="64" t="s">
        <v>242</v>
      </c>
      <c r="G130" s="248"/>
      <c r="H130" s="249"/>
      <c r="I130" s="249"/>
      <c r="J130" s="249"/>
      <c r="K130" s="249"/>
      <c r="L130" s="31" t="s">
        <v>58</v>
      </c>
      <c r="M130" s="30" t="s">
        <v>116</v>
      </c>
      <c r="N130" s="85" t="s">
        <v>246</v>
      </c>
      <c r="O130" s="4" t="s">
        <v>19</v>
      </c>
      <c r="P130" s="27">
        <v>2</v>
      </c>
      <c r="Q130" s="27">
        <v>2</v>
      </c>
      <c r="R130" s="27">
        <v>2</v>
      </c>
      <c r="S130" s="132"/>
    </row>
    <row r="131" spans="1:19" ht="12.75" x14ac:dyDescent="0.2">
      <c r="A131" s="193"/>
      <c r="B131" s="218"/>
      <c r="C131" s="177" t="s">
        <v>0</v>
      </c>
      <c r="D131" s="31" t="s">
        <v>20</v>
      </c>
      <c r="E131" s="32" t="s">
        <v>21</v>
      </c>
      <c r="F131" s="31" t="s">
        <v>58</v>
      </c>
      <c r="G131" s="94"/>
      <c r="H131" s="94"/>
      <c r="I131" s="94"/>
      <c r="J131" s="94"/>
      <c r="K131" s="93"/>
      <c r="L131" s="31" t="s">
        <v>58</v>
      </c>
      <c r="M131" s="33"/>
      <c r="N131" s="33"/>
      <c r="O131" s="26"/>
      <c r="P131" s="77"/>
      <c r="Q131" s="77"/>
      <c r="R131" s="77"/>
      <c r="S131" s="133"/>
    </row>
    <row r="132" spans="1:19" ht="18" customHeight="1" x14ac:dyDescent="0.2">
      <c r="A132" s="193"/>
      <c r="B132" s="218"/>
      <c r="C132" s="177"/>
      <c r="D132" s="215" t="s">
        <v>57</v>
      </c>
      <c r="E132" s="216"/>
      <c r="F132" s="181"/>
      <c r="G132" s="34">
        <f t="shared" ref="G132:K132" si="77">SUM(G131:G131)</f>
        <v>0</v>
      </c>
      <c r="H132" s="34">
        <f t="shared" si="77"/>
        <v>0</v>
      </c>
      <c r="I132" s="34">
        <f t="shared" si="77"/>
        <v>0</v>
      </c>
      <c r="J132" s="34">
        <f t="shared" si="77"/>
        <v>0</v>
      </c>
      <c r="K132" s="34">
        <f t="shared" si="77"/>
        <v>0</v>
      </c>
      <c r="L132" s="47" t="s">
        <v>58</v>
      </c>
      <c r="M132" s="35" t="s">
        <v>58</v>
      </c>
      <c r="N132" s="35" t="s">
        <v>58</v>
      </c>
      <c r="O132" s="35" t="s">
        <v>58</v>
      </c>
      <c r="P132" s="35" t="s">
        <v>58</v>
      </c>
      <c r="Q132" s="35" t="s">
        <v>58</v>
      </c>
      <c r="R132" s="35" t="s">
        <v>58</v>
      </c>
      <c r="S132" s="134" t="s">
        <v>243</v>
      </c>
    </row>
    <row r="133" spans="1:19" ht="27" customHeight="1" x14ac:dyDescent="0.2">
      <c r="A133" s="193"/>
      <c r="B133" s="218"/>
      <c r="C133" s="54" t="s">
        <v>17</v>
      </c>
      <c r="D133" s="265" t="s">
        <v>221</v>
      </c>
      <c r="E133" s="266"/>
      <c r="F133" s="123" t="s">
        <v>242</v>
      </c>
      <c r="G133" s="248"/>
      <c r="H133" s="249"/>
      <c r="I133" s="249"/>
      <c r="J133" s="249"/>
      <c r="K133" s="249"/>
      <c r="L133" s="31" t="s">
        <v>58</v>
      </c>
      <c r="M133" s="30" t="s">
        <v>117</v>
      </c>
      <c r="N133" s="36" t="s">
        <v>165</v>
      </c>
      <c r="O133" s="4" t="s">
        <v>19</v>
      </c>
      <c r="P133" s="114">
        <v>1</v>
      </c>
      <c r="Q133" s="114">
        <v>1</v>
      </c>
      <c r="R133" s="82">
        <v>1</v>
      </c>
      <c r="S133" s="132"/>
    </row>
    <row r="134" spans="1:19" ht="12.75" x14ac:dyDescent="0.2">
      <c r="A134" s="193"/>
      <c r="B134" s="218"/>
      <c r="C134" s="175" t="s">
        <v>17</v>
      </c>
      <c r="D134" s="58">
        <v>188714469</v>
      </c>
      <c r="E134" s="122" t="s">
        <v>21</v>
      </c>
      <c r="F134" s="31" t="s">
        <v>58</v>
      </c>
      <c r="G134" s="94"/>
      <c r="H134" s="94"/>
      <c r="I134" s="94"/>
      <c r="J134" s="94"/>
      <c r="K134" s="93"/>
      <c r="L134" s="31" t="s">
        <v>58</v>
      </c>
      <c r="M134" s="33"/>
      <c r="N134" s="33"/>
      <c r="O134" s="26"/>
      <c r="P134" s="77"/>
      <c r="Q134" s="77"/>
      <c r="R134" s="77"/>
      <c r="S134" s="133"/>
    </row>
    <row r="135" spans="1:19" ht="18" customHeight="1" x14ac:dyDescent="0.2">
      <c r="A135" s="193"/>
      <c r="B135" s="218"/>
      <c r="C135" s="176"/>
      <c r="D135" s="180" t="s">
        <v>57</v>
      </c>
      <c r="E135" s="181"/>
      <c r="F135" s="182"/>
      <c r="G135" s="34">
        <f t="shared" ref="G135:K135" si="78">SUM(G134:G134)</f>
        <v>0</v>
      </c>
      <c r="H135" s="34">
        <f t="shared" si="78"/>
        <v>0</v>
      </c>
      <c r="I135" s="34">
        <f t="shared" si="78"/>
        <v>0</v>
      </c>
      <c r="J135" s="34">
        <f t="shared" si="78"/>
        <v>0</v>
      </c>
      <c r="K135" s="34">
        <f t="shared" si="78"/>
        <v>0</v>
      </c>
      <c r="L135" s="47" t="s">
        <v>58</v>
      </c>
      <c r="M135" s="35" t="s">
        <v>58</v>
      </c>
      <c r="N135" s="35" t="s">
        <v>58</v>
      </c>
      <c r="O135" s="35" t="s">
        <v>58</v>
      </c>
      <c r="P135" s="35" t="s">
        <v>58</v>
      </c>
      <c r="Q135" s="35" t="s">
        <v>58</v>
      </c>
      <c r="R135" s="35" t="s">
        <v>58</v>
      </c>
      <c r="S135" s="134" t="s">
        <v>243</v>
      </c>
    </row>
    <row r="136" spans="1:19" ht="12" customHeight="1" x14ac:dyDescent="0.2">
      <c r="A136" s="193"/>
      <c r="B136" s="218"/>
      <c r="C136" s="260" t="s">
        <v>36</v>
      </c>
      <c r="D136" s="184" t="s">
        <v>229</v>
      </c>
      <c r="E136" s="222"/>
      <c r="F136" s="219" t="s">
        <v>40</v>
      </c>
      <c r="G136" s="209"/>
      <c r="H136" s="253"/>
      <c r="I136" s="253"/>
      <c r="J136" s="253"/>
      <c r="K136" s="253"/>
      <c r="L136" s="281" t="s">
        <v>58</v>
      </c>
      <c r="M136" s="30" t="s">
        <v>222</v>
      </c>
      <c r="N136" s="55" t="s">
        <v>234</v>
      </c>
      <c r="O136" s="4" t="s">
        <v>19</v>
      </c>
      <c r="P136" s="27">
        <v>3</v>
      </c>
      <c r="Q136" s="27">
        <v>3</v>
      </c>
      <c r="R136" s="27">
        <v>3</v>
      </c>
      <c r="S136" s="132"/>
    </row>
    <row r="137" spans="1:19" ht="12" customHeight="1" x14ac:dyDescent="0.2">
      <c r="A137" s="193"/>
      <c r="B137" s="218"/>
      <c r="C137" s="261"/>
      <c r="D137" s="185"/>
      <c r="E137" s="225"/>
      <c r="F137" s="236"/>
      <c r="G137" s="210"/>
      <c r="H137" s="254"/>
      <c r="I137" s="254"/>
      <c r="J137" s="254"/>
      <c r="K137" s="254"/>
      <c r="L137" s="287"/>
      <c r="M137" s="30" t="s">
        <v>230</v>
      </c>
      <c r="N137" s="55" t="s">
        <v>235</v>
      </c>
      <c r="O137" s="4" t="s">
        <v>19</v>
      </c>
      <c r="P137" s="27">
        <v>2</v>
      </c>
      <c r="Q137" s="27">
        <v>2</v>
      </c>
      <c r="R137" s="27">
        <v>2</v>
      </c>
      <c r="S137" s="132"/>
    </row>
    <row r="138" spans="1:19" ht="12" customHeight="1" x14ac:dyDescent="0.2">
      <c r="A138" s="193"/>
      <c r="B138" s="218"/>
      <c r="C138" s="262"/>
      <c r="D138" s="226"/>
      <c r="E138" s="224"/>
      <c r="F138" s="220"/>
      <c r="G138" s="211"/>
      <c r="H138" s="255"/>
      <c r="I138" s="255"/>
      <c r="J138" s="255"/>
      <c r="K138" s="255"/>
      <c r="L138" s="282"/>
      <c r="M138" s="30" t="s">
        <v>231</v>
      </c>
      <c r="N138" s="55" t="s">
        <v>236</v>
      </c>
      <c r="O138" s="4" t="s">
        <v>19</v>
      </c>
      <c r="P138" s="27">
        <v>2</v>
      </c>
      <c r="Q138" s="27">
        <v>2</v>
      </c>
      <c r="R138" s="27">
        <v>2</v>
      </c>
      <c r="S138" s="132"/>
    </row>
    <row r="139" spans="1:19" ht="12.75" x14ac:dyDescent="0.2">
      <c r="A139" s="193"/>
      <c r="B139" s="218"/>
      <c r="C139" s="250" t="s">
        <v>36</v>
      </c>
      <c r="D139" s="58">
        <v>188714469</v>
      </c>
      <c r="E139" s="59" t="s">
        <v>21</v>
      </c>
      <c r="F139" s="47" t="s">
        <v>58</v>
      </c>
      <c r="G139" s="94">
        <v>0</v>
      </c>
      <c r="H139" s="94">
        <v>1</v>
      </c>
      <c r="I139" s="94">
        <v>1</v>
      </c>
      <c r="J139" s="94">
        <v>1.1000000000000001</v>
      </c>
      <c r="K139" s="93">
        <v>1.2</v>
      </c>
      <c r="L139" s="31" t="s">
        <v>58</v>
      </c>
      <c r="M139" s="33"/>
      <c r="N139" s="33"/>
      <c r="O139" s="26"/>
      <c r="P139" s="77"/>
      <c r="Q139" s="77"/>
      <c r="R139" s="77"/>
      <c r="S139" s="133"/>
    </row>
    <row r="140" spans="1:19" ht="18" customHeight="1" x14ac:dyDescent="0.2">
      <c r="A140" s="193"/>
      <c r="B140" s="245"/>
      <c r="C140" s="250"/>
      <c r="D140" s="180" t="s">
        <v>57</v>
      </c>
      <c r="E140" s="181"/>
      <c r="F140" s="181"/>
      <c r="G140" s="34">
        <f t="shared" ref="G140:K140" si="79">SUM(G139:G139)</f>
        <v>0</v>
      </c>
      <c r="H140" s="34">
        <f t="shared" si="79"/>
        <v>1</v>
      </c>
      <c r="I140" s="34">
        <f t="shared" si="79"/>
        <v>1</v>
      </c>
      <c r="J140" s="34">
        <f t="shared" si="79"/>
        <v>1.1000000000000001</v>
      </c>
      <c r="K140" s="34">
        <f t="shared" si="79"/>
        <v>1.2</v>
      </c>
      <c r="L140" s="47" t="s">
        <v>58</v>
      </c>
      <c r="M140" s="35" t="s">
        <v>58</v>
      </c>
      <c r="N140" s="35" t="s">
        <v>58</v>
      </c>
      <c r="O140" s="35" t="s">
        <v>58</v>
      </c>
      <c r="P140" s="35" t="s">
        <v>58</v>
      </c>
      <c r="Q140" s="35" t="s">
        <v>58</v>
      </c>
      <c r="R140" s="35" t="s">
        <v>58</v>
      </c>
      <c r="S140" s="134" t="s">
        <v>243</v>
      </c>
    </row>
    <row r="141" spans="1:19" ht="18" customHeight="1" x14ac:dyDescent="0.2">
      <c r="A141" s="194"/>
      <c r="B141" s="71" t="s">
        <v>0</v>
      </c>
      <c r="C141" s="178" t="s">
        <v>2</v>
      </c>
      <c r="D141" s="179"/>
      <c r="E141" s="179"/>
      <c r="F141" s="179"/>
      <c r="G141" s="67">
        <f>G132+G135+G140</f>
        <v>0</v>
      </c>
      <c r="H141" s="67">
        <f t="shared" ref="H141:K141" si="80">H132+H135+H140</f>
        <v>1</v>
      </c>
      <c r="I141" s="67">
        <f t="shared" si="80"/>
        <v>1</v>
      </c>
      <c r="J141" s="67">
        <f t="shared" si="80"/>
        <v>1.1000000000000001</v>
      </c>
      <c r="K141" s="67">
        <f t="shared" si="80"/>
        <v>1.2</v>
      </c>
      <c r="L141" s="50" t="s">
        <v>58</v>
      </c>
      <c r="M141" s="50" t="s">
        <v>58</v>
      </c>
      <c r="N141" s="50" t="s">
        <v>58</v>
      </c>
      <c r="O141" s="50" t="s">
        <v>58</v>
      </c>
      <c r="P141" s="50" t="s">
        <v>58</v>
      </c>
      <c r="Q141" s="50" t="s">
        <v>58</v>
      </c>
      <c r="R141" s="50" t="s">
        <v>58</v>
      </c>
      <c r="S141" s="132"/>
    </row>
    <row r="142" spans="1:19" ht="18" customHeight="1" x14ac:dyDescent="0.2">
      <c r="A142" s="68" t="s">
        <v>17</v>
      </c>
      <c r="B142" s="173" t="s">
        <v>11</v>
      </c>
      <c r="C142" s="174"/>
      <c r="D142" s="174"/>
      <c r="E142" s="174"/>
      <c r="F142" s="174"/>
      <c r="G142" s="69">
        <f>G141</f>
        <v>0</v>
      </c>
      <c r="H142" s="69">
        <f t="shared" ref="H142:K142" si="81">H141</f>
        <v>1</v>
      </c>
      <c r="I142" s="69">
        <f t="shared" si="81"/>
        <v>1</v>
      </c>
      <c r="J142" s="69">
        <f t="shared" si="81"/>
        <v>1.1000000000000001</v>
      </c>
      <c r="K142" s="69">
        <f t="shared" si="81"/>
        <v>1.2</v>
      </c>
      <c r="L142" s="117" t="s">
        <v>58</v>
      </c>
      <c r="M142" s="117" t="s">
        <v>58</v>
      </c>
      <c r="N142" s="117" t="s">
        <v>58</v>
      </c>
      <c r="O142" s="117" t="s">
        <v>58</v>
      </c>
      <c r="P142" s="117" t="s">
        <v>58</v>
      </c>
      <c r="Q142" s="117" t="s">
        <v>58</v>
      </c>
      <c r="R142" s="117" t="s">
        <v>58</v>
      </c>
      <c r="S142" s="132"/>
    </row>
    <row r="143" spans="1:19" ht="18" customHeight="1" x14ac:dyDescent="0.2">
      <c r="A143" s="187" t="s">
        <v>3</v>
      </c>
      <c r="B143" s="188"/>
      <c r="C143" s="188"/>
      <c r="D143" s="188"/>
      <c r="E143" s="188"/>
      <c r="F143" s="188"/>
      <c r="G143" s="72">
        <f t="shared" ref="G143:K143" si="82">G127+G142</f>
        <v>9739.0040000000008</v>
      </c>
      <c r="H143" s="72">
        <f t="shared" si="82"/>
        <v>12311.099999999999</v>
      </c>
      <c r="I143" s="72">
        <f t="shared" si="82"/>
        <v>11405.1</v>
      </c>
      <c r="J143" s="72">
        <f t="shared" si="82"/>
        <v>13474.699999999999</v>
      </c>
      <c r="K143" s="72">
        <f t="shared" si="82"/>
        <v>14246.6</v>
      </c>
      <c r="L143" s="118" t="s">
        <v>58</v>
      </c>
      <c r="M143" s="118" t="s">
        <v>58</v>
      </c>
      <c r="N143" s="118" t="s">
        <v>58</v>
      </c>
      <c r="O143" s="118" t="s">
        <v>58</v>
      </c>
      <c r="P143" s="118" t="s">
        <v>58</v>
      </c>
      <c r="Q143" s="118" t="s">
        <v>58</v>
      </c>
      <c r="R143" s="118" t="s">
        <v>58</v>
      </c>
      <c r="S143" s="132"/>
    </row>
    <row r="144" spans="1:19" ht="18" customHeight="1" x14ac:dyDescent="0.2">
      <c r="A144" s="73" t="s">
        <v>153</v>
      </c>
    </row>
    <row r="146" spans="1:19" ht="18" customHeight="1" thickBot="1" x14ac:dyDescent="0.25">
      <c r="A146" s="186" t="s">
        <v>5</v>
      </c>
      <c r="B146" s="186"/>
      <c r="C146" s="186"/>
      <c r="D146" s="186"/>
      <c r="E146" s="186"/>
      <c r="F146" s="186"/>
      <c r="G146" s="186"/>
      <c r="H146" s="186"/>
      <c r="I146" s="186"/>
      <c r="J146" s="186"/>
      <c r="K146" s="186"/>
      <c r="S146" s="131"/>
    </row>
    <row r="147" spans="1:19" ht="25.5" x14ac:dyDescent="0.2">
      <c r="A147" s="169" t="s">
        <v>6</v>
      </c>
      <c r="B147" s="170"/>
      <c r="C147" s="170"/>
      <c r="D147" s="74" t="s">
        <v>28</v>
      </c>
      <c r="E147" s="74" t="s">
        <v>21</v>
      </c>
      <c r="F147" s="91"/>
      <c r="G147" s="98">
        <f t="shared" ref="G147:K147" si="83">G14+G19+G27+G35+G40+G45+G76+G102+G105+G108+G114+G124+G131+G135+G139</f>
        <v>8164.7000000000007</v>
      </c>
      <c r="H147" s="98">
        <f t="shared" si="83"/>
        <v>10691.199999999999</v>
      </c>
      <c r="I147" s="98">
        <f t="shared" si="83"/>
        <v>9804.1999999999989</v>
      </c>
      <c r="J147" s="98">
        <f t="shared" si="83"/>
        <v>11722.7</v>
      </c>
      <c r="K147" s="126">
        <f t="shared" si="83"/>
        <v>12348.800000000001</v>
      </c>
    </row>
    <row r="148" spans="1:19" ht="63.75" hidden="1" x14ac:dyDescent="0.2">
      <c r="A148" s="171"/>
      <c r="B148" s="172"/>
      <c r="C148" s="172"/>
      <c r="D148" s="75" t="s">
        <v>224</v>
      </c>
      <c r="E148" s="75" t="s">
        <v>22</v>
      </c>
      <c r="F148" s="124"/>
      <c r="G148" s="158"/>
      <c r="H148" s="158"/>
      <c r="I148" s="158"/>
      <c r="J148" s="158"/>
      <c r="K148" s="127"/>
    </row>
    <row r="149" spans="1:19" ht="38.25" x14ac:dyDescent="0.2">
      <c r="A149" s="171"/>
      <c r="B149" s="172"/>
      <c r="C149" s="172"/>
      <c r="D149" s="75" t="s">
        <v>223</v>
      </c>
      <c r="E149" s="75" t="s">
        <v>23</v>
      </c>
      <c r="F149" s="124"/>
      <c r="G149" s="34">
        <f>G21+G42+G50+G53+G56+G61+G64+G67+G70+G77+G80+G83+G88+G91+G94+G97</f>
        <v>1343.704</v>
      </c>
      <c r="H149" s="34">
        <f t="shared" ref="H149:K149" si="84">H21+H42+H50+H53+H56+H61+H64+H67+H70+H77+H80+H83+H88+H91+H94+H97</f>
        <v>1418.2</v>
      </c>
      <c r="I149" s="34">
        <f t="shared" si="84"/>
        <v>1391.7</v>
      </c>
      <c r="J149" s="34">
        <f t="shared" si="84"/>
        <v>1529.8</v>
      </c>
      <c r="K149" s="128">
        <f t="shared" si="84"/>
        <v>1653.3999999999999</v>
      </c>
    </row>
    <row r="150" spans="1:19" ht="38.25" x14ac:dyDescent="0.2">
      <c r="A150" s="171"/>
      <c r="B150" s="172"/>
      <c r="C150" s="172"/>
      <c r="D150" s="75" t="s">
        <v>31</v>
      </c>
      <c r="E150" s="75" t="s">
        <v>24</v>
      </c>
      <c r="F150" s="124"/>
      <c r="G150" s="34">
        <f t="shared" ref="G150:K150" si="85">G20+G36+G41</f>
        <v>230.6</v>
      </c>
      <c r="H150" s="34">
        <f t="shared" si="85"/>
        <v>201.70000000000002</v>
      </c>
      <c r="I150" s="34">
        <f t="shared" si="85"/>
        <v>209.20000000000002</v>
      </c>
      <c r="J150" s="34">
        <f t="shared" si="85"/>
        <v>222.20000000000002</v>
      </c>
      <c r="K150" s="128">
        <f t="shared" si="85"/>
        <v>244.4</v>
      </c>
    </row>
    <row r="151" spans="1:19" ht="76.5" hidden="1" x14ac:dyDescent="0.2">
      <c r="A151" s="171"/>
      <c r="B151" s="172"/>
      <c r="C151" s="172"/>
      <c r="D151" s="75" t="s">
        <v>32</v>
      </c>
      <c r="E151" s="75" t="s">
        <v>25</v>
      </c>
      <c r="F151" s="124"/>
      <c r="G151" s="158"/>
      <c r="H151" s="158"/>
      <c r="I151" s="158"/>
      <c r="J151" s="158"/>
      <c r="K151" s="127"/>
    </row>
    <row r="152" spans="1:19" ht="12.75" hidden="1" x14ac:dyDescent="0.2">
      <c r="A152" s="171"/>
      <c r="B152" s="172"/>
      <c r="C152" s="172"/>
      <c r="D152" s="75" t="s">
        <v>33</v>
      </c>
      <c r="E152" s="75" t="s">
        <v>26</v>
      </c>
      <c r="F152" s="124"/>
      <c r="G152" s="158"/>
      <c r="H152" s="158"/>
      <c r="I152" s="158"/>
      <c r="J152" s="158"/>
      <c r="K152" s="127"/>
    </row>
    <row r="153" spans="1:19" ht="38.25" hidden="1" x14ac:dyDescent="0.2">
      <c r="A153" s="171"/>
      <c r="B153" s="172"/>
      <c r="C153" s="172"/>
      <c r="D153" s="75" t="s">
        <v>34</v>
      </c>
      <c r="E153" s="75" t="s">
        <v>29</v>
      </c>
      <c r="F153" s="124"/>
      <c r="G153" s="158"/>
      <c r="H153" s="158"/>
      <c r="I153" s="158"/>
      <c r="J153" s="158"/>
      <c r="K153" s="127"/>
    </row>
    <row r="154" spans="1:19" ht="63.75" hidden="1" x14ac:dyDescent="0.2">
      <c r="A154" s="171"/>
      <c r="B154" s="172"/>
      <c r="C154" s="172"/>
      <c r="D154" s="75" t="s">
        <v>225</v>
      </c>
      <c r="E154" s="75" t="s">
        <v>27</v>
      </c>
      <c r="F154" s="124"/>
      <c r="G154" s="158"/>
      <c r="H154" s="158"/>
      <c r="I154" s="158"/>
      <c r="J154" s="158"/>
      <c r="K154" s="127"/>
    </row>
    <row r="155" spans="1:19" ht="12.75" hidden="1" x14ac:dyDescent="0.2">
      <c r="A155" s="171"/>
      <c r="B155" s="172"/>
      <c r="C155" s="172"/>
      <c r="D155" s="75" t="s">
        <v>35</v>
      </c>
      <c r="E155" s="75" t="s">
        <v>30</v>
      </c>
      <c r="F155" s="124"/>
      <c r="G155" s="158"/>
      <c r="H155" s="158"/>
      <c r="I155" s="158"/>
      <c r="J155" s="158"/>
      <c r="K155" s="127"/>
    </row>
    <row r="156" spans="1:19" ht="18" customHeight="1" thickBot="1" x14ac:dyDescent="0.25">
      <c r="A156" s="165" t="s">
        <v>3</v>
      </c>
      <c r="B156" s="166"/>
      <c r="C156" s="166"/>
      <c r="D156" s="166"/>
      <c r="E156" s="166"/>
      <c r="F156" s="166"/>
      <c r="G156" s="99">
        <f>SUM(G147:G155)</f>
        <v>9739.0040000000008</v>
      </c>
      <c r="H156" s="99">
        <f t="shared" ref="H156:K156" si="86">SUM(H147:H155)</f>
        <v>12311.1</v>
      </c>
      <c r="I156" s="99">
        <f t="shared" si="86"/>
        <v>11405.1</v>
      </c>
      <c r="J156" s="99">
        <f t="shared" si="86"/>
        <v>13474.7</v>
      </c>
      <c r="K156" s="129">
        <f t="shared" si="86"/>
        <v>14246.6</v>
      </c>
    </row>
    <row r="157" spans="1:19" ht="18" customHeight="1" x14ac:dyDescent="0.2">
      <c r="A157" s="163" t="s">
        <v>9</v>
      </c>
      <c r="B157" s="164"/>
      <c r="C157" s="164"/>
      <c r="D157" s="164"/>
      <c r="E157" s="164"/>
      <c r="F157" s="164"/>
      <c r="G157" s="100"/>
      <c r="H157" s="100"/>
      <c r="I157" s="100"/>
      <c r="J157" s="100"/>
      <c r="K157" s="101"/>
    </row>
    <row r="158" spans="1:19" ht="18" customHeight="1" x14ac:dyDescent="0.2">
      <c r="A158" s="161" t="s">
        <v>7</v>
      </c>
      <c r="B158" s="162"/>
      <c r="C158" s="162"/>
      <c r="D158" s="162"/>
      <c r="E158" s="162"/>
      <c r="F158" s="162"/>
      <c r="G158" s="92">
        <f>G125</f>
        <v>22.6</v>
      </c>
      <c r="H158" s="92">
        <f t="shared" ref="H158:K158" si="87">H125</f>
        <v>15.5</v>
      </c>
      <c r="I158" s="92">
        <f t="shared" si="87"/>
        <v>55</v>
      </c>
      <c r="J158" s="92">
        <f t="shared" si="87"/>
        <v>17</v>
      </c>
      <c r="K158" s="95">
        <f t="shared" si="87"/>
        <v>18.7</v>
      </c>
    </row>
    <row r="159" spans="1:19" ht="18" customHeight="1" thickBot="1" x14ac:dyDescent="0.25">
      <c r="A159" s="159" t="s">
        <v>8</v>
      </c>
      <c r="B159" s="160"/>
      <c r="C159" s="160"/>
      <c r="D159" s="160"/>
      <c r="E159" s="160"/>
      <c r="F159" s="160"/>
      <c r="G159" s="96">
        <f>G156-G158</f>
        <v>9716.4040000000005</v>
      </c>
      <c r="H159" s="96">
        <f t="shared" ref="H159:K159" si="88">H156-H158</f>
        <v>12295.6</v>
      </c>
      <c r="I159" s="96">
        <f t="shared" si="88"/>
        <v>11350.1</v>
      </c>
      <c r="J159" s="96">
        <f t="shared" si="88"/>
        <v>13457.7</v>
      </c>
      <c r="K159" s="97">
        <f t="shared" si="88"/>
        <v>14227.9</v>
      </c>
    </row>
    <row r="161" spans="4:11" ht="18" customHeight="1" x14ac:dyDescent="0.2">
      <c r="D161" s="1" t="s">
        <v>228</v>
      </c>
      <c r="G161" s="113">
        <f>G156-G143</f>
        <v>0</v>
      </c>
      <c r="H161" s="113">
        <f t="shared" ref="H161:K161" si="89">H156-H143</f>
        <v>0</v>
      </c>
      <c r="I161" s="113">
        <f t="shared" si="89"/>
        <v>0</v>
      </c>
      <c r="J161" s="113">
        <f>J156-J143</f>
        <v>0</v>
      </c>
      <c r="K161" s="113">
        <f t="shared" si="89"/>
        <v>0</v>
      </c>
    </row>
  </sheetData>
  <mergeCells count="201">
    <mergeCell ref="G10:K11"/>
    <mergeCell ref="L10:L11"/>
    <mergeCell ref="L12:L13"/>
    <mergeCell ref="L16:L18"/>
    <mergeCell ref="L23:L26"/>
    <mergeCell ref="L29:L34"/>
    <mergeCell ref="L38:L39"/>
    <mergeCell ref="L58:L60"/>
    <mergeCell ref="L72:L75"/>
    <mergeCell ref="G12:K13"/>
    <mergeCell ref="G44:K44"/>
    <mergeCell ref="G16:K18"/>
    <mergeCell ref="G38:K39"/>
    <mergeCell ref="G23:K26"/>
    <mergeCell ref="G29:K34"/>
    <mergeCell ref="L85:L87"/>
    <mergeCell ref="G93:K93"/>
    <mergeCell ref="G90:K90"/>
    <mergeCell ref="G55:K55"/>
    <mergeCell ref="G69:K69"/>
    <mergeCell ref="G82:K82"/>
    <mergeCell ref="G52:K52"/>
    <mergeCell ref="L136:L138"/>
    <mergeCell ref="G63:K63"/>
    <mergeCell ref="G79:K79"/>
    <mergeCell ref="G72:K75"/>
    <mergeCell ref="G136:K138"/>
    <mergeCell ref="G96:K96"/>
    <mergeCell ref="G100:K100"/>
    <mergeCell ref="G111:K111"/>
    <mergeCell ref="G119:K123"/>
    <mergeCell ref="L119:L123"/>
    <mergeCell ref="B117:B118"/>
    <mergeCell ref="C117:E118"/>
    <mergeCell ref="F117:F118"/>
    <mergeCell ref="G117:K118"/>
    <mergeCell ref="C129:E129"/>
    <mergeCell ref="G129:K129"/>
    <mergeCell ref="L112:L113"/>
    <mergeCell ref="L117:L118"/>
    <mergeCell ref="C116:F116"/>
    <mergeCell ref="B119:B125"/>
    <mergeCell ref="D115:F115"/>
    <mergeCell ref="G112:K113"/>
    <mergeCell ref="C114:C115"/>
    <mergeCell ref="F112:F113"/>
    <mergeCell ref="C119:C123"/>
    <mergeCell ref="D119:E123"/>
    <mergeCell ref="F119:F123"/>
    <mergeCell ref="A5:R5"/>
    <mergeCell ref="H6:H7"/>
    <mergeCell ref="I6:I7"/>
    <mergeCell ref="J6:J7"/>
    <mergeCell ref="K6:K7"/>
    <mergeCell ref="A6:A7"/>
    <mergeCell ref="L6:L7"/>
    <mergeCell ref="S6:S7"/>
    <mergeCell ref="F85:F87"/>
    <mergeCell ref="D85:E87"/>
    <mergeCell ref="C85:C87"/>
    <mergeCell ref="G85:K87"/>
    <mergeCell ref="C64:C65"/>
    <mergeCell ref="C67:C68"/>
    <mergeCell ref="C70:C71"/>
    <mergeCell ref="C80:C81"/>
    <mergeCell ref="C76:C78"/>
    <mergeCell ref="C83:C84"/>
    <mergeCell ref="D65:F65"/>
    <mergeCell ref="D71:F71"/>
    <mergeCell ref="D78:F78"/>
    <mergeCell ref="D81:F81"/>
    <mergeCell ref="D69:E69"/>
    <mergeCell ref="C48:E48"/>
    <mergeCell ref="D103:F103"/>
    <mergeCell ref="C136:C138"/>
    <mergeCell ref="D136:E138"/>
    <mergeCell ref="F136:F138"/>
    <mergeCell ref="D106:F106"/>
    <mergeCell ref="D109:F109"/>
    <mergeCell ref="C112:C113"/>
    <mergeCell ref="C100:E100"/>
    <mergeCell ref="C111:E111"/>
    <mergeCell ref="D133:E133"/>
    <mergeCell ref="F38:F39"/>
    <mergeCell ref="D38:E39"/>
    <mergeCell ref="G48:K48"/>
    <mergeCell ref="G58:K60"/>
    <mergeCell ref="C88:C89"/>
    <mergeCell ref="G107:K107"/>
    <mergeCell ref="G104:K104"/>
    <mergeCell ref="G101:K101"/>
    <mergeCell ref="D89:F89"/>
    <mergeCell ref="D101:E101"/>
    <mergeCell ref="G49:K49"/>
    <mergeCell ref="G66:K66"/>
    <mergeCell ref="C94:C95"/>
    <mergeCell ref="D98:F98"/>
    <mergeCell ref="D92:F92"/>
    <mergeCell ref="D79:E79"/>
    <mergeCell ref="D82:E82"/>
    <mergeCell ref="C58:C60"/>
    <mergeCell ref="D58:E60"/>
    <mergeCell ref="F58:F60"/>
    <mergeCell ref="F72:F75"/>
    <mergeCell ref="D51:F51"/>
    <mergeCell ref="C61:C62"/>
    <mergeCell ref="D95:F95"/>
    <mergeCell ref="B130:B140"/>
    <mergeCell ref="B128:R128"/>
    <mergeCell ref="C126:F126"/>
    <mergeCell ref="C124:C125"/>
    <mergeCell ref="D125:F125"/>
    <mergeCell ref="D132:F132"/>
    <mergeCell ref="G133:K133"/>
    <mergeCell ref="D130:E130"/>
    <mergeCell ref="G130:K130"/>
    <mergeCell ref="C139:C140"/>
    <mergeCell ref="C134:C135"/>
    <mergeCell ref="C131:C132"/>
    <mergeCell ref="A12:A47"/>
    <mergeCell ref="C110:F110"/>
    <mergeCell ref="C38:C43"/>
    <mergeCell ref="C44:C46"/>
    <mergeCell ref="D96:E96"/>
    <mergeCell ref="D15:F15"/>
    <mergeCell ref="C50:C51"/>
    <mergeCell ref="C23:C28"/>
    <mergeCell ref="D28:F28"/>
    <mergeCell ref="D37:F37"/>
    <mergeCell ref="C29:C37"/>
    <mergeCell ref="F23:F26"/>
    <mergeCell ref="F29:F34"/>
    <mergeCell ref="C47:F47"/>
    <mergeCell ref="D29:E34"/>
    <mergeCell ref="D23:E26"/>
    <mergeCell ref="D44:E44"/>
    <mergeCell ref="D16:E18"/>
    <mergeCell ref="F16:F18"/>
    <mergeCell ref="D49:E49"/>
    <mergeCell ref="D22:F22"/>
    <mergeCell ref="D54:F54"/>
    <mergeCell ref="D84:F84"/>
    <mergeCell ref="C91:C92"/>
    <mergeCell ref="A10:A11"/>
    <mergeCell ref="B10:B11"/>
    <mergeCell ref="D43:F43"/>
    <mergeCell ref="D46:F46"/>
    <mergeCell ref="C12:C15"/>
    <mergeCell ref="C16:C22"/>
    <mergeCell ref="D57:F57"/>
    <mergeCell ref="D90:E90"/>
    <mergeCell ref="D93:E93"/>
    <mergeCell ref="D52:E52"/>
    <mergeCell ref="D55:E55"/>
    <mergeCell ref="D68:F68"/>
    <mergeCell ref="B12:B46"/>
    <mergeCell ref="D63:E63"/>
    <mergeCell ref="D66:E66"/>
    <mergeCell ref="D62:F62"/>
    <mergeCell ref="C53:C54"/>
    <mergeCell ref="F12:F13"/>
    <mergeCell ref="D12:E13"/>
    <mergeCell ref="C56:C57"/>
    <mergeCell ref="D72:E75"/>
    <mergeCell ref="C72:C75"/>
    <mergeCell ref="C10:E11"/>
    <mergeCell ref="F10:F11"/>
    <mergeCell ref="B9:R9"/>
    <mergeCell ref="M6:M7"/>
    <mergeCell ref="N6:O6"/>
    <mergeCell ref="F6:F7"/>
    <mergeCell ref="B6:B7"/>
    <mergeCell ref="C6:C7"/>
    <mergeCell ref="E6:E7"/>
    <mergeCell ref="G6:G7"/>
    <mergeCell ref="D6:D7"/>
    <mergeCell ref="P6:R6"/>
    <mergeCell ref="A159:F159"/>
    <mergeCell ref="A158:F158"/>
    <mergeCell ref="A157:F157"/>
    <mergeCell ref="A156:F156"/>
    <mergeCell ref="C99:F99"/>
    <mergeCell ref="A147:C155"/>
    <mergeCell ref="B142:F142"/>
    <mergeCell ref="C97:C98"/>
    <mergeCell ref="C105:C106"/>
    <mergeCell ref="C108:C109"/>
    <mergeCell ref="C102:C103"/>
    <mergeCell ref="C141:F141"/>
    <mergeCell ref="D135:F135"/>
    <mergeCell ref="D140:F140"/>
    <mergeCell ref="D104:E104"/>
    <mergeCell ref="D107:E107"/>
    <mergeCell ref="D112:E113"/>
    <mergeCell ref="A146:K146"/>
    <mergeCell ref="A143:F143"/>
    <mergeCell ref="B127:F127"/>
    <mergeCell ref="B101:B109"/>
    <mergeCell ref="B112:B115"/>
    <mergeCell ref="B49:B98"/>
    <mergeCell ref="A130:A141"/>
  </mergeCells>
  <phoneticPr fontId="9" type="noConversion"/>
  <pageMargins left="0.25" right="0.25" top="0.75" bottom="0.75" header="0.3" footer="0.3"/>
  <pageSetup paperSize="9" scale="70" orientation="portrait" r:id="rId1"/>
  <rowBreaks count="2" manualBreakCount="2">
    <brk id="68" max="14" man="1"/>
    <brk id="12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"/>
  <sheetViews>
    <sheetView tabSelected="1" zoomScaleNormal="100" workbookViewId="0">
      <selection activeCell="A5" sqref="A5:G5"/>
    </sheetView>
  </sheetViews>
  <sheetFormatPr defaultColWidth="9.140625" defaultRowHeight="12.75" x14ac:dyDescent="0.2"/>
  <cols>
    <col min="1" max="1" width="46.5703125" style="1" customWidth="1"/>
    <col min="2" max="2" width="76.85546875" style="1" customWidth="1"/>
    <col min="3" max="6" width="10.42578125" style="7" customWidth="1"/>
    <col min="7" max="7" width="23.140625" style="1" customWidth="1"/>
    <col min="8" max="16384" width="9.140625" style="1"/>
  </cols>
  <sheetData>
    <row r="1" spans="1:17" ht="12.75" customHeight="1" x14ac:dyDescent="0.2">
      <c r="B1" s="309" t="s">
        <v>12</v>
      </c>
      <c r="C1" s="309"/>
      <c r="D1" s="309"/>
      <c r="E1" s="309"/>
      <c r="F1" s="309"/>
      <c r="G1" s="309"/>
    </row>
    <row r="2" spans="1:17" x14ac:dyDescent="0.2">
      <c r="A2" s="2"/>
      <c r="B2" s="2"/>
      <c r="C2" s="310" t="s">
        <v>276</v>
      </c>
      <c r="D2" s="310"/>
      <c r="E2" s="310"/>
      <c r="F2" s="310"/>
      <c r="G2" s="310"/>
    </row>
    <row r="3" spans="1:17" x14ac:dyDescent="0.2">
      <c r="A3" s="2"/>
      <c r="B3" s="2"/>
      <c r="C3" s="311" t="s">
        <v>277</v>
      </c>
      <c r="D3" s="311"/>
      <c r="E3" s="311"/>
      <c r="F3" s="311"/>
      <c r="G3" s="311"/>
    </row>
    <row r="4" spans="1:17" x14ac:dyDescent="0.2">
      <c r="A4" s="2"/>
      <c r="B4" s="2"/>
      <c r="C4" s="145"/>
      <c r="D4" s="145"/>
      <c r="E4" s="145"/>
      <c r="F4" s="146"/>
    </row>
    <row r="5" spans="1:17" ht="34.5" customHeight="1" x14ac:dyDescent="0.2">
      <c r="A5" s="267" t="s">
        <v>275</v>
      </c>
      <c r="B5" s="267"/>
      <c r="C5" s="267"/>
      <c r="D5" s="267"/>
      <c r="E5" s="267"/>
      <c r="F5" s="267"/>
      <c r="G5" s="267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4.25" customHeight="1" x14ac:dyDescent="0.2">
      <c r="A6" s="313" t="s">
        <v>10</v>
      </c>
      <c r="B6" s="313" t="s">
        <v>257</v>
      </c>
      <c r="C6" s="313"/>
      <c r="D6" s="313" t="s">
        <v>258</v>
      </c>
      <c r="E6" s="313"/>
      <c r="F6" s="313"/>
      <c r="G6" s="313" t="s">
        <v>259</v>
      </c>
    </row>
    <row r="7" spans="1:17" ht="30" x14ac:dyDescent="0.2">
      <c r="A7" s="313"/>
      <c r="B7" s="141" t="s">
        <v>1</v>
      </c>
      <c r="C7" s="141" t="s">
        <v>4</v>
      </c>
      <c r="D7" s="142">
        <v>2023</v>
      </c>
      <c r="E7" s="142">
        <v>2024</v>
      </c>
      <c r="F7" s="142">
        <v>2025</v>
      </c>
      <c r="G7" s="313"/>
    </row>
    <row r="8" spans="1:17" ht="15" x14ac:dyDescent="0.25">
      <c r="A8" s="143">
        <v>1</v>
      </c>
      <c r="B8" s="144">
        <v>2</v>
      </c>
      <c r="C8" s="144">
        <v>3</v>
      </c>
      <c r="D8" s="144">
        <v>4</v>
      </c>
      <c r="E8" s="144">
        <v>5</v>
      </c>
      <c r="F8" s="144">
        <v>6</v>
      </c>
      <c r="G8" s="143">
        <v>7</v>
      </c>
    </row>
    <row r="9" spans="1:17" ht="15" x14ac:dyDescent="0.2">
      <c r="A9" s="10" t="s">
        <v>241</v>
      </c>
      <c r="B9" s="316" t="str">
        <f>'007 pr. asignavimai'!C10</f>
        <v>Sudaryti sąlygas kokybiškai įgyvendinti Savivaldybės funkcijas</v>
      </c>
      <c r="C9" s="317"/>
      <c r="D9" s="317"/>
      <c r="E9" s="317"/>
      <c r="F9" s="317"/>
      <c r="G9" s="322" t="s">
        <v>260</v>
      </c>
    </row>
    <row r="10" spans="1:17" ht="30" x14ac:dyDescent="0.2">
      <c r="A10" s="11" t="str">
        <f>'007 pr. asignavimai'!M10</f>
        <v>R-007-01-01-01</v>
      </c>
      <c r="B10" s="12" t="str">
        <f>'007 pr. asignavimai'!N10</f>
        <v xml:space="preserve">Asmenų, deklaravusių gyvenamąją vietą elektroninėmis deklaravimo priemonėmis, skaičius nuo visų deklaruojančiųjų skaičiaus </v>
      </c>
      <c r="C10" s="11" t="str">
        <f>'007 pr. asignavimai'!O10</f>
        <v>proc.</v>
      </c>
      <c r="D10" s="11">
        <f>'007 pr. asignavimai'!P10</f>
        <v>35</v>
      </c>
      <c r="E10" s="11">
        <f>'007 pr. asignavimai'!Q10</f>
        <v>37</v>
      </c>
      <c r="F10" s="147">
        <f>'007 pr. asignavimai'!R10</f>
        <v>37</v>
      </c>
      <c r="G10" s="323"/>
    </row>
    <row r="11" spans="1:17" ht="15" x14ac:dyDescent="0.2">
      <c r="A11" s="11" t="str">
        <f>'007 pr. asignavimai'!M11</f>
        <v>R-007-01-01-02</v>
      </c>
      <c r="B11" s="12" t="str">
        <f>'007 pr. asignavimai'!N11</f>
        <v>Savivaldybės administracijos darbuotojų etatų skaičiaus pokytis</v>
      </c>
      <c r="C11" s="11" t="str">
        <f>'007 pr. asignavimai'!O11</f>
        <v>proc.</v>
      </c>
      <c r="D11" s="11">
        <f>'007 pr. asignavimai'!P11</f>
        <v>1</v>
      </c>
      <c r="E11" s="11">
        <f>'007 pr. asignavimai'!Q11</f>
        <v>1</v>
      </c>
      <c r="F11" s="147">
        <f>'007 pr. asignavimai'!R11</f>
        <v>1</v>
      </c>
      <c r="G11" s="324"/>
    </row>
    <row r="12" spans="1:17" ht="15" customHeight="1" x14ac:dyDescent="0.2">
      <c r="A12" s="13" t="s">
        <v>118</v>
      </c>
      <c r="B12" s="314" t="str">
        <f>'007 pr. asignavimai'!D12</f>
        <v>Savivaldybės tarybos veikla</v>
      </c>
      <c r="C12" s="315"/>
      <c r="D12" s="315"/>
      <c r="E12" s="315"/>
      <c r="F12" s="315"/>
      <c r="G12" s="325" t="s">
        <v>260</v>
      </c>
    </row>
    <row r="13" spans="1:17" ht="15" x14ac:dyDescent="0.2">
      <c r="A13" s="14" t="str">
        <f>'007 pr. asignavimai'!M12</f>
        <v>V-007-01-01-01-01</v>
      </c>
      <c r="B13" s="9" t="str">
        <f>'007 pr. asignavimai'!N12</f>
        <v>Priimtų Savivaldybės  tarybos sprendimų, skaičius</v>
      </c>
      <c r="C13" s="14" t="str">
        <f>'007 pr. asignavimai'!O12</f>
        <v>vnt.</v>
      </c>
      <c r="D13" s="14">
        <f>'007 pr. asignavimai'!P12</f>
        <v>320</v>
      </c>
      <c r="E13" s="14">
        <f>'007 pr. asignavimai'!Q12</f>
        <v>320</v>
      </c>
      <c r="F13" s="148">
        <f>'007 pr. asignavimai'!R12</f>
        <v>320</v>
      </c>
      <c r="G13" s="326"/>
    </row>
    <row r="14" spans="1:17" ht="15" x14ac:dyDescent="0.2">
      <c r="A14" s="14" t="str">
        <f>'007 pr. asignavimai'!M13</f>
        <v>V-007-01-01-01-02</v>
      </c>
      <c r="B14" s="9" t="str">
        <f>'007 pr. asignavimai'!N13</f>
        <v>Įvykusių Savivaldybės tarybos komitetų ir Savivaldybės tarybos posėdžių skaičius</v>
      </c>
      <c r="C14" s="14" t="str">
        <f>'007 pr. asignavimai'!O13</f>
        <v>vnt.</v>
      </c>
      <c r="D14" s="14">
        <f>'007 pr. asignavimai'!P13</f>
        <v>70</v>
      </c>
      <c r="E14" s="14">
        <f>'007 pr. asignavimai'!Q13</f>
        <v>70</v>
      </c>
      <c r="F14" s="148">
        <f>'007 pr. asignavimai'!R13</f>
        <v>75</v>
      </c>
      <c r="G14" s="327"/>
    </row>
    <row r="15" spans="1:17" ht="17.25" customHeight="1" x14ac:dyDescent="0.2">
      <c r="A15" s="13" t="s">
        <v>119</v>
      </c>
      <c r="B15" s="314" t="str">
        <f>'007 pr. asignavimai'!D16</f>
        <v>Savivaldybės administracijos veikla</v>
      </c>
      <c r="C15" s="315"/>
      <c r="D15" s="315"/>
      <c r="E15" s="315"/>
      <c r="F15" s="315"/>
      <c r="G15" s="325" t="s">
        <v>260</v>
      </c>
    </row>
    <row r="16" spans="1:17" ht="15" x14ac:dyDescent="0.2">
      <c r="A16" s="14" t="str">
        <f>'007 pr. asignavimai'!M16</f>
        <v>V-007-01-01-02-01</v>
      </c>
      <c r="B16" s="9" t="str">
        <f>'007 pr. asignavimai'!N16</f>
        <v>Kvalifikaciją kėlusių darbuotojų skaičius</v>
      </c>
      <c r="C16" s="14" t="str">
        <f>'007 pr. asignavimai'!O16</f>
        <v>asm.</v>
      </c>
      <c r="D16" s="14">
        <f>'007 pr. asignavimai'!P16</f>
        <v>95</v>
      </c>
      <c r="E16" s="14">
        <f>'007 pr. asignavimai'!Q16</f>
        <v>100</v>
      </c>
      <c r="F16" s="148">
        <f>'007 pr. asignavimai'!R16</f>
        <v>105</v>
      </c>
      <c r="G16" s="326"/>
    </row>
    <row r="17" spans="1:7" ht="15" x14ac:dyDescent="0.2">
      <c r="A17" s="14" t="str">
        <f>'007 pr. asignavimai'!M17</f>
        <v>V-007-01-01-02-02</v>
      </c>
      <c r="B17" s="9" t="str">
        <f>'007 pr. asignavimai'!N17</f>
        <v>Karjeros tarnautojų skaičius</v>
      </c>
      <c r="C17" s="14" t="str">
        <f>'007 pr. asignavimai'!O17</f>
        <v>asm.</v>
      </c>
      <c r="D17" s="14">
        <f>'007 pr. asignavimai'!P17</f>
        <v>102</v>
      </c>
      <c r="E17" s="14">
        <f>'007 pr. asignavimai'!Q17</f>
        <v>103</v>
      </c>
      <c r="F17" s="148">
        <f>'007 pr. asignavimai'!R17</f>
        <v>104</v>
      </c>
      <c r="G17" s="326"/>
    </row>
    <row r="18" spans="1:7" ht="15" x14ac:dyDescent="0.2">
      <c r="A18" s="14" t="str">
        <f>'007 pr. asignavimai'!M18</f>
        <v>V-007-01-01-02-03</v>
      </c>
      <c r="B18" s="9" t="str">
        <f>'007 pr. asignavimai'!N18</f>
        <v>Darbuotojų, dirbančių pagal darbo sutartis, skaičius</v>
      </c>
      <c r="C18" s="14" t="str">
        <f>'007 pr. asignavimai'!O18</f>
        <v>asm.</v>
      </c>
      <c r="D18" s="14">
        <f>'007 pr. asignavimai'!P18</f>
        <v>143</v>
      </c>
      <c r="E18" s="14">
        <f>'007 pr. asignavimai'!Q18</f>
        <v>143</v>
      </c>
      <c r="F18" s="148">
        <f>'007 pr. asignavimai'!R18</f>
        <v>145</v>
      </c>
      <c r="G18" s="327"/>
    </row>
    <row r="19" spans="1:7" ht="15.75" customHeight="1" x14ac:dyDescent="0.2">
      <c r="A19" s="13" t="s">
        <v>120</v>
      </c>
      <c r="B19" s="314" t="str">
        <f>'007 pr. asignavimai'!D23</f>
        <v>Savivaldybės kontrolės ir audito tarnybos darbo užtikrinimas</v>
      </c>
      <c r="C19" s="315"/>
      <c r="D19" s="315"/>
      <c r="E19" s="315"/>
      <c r="F19" s="315"/>
      <c r="G19" s="325" t="s">
        <v>260</v>
      </c>
    </row>
    <row r="20" spans="1:7" ht="15" x14ac:dyDescent="0.2">
      <c r="A20" s="14" t="str">
        <f>'007 pr. asignavimai'!M23</f>
        <v>V-007-01-01-03-01</v>
      </c>
      <c r="B20" s="9" t="str">
        <f>'007 pr. asignavimai'!N23</f>
        <v>Atliktų savivaldybės biudžeto vykdymo auditų ir paruoštų ataskaitų bei išvadų skaičius</v>
      </c>
      <c r="C20" s="14" t="str">
        <f>'007 pr. asignavimai'!O23</f>
        <v>vnt.</v>
      </c>
      <c r="D20" s="14">
        <f>'007 pr. asignavimai'!P23</f>
        <v>1</v>
      </c>
      <c r="E20" s="14">
        <f>'007 pr. asignavimai'!Q23</f>
        <v>1</v>
      </c>
      <c r="F20" s="148">
        <f>'007 pr. asignavimai'!R23</f>
        <v>1</v>
      </c>
      <c r="G20" s="326"/>
    </row>
    <row r="21" spans="1:7" ht="15" x14ac:dyDescent="0.2">
      <c r="A21" s="14" t="str">
        <f>'007 pr. asignavimai'!M24</f>
        <v>V-007-01-01-03-02</v>
      </c>
      <c r="B21" s="9" t="str">
        <f>'007 pr. asignavimai'!N24</f>
        <v>Atliktų finansinių ataskaitų auditų ir paruoštų ataskaitų bei išvadų skaičius</v>
      </c>
      <c r="C21" s="14" t="str">
        <f>'007 pr. asignavimai'!O24</f>
        <v>vnt.</v>
      </c>
      <c r="D21" s="14">
        <f>'007 pr. asignavimai'!P24</f>
        <v>1</v>
      </c>
      <c r="E21" s="14">
        <f>'007 pr. asignavimai'!Q24</f>
        <v>1</v>
      </c>
      <c r="F21" s="148">
        <f>'007 pr. asignavimai'!R24</f>
        <v>1</v>
      </c>
      <c r="G21" s="326"/>
    </row>
    <row r="22" spans="1:7" ht="15" x14ac:dyDescent="0.2">
      <c r="A22" s="14" t="str">
        <f>'007 pr. asignavimai'!M25</f>
        <v>V-007-01-01-03-03</v>
      </c>
      <c r="B22" s="9" t="str">
        <f>'007 pr. asignavimai'!N25</f>
        <v>Atliktų paskolos ėmimo galimybių vertinimų skaičius</v>
      </c>
      <c r="C22" s="14" t="str">
        <f>'007 pr. asignavimai'!O25</f>
        <v>vnt.</v>
      </c>
      <c r="D22" s="14">
        <f>'007 pr. asignavimai'!P25</f>
        <v>1</v>
      </c>
      <c r="E22" s="14">
        <f>'007 pr. asignavimai'!Q25</f>
        <v>1</v>
      </c>
      <c r="F22" s="148">
        <f>'007 pr. asignavimai'!R25</f>
        <v>1</v>
      </c>
      <c r="G22" s="326"/>
    </row>
    <row r="23" spans="1:7" ht="15" x14ac:dyDescent="0.2">
      <c r="A23" s="14" t="str">
        <f>'007 pr. asignavimai'!M26</f>
        <v>V-007-01-01-03-04</v>
      </c>
      <c r="B23" s="9" t="str">
        <f>'007 pr. asignavimai'!N26</f>
        <v>Atliktų garantijų suteikimo vertinimų skaičius</v>
      </c>
      <c r="C23" s="14" t="str">
        <f>'007 pr. asignavimai'!O26</f>
        <v>vnt.</v>
      </c>
      <c r="D23" s="14">
        <f>'007 pr. asignavimai'!P26</f>
        <v>1</v>
      </c>
      <c r="E23" s="14">
        <f>'007 pr. asignavimai'!Q26</f>
        <v>1</v>
      </c>
      <c r="F23" s="148">
        <f>'007 pr. asignavimai'!R26</f>
        <v>1</v>
      </c>
      <c r="G23" s="327"/>
    </row>
    <row r="24" spans="1:7" ht="15" customHeight="1" x14ac:dyDescent="0.2">
      <c r="A24" s="13" t="s">
        <v>121</v>
      </c>
      <c r="B24" s="314" t="str">
        <f>'007 pr. asignavimai'!D29</f>
        <v>Plungės rajono seniūnijų veikla</v>
      </c>
      <c r="C24" s="315"/>
      <c r="D24" s="315"/>
      <c r="E24" s="315"/>
      <c r="F24" s="315"/>
      <c r="G24" s="325" t="s">
        <v>260</v>
      </c>
    </row>
    <row r="25" spans="1:7" ht="15" x14ac:dyDescent="0.2">
      <c r="A25" s="14" t="str">
        <f>'007 pr. asignavimai'!M29</f>
        <v>V-007-01-01-04-01</v>
      </c>
      <c r="B25" s="9" t="str">
        <f>'007 pr. asignavimai'!N29</f>
        <v xml:space="preserve">Atsakytų raštų ir išduotų įvairių pažymų skaičius </v>
      </c>
      <c r="C25" s="14" t="str">
        <f>'007 pr. asignavimai'!O29</f>
        <v>vnt.</v>
      </c>
      <c r="D25" s="14">
        <f>'007 pr. asignavimai'!P29</f>
        <v>2784</v>
      </c>
      <c r="E25" s="14">
        <f>'007 pr. asignavimai'!Q29</f>
        <v>2830</v>
      </c>
      <c r="F25" s="148">
        <f>'007 pr. asignavimai'!R29</f>
        <v>2865</v>
      </c>
      <c r="G25" s="326"/>
    </row>
    <row r="26" spans="1:7" ht="15" x14ac:dyDescent="0.2">
      <c r="A26" s="14" t="str">
        <f>'007 pr. asignavimai'!M30</f>
        <v>V-007-01-01-04-02</v>
      </c>
      <c r="B26" s="9" t="str">
        <f>'007 pr. asignavimai'!N30</f>
        <v>Pateiktų žemės ūkio naudmenų deklaravimo paraiškų skaičius</v>
      </c>
      <c r="C26" s="14" t="str">
        <f>'007 pr. asignavimai'!O30</f>
        <v>vnt.</v>
      </c>
      <c r="D26" s="14">
        <f>'007 pr. asignavimai'!P30</f>
        <v>2700</v>
      </c>
      <c r="E26" s="14">
        <f>'007 pr. asignavimai'!Q30</f>
        <v>2723</v>
      </c>
      <c r="F26" s="148">
        <f>'007 pr. asignavimai'!R30</f>
        <v>2722</v>
      </c>
      <c r="G26" s="326"/>
    </row>
    <row r="27" spans="1:7" ht="15" x14ac:dyDescent="0.2">
      <c r="A27" s="14" t="str">
        <f>'007 pr. asignavimai'!M31</f>
        <v>V-007-01-01-04-03</v>
      </c>
      <c r="B27" s="9" t="str">
        <f>'007 pr. asignavimai'!N31</f>
        <v xml:space="preserve">Priimtų prašymų įvairioms socialinėms išmokoms ir paslaugoms gauti skaičius </v>
      </c>
      <c r="C27" s="14" t="str">
        <f>'007 pr. asignavimai'!O31</f>
        <v>vnt.</v>
      </c>
      <c r="D27" s="14">
        <f>'007 pr. asignavimai'!P31</f>
        <v>3461</v>
      </c>
      <c r="E27" s="14">
        <f>'007 pr. asignavimai'!Q31</f>
        <v>3560</v>
      </c>
      <c r="F27" s="148">
        <f>'007 pr. asignavimai'!R31</f>
        <v>3700</v>
      </c>
      <c r="G27" s="326"/>
    </row>
    <row r="28" spans="1:7" ht="15" x14ac:dyDescent="0.2">
      <c r="A28" s="14" t="str">
        <f>'007 pr. asignavimai'!M32</f>
        <v>V-007-01-01-04-04</v>
      </c>
      <c r="B28" s="9" t="str">
        <f>'007 pr. asignavimai'!N32</f>
        <v>Prižiūrimų veikiančių kapinių plotas</v>
      </c>
      <c r="C28" s="14" t="str">
        <f>'007 pr. asignavimai'!O32</f>
        <v>ha</v>
      </c>
      <c r="D28" s="14">
        <f>'007 pr. asignavimai'!P32</f>
        <v>38.799999999999997</v>
      </c>
      <c r="E28" s="14">
        <f>'007 pr. asignavimai'!Q32</f>
        <v>38.799999999999997</v>
      </c>
      <c r="F28" s="148">
        <f>'007 pr. asignavimai'!R32</f>
        <v>38.799999999999997</v>
      </c>
      <c r="G28" s="326"/>
    </row>
    <row r="29" spans="1:7" ht="15" x14ac:dyDescent="0.2">
      <c r="A29" s="14" t="str">
        <f>'007 pr. asignavimai'!M33</f>
        <v>V-007-01-01-04-05</v>
      </c>
      <c r="B29" s="9" t="str">
        <f>'007 pr. asignavimai'!N33</f>
        <v>Prižiūrimų seniūnijų vietinės reikšmės kelių ir gatvių ilgis</v>
      </c>
      <c r="C29" s="14" t="str">
        <f>'007 pr. asignavimai'!O33</f>
        <v>km</v>
      </c>
      <c r="D29" s="14">
        <f>'007 pr. asignavimai'!P33</f>
        <v>1511.57</v>
      </c>
      <c r="E29" s="14">
        <f>'007 pr. asignavimai'!Q33</f>
        <v>1522.47</v>
      </c>
      <c r="F29" s="148">
        <f>'007 pr. asignavimai'!R33</f>
        <v>1536.8</v>
      </c>
      <c r="G29" s="326"/>
    </row>
    <row r="30" spans="1:7" ht="15" x14ac:dyDescent="0.2">
      <c r="A30" s="14" t="str">
        <f>'007 pr. asignavimai'!M34</f>
        <v>V-007-01-01-04-06</v>
      </c>
      <c r="B30" s="9" t="str">
        <f>'007 pr. asignavimai'!N34</f>
        <v>Prižiūrimų žaliųjų plotų dydis</v>
      </c>
      <c r="C30" s="14" t="str">
        <f>'007 pr. asignavimai'!O34</f>
        <v>ha</v>
      </c>
      <c r="D30" s="14">
        <f>'007 pr. asignavimai'!P34</f>
        <v>277.20999999999998</v>
      </c>
      <c r="E30" s="14">
        <f>'007 pr. asignavimai'!Q34</f>
        <v>279.31</v>
      </c>
      <c r="F30" s="148">
        <f>'007 pr. asignavimai'!R34</f>
        <v>280.51</v>
      </c>
      <c r="G30" s="327"/>
    </row>
    <row r="31" spans="1:7" ht="16.5" customHeight="1" x14ac:dyDescent="0.2">
      <c r="A31" s="13" t="s">
        <v>122</v>
      </c>
      <c r="B31" s="314" t="str">
        <f>'007 pr. asignavimai'!D38</f>
        <v>Plungės paslaugų ir švietimo pagalbos centro veikla</v>
      </c>
      <c r="C31" s="315"/>
      <c r="D31" s="315"/>
      <c r="E31" s="315"/>
      <c r="F31" s="315"/>
      <c r="G31" s="325" t="s">
        <v>260</v>
      </c>
    </row>
    <row r="32" spans="1:7" ht="15" x14ac:dyDescent="0.2">
      <c r="A32" s="14" t="str">
        <f>'007 pr. asignavimai'!M38</f>
        <v>V-007-01-01-05-01</v>
      </c>
      <c r="B32" s="9" t="str">
        <f>'007 pr. asignavimai'!N38</f>
        <v>Darbuotojų (etatų), dirbančių centralizuotoje buhalterijoje, skaičius</v>
      </c>
      <c r="C32" s="14" t="str">
        <f>'007 pr. asignavimai'!O38</f>
        <v>vnt.</v>
      </c>
      <c r="D32" s="14">
        <f>'007 pr. asignavimai'!P38</f>
        <v>40</v>
      </c>
      <c r="E32" s="14">
        <f>'007 pr. asignavimai'!Q38</f>
        <v>40</v>
      </c>
      <c r="F32" s="148">
        <f>'007 pr. asignavimai'!R38</f>
        <v>40</v>
      </c>
      <c r="G32" s="326"/>
    </row>
    <row r="33" spans="1:7" ht="15" x14ac:dyDescent="0.2">
      <c r="A33" s="14" t="str">
        <f>'007 pr. asignavimai'!M39</f>
        <v>V-007-01-01-05-02 (VB)</v>
      </c>
      <c r="B33" s="9" t="str">
        <f>'007 pr. asignavimai'!N39</f>
        <v>Etatų, kurie vykdo  funkcijas, finansuojamas iš valstybės biudžeto, skaičius</v>
      </c>
      <c r="C33" s="14" t="str">
        <f>'007 pr. asignavimai'!O39</f>
        <v>vnt.</v>
      </c>
      <c r="D33" s="14">
        <f>'007 pr. asignavimai'!P39</f>
        <v>1.25</v>
      </c>
      <c r="E33" s="14">
        <f>'007 pr. asignavimai'!Q39</f>
        <v>1.25</v>
      </c>
      <c r="F33" s="148">
        <f>'007 pr. asignavimai'!R39</f>
        <v>1.25</v>
      </c>
      <c r="G33" s="327"/>
    </row>
    <row r="34" spans="1:7" ht="15.75" customHeight="1" x14ac:dyDescent="0.2">
      <c r="A34" s="13" t="s">
        <v>123</v>
      </c>
      <c r="B34" s="314" t="str">
        <f>'007 pr. asignavimai'!D44</f>
        <v>Savivaldybės administracijos direktoriaus rezervas</v>
      </c>
      <c r="C34" s="315"/>
      <c r="D34" s="315"/>
      <c r="E34" s="315"/>
      <c r="F34" s="315"/>
      <c r="G34" s="325" t="s">
        <v>260</v>
      </c>
    </row>
    <row r="35" spans="1:7" ht="15" x14ac:dyDescent="0.2">
      <c r="A35" s="14" t="str">
        <f>'007 pr. asignavimai'!M44</f>
        <v>V-007-01-01-06-01</v>
      </c>
      <c r="B35" s="9" t="str">
        <f>'007 pr. asignavimai'!N44</f>
        <v>Paremtų asmenų skaičius</v>
      </c>
      <c r="C35" s="14" t="str">
        <f>'007 pr. asignavimai'!O44</f>
        <v>asm.</v>
      </c>
      <c r="D35" s="14">
        <f>'007 pr. asignavimai'!P44</f>
        <v>2</v>
      </c>
      <c r="E35" s="14">
        <f>'007 pr. asignavimai'!Q44</f>
        <v>2</v>
      </c>
      <c r="F35" s="148">
        <f>'007 pr. asignavimai'!R44</f>
        <v>2</v>
      </c>
      <c r="G35" s="327"/>
    </row>
    <row r="36" spans="1:7" ht="15" customHeight="1" x14ac:dyDescent="0.2">
      <c r="A36" s="10" t="s">
        <v>240</v>
      </c>
      <c r="B36" s="316" t="str">
        <f>'007 pr. asignavimai'!C48</f>
        <v>Vykdyti valstybines (valstybės perduotas savivaldybei) funkcijas</v>
      </c>
      <c r="C36" s="317"/>
      <c r="D36" s="317"/>
      <c r="E36" s="317"/>
      <c r="F36" s="317"/>
      <c r="G36" s="322" t="s">
        <v>260</v>
      </c>
    </row>
    <row r="37" spans="1:7" ht="15" x14ac:dyDescent="0.2">
      <c r="A37" s="11" t="str">
        <f>'007 pr. asignavimai'!M48</f>
        <v>R-007-01-02-01</v>
      </c>
      <c r="B37" s="12" t="str">
        <f>'007 pr. asignavimai'!N48</f>
        <v>Valstybinių funkcijų įgyvendinimui skirtų lėšų įsisavinimas</v>
      </c>
      <c r="C37" s="11" t="str">
        <f>'007 pr. asignavimai'!O48</f>
        <v>proc.</v>
      </c>
      <c r="D37" s="11">
        <f>'007 pr. asignavimai'!P48</f>
        <v>100</v>
      </c>
      <c r="E37" s="11">
        <f>'007 pr. asignavimai'!Q48</f>
        <v>100</v>
      </c>
      <c r="F37" s="147">
        <f>'007 pr. asignavimai'!R48</f>
        <v>100</v>
      </c>
      <c r="G37" s="324"/>
    </row>
    <row r="38" spans="1:7" ht="15" customHeight="1" x14ac:dyDescent="0.2">
      <c r="A38" s="15" t="s">
        <v>134</v>
      </c>
      <c r="B38" s="312" t="str">
        <f>'007 pr. asignavimai'!D49</f>
        <v>Duomenims į suteiktos valstybės  pagalbos  ir nereikšmingos  pagalbos registrą teikti</v>
      </c>
      <c r="C38" s="312"/>
      <c r="D38" s="312"/>
      <c r="E38" s="312"/>
      <c r="F38" s="312"/>
      <c r="G38" s="325" t="s">
        <v>260</v>
      </c>
    </row>
    <row r="39" spans="1:7" ht="15" x14ac:dyDescent="0.2">
      <c r="A39" s="16" t="str">
        <f>'007 pr. asignavimai'!M49</f>
        <v>V-007-01-02-01-01 (VB)</v>
      </c>
      <c r="B39" s="17" t="str">
        <f>'007 pr. asignavimai'!N49</f>
        <v xml:space="preserve">Suteiktos valstybės pagalbos registrui pateiktų registro objektų skaičius </v>
      </c>
      <c r="C39" s="16" t="str">
        <f>'007 pr. asignavimai'!O49</f>
        <v>vnt.</v>
      </c>
      <c r="D39" s="16">
        <f>'007 pr. asignavimai'!P49</f>
        <v>30</v>
      </c>
      <c r="E39" s="16">
        <f>'007 pr. asignavimai'!Q49</f>
        <v>30</v>
      </c>
      <c r="F39" s="149">
        <f>'007 pr. asignavimai'!R49</f>
        <v>30</v>
      </c>
      <c r="G39" s="327"/>
    </row>
    <row r="40" spans="1:7" ht="17.25" customHeight="1" x14ac:dyDescent="0.2">
      <c r="A40" s="15" t="s">
        <v>135</v>
      </c>
      <c r="B40" s="312" t="str">
        <f>'007 pr. asignavimai'!D52</f>
        <v>Dalyvauti rengiant ir vykdant mobilizaciją, demobilizaciją, priimančiosios  šalies paramą</v>
      </c>
      <c r="C40" s="312"/>
      <c r="D40" s="312"/>
      <c r="E40" s="312"/>
      <c r="F40" s="312"/>
      <c r="G40" s="325" t="s">
        <v>260</v>
      </c>
    </row>
    <row r="41" spans="1:7" ht="15" x14ac:dyDescent="0.2">
      <c r="A41" s="18" t="str">
        <f>'007 pr. asignavimai'!M52</f>
        <v>V-007-01-02-02-01 (VB)</v>
      </c>
      <c r="B41" s="19" t="str">
        <f>'007 pr. asignavimai'!N52</f>
        <v>Savivaldybės mobilizacijos plano parengimas, atnaujinimas ir priežiūra</v>
      </c>
      <c r="C41" s="18" t="str">
        <f>'007 pr. asignavimai'!O52</f>
        <v>vnt.</v>
      </c>
      <c r="D41" s="18">
        <f>'007 pr. asignavimai'!P52</f>
        <v>1</v>
      </c>
      <c r="E41" s="18">
        <f>'007 pr. asignavimai'!Q52</f>
        <v>1</v>
      </c>
      <c r="F41" s="150">
        <f>'007 pr. asignavimai'!R52</f>
        <v>1</v>
      </c>
      <c r="G41" s="327"/>
    </row>
    <row r="42" spans="1:7" ht="15" customHeight="1" x14ac:dyDescent="0.2">
      <c r="A42" s="15" t="s">
        <v>136</v>
      </c>
      <c r="B42" s="312" t="str">
        <f>'007 pr. asignavimai'!D55</f>
        <v>Valstybinės kalbos vartojimo ir taisyklingumo kontrolei</v>
      </c>
      <c r="C42" s="312"/>
      <c r="D42" s="312"/>
      <c r="E42" s="312"/>
      <c r="F42" s="312"/>
      <c r="G42" s="325" t="s">
        <v>260</v>
      </c>
    </row>
    <row r="43" spans="1:7" ht="15" x14ac:dyDescent="0.2">
      <c r="A43" s="18" t="str">
        <f>'007 pr. asignavimai'!M55</f>
        <v>V-007-01-02-03-01 (VB)</v>
      </c>
      <c r="B43" s="19" t="str">
        <f>'007 pr. asignavimai'!N55</f>
        <v xml:space="preserve">Darbuotojų, atliekančių valstybinės kalbos vartojimo taisyklingumo kontrolę, skaičius </v>
      </c>
      <c r="C43" s="18" t="str">
        <f>'007 pr. asignavimai'!O55</f>
        <v>vnt.</v>
      </c>
      <c r="D43" s="18">
        <f>'007 pr. asignavimai'!P55</f>
        <v>1</v>
      </c>
      <c r="E43" s="18">
        <f>'007 pr. asignavimai'!Q55</f>
        <v>1</v>
      </c>
      <c r="F43" s="150">
        <f>'007 pr. asignavimai'!R55</f>
        <v>1</v>
      </c>
      <c r="G43" s="327"/>
    </row>
    <row r="44" spans="1:7" ht="15" customHeight="1" x14ac:dyDescent="0.2">
      <c r="A44" s="15" t="s">
        <v>137</v>
      </c>
      <c r="B44" s="312" t="str">
        <f>'007 pr. asignavimai'!D58</f>
        <v>Civilinės būklės aktams registruoti</v>
      </c>
      <c r="C44" s="312"/>
      <c r="D44" s="312"/>
      <c r="E44" s="312"/>
      <c r="F44" s="312"/>
      <c r="G44" s="325" t="s">
        <v>260</v>
      </c>
    </row>
    <row r="45" spans="1:7" ht="30" x14ac:dyDescent="0.2">
      <c r="A45" s="16" t="str">
        <f>'007 pr. asignavimai'!M58</f>
        <v>V-007-01-02-04-01 (VB)</v>
      </c>
      <c r="B45" s="17" t="str">
        <f>'007 pr. asignavimai'!N58</f>
        <v>Valstybinės (valstybės perduotos savivaldybėms) užregistruoti civilinės būklės aktų skaičius</v>
      </c>
      <c r="C45" s="16" t="str">
        <f>'007 pr. asignavimai'!O58</f>
        <v>vnt.</v>
      </c>
      <c r="D45" s="16">
        <f>'007 pr. asignavimai'!P58</f>
        <v>1900</v>
      </c>
      <c r="E45" s="16">
        <f>'007 pr. asignavimai'!Q58</f>
        <v>1900</v>
      </c>
      <c r="F45" s="149">
        <f>'007 pr. asignavimai'!R58</f>
        <v>1900</v>
      </c>
      <c r="G45" s="326"/>
    </row>
    <row r="46" spans="1:7" ht="15" x14ac:dyDescent="0.2">
      <c r="A46" s="16" t="str">
        <f>'007 pr. asignavimai'!M59</f>
        <v>V-007-01-02-04-02 (VB)</v>
      </c>
      <c r="B46" s="17" t="str">
        <f>'007 pr. asignavimai'!N59</f>
        <v>Išduotų archyvinių pažymų skaičius</v>
      </c>
      <c r="C46" s="16" t="str">
        <f>'007 pr. asignavimai'!O59</f>
        <v>vnt.</v>
      </c>
      <c r="D46" s="16">
        <f>'007 pr. asignavimai'!P59</f>
        <v>120</v>
      </c>
      <c r="E46" s="16">
        <f>'007 pr. asignavimai'!Q59</f>
        <v>120</v>
      </c>
      <c r="F46" s="149">
        <f>'007 pr. asignavimai'!R59</f>
        <v>120</v>
      </c>
      <c r="G46" s="326"/>
    </row>
    <row r="47" spans="1:7" ht="15" x14ac:dyDescent="0.2">
      <c r="A47" s="16" t="str">
        <f>'007 pr. asignavimai'!M60</f>
        <v>V-007-01-02-04-03 (VB)</v>
      </c>
      <c r="B47" s="17" t="str">
        <f>'007 pr. asignavimai'!N60</f>
        <v>Civilinių aktų įrašų/ išrašų išdavimas</v>
      </c>
      <c r="C47" s="16" t="str">
        <f>'007 pr. asignavimai'!O60</f>
        <v>vnt.</v>
      </c>
      <c r="D47" s="16">
        <f>'007 pr. asignavimai'!P60</f>
        <v>1950</v>
      </c>
      <c r="E47" s="16">
        <f>'007 pr. asignavimai'!Q60</f>
        <v>1950</v>
      </c>
      <c r="F47" s="149">
        <f>'007 pr. asignavimai'!R60</f>
        <v>1950</v>
      </c>
      <c r="G47" s="327"/>
    </row>
    <row r="48" spans="1:7" ht="15" customHeight="1" x14ac:dyDescent="0.2">
      <c r="A48" s="15" t="s">
        <v>138</v>
      </c>
      <c r="B48" s="312" t="str">
        <f>'007 pr. asignavimai'!D63</f>
        <v>Valstybės garantuojamai pirminei teisinei pagalbai teikti</v>
      </c>
      <c r="C48" s="312"/>
      <c r="D48" s="312"/>
      <c r="E48" s="312"/>
      <c r="F48" s="312"/>
      <c r="G48" s="325" t="s">
        <v>260</v>
      </c>
    </row>
    <row r="49" spans="1:7" ht="15" x14ac:dyDescent="0.2">
      <c r="A49" s="16" t="str">
        <f>'007 pr. asignavimai'!M63</f>
        <v>V-007-01-02-05-01 (VB)</v>
      </c>
      <c r="B49" s="17" t="str">
        <f>'007 pr. asignavimai'!N63</f>
        <v xml:space="preserve">Suteiktų teisinių konsultacijų skaičius </v>
      </c>
      <c r="C49" s="16" t="str">
        <f>'007 pr. asignavimai'!O63</f>
        <v>vnt.</v>
      </c>
      <c r="D49" s="16">
        <f>'007 pr. asignavimai'!P63</f>
        <v>280</v>
      </c>
      <c r="E49" s="16">
        <f>'007 pr. asignavimai'!Q63</f>
        <v>280</v>
      </c>
      <c r="F49" s="149">
        <f>'007 pr. asignavimai'!R63</f>
        <v>300</v>
      </c>
      <c r="G49" s="327"/>
    </row>
    <row r="50" spans="1:7" ht="15" customHeight="1" x14ac:dyDescent="0.2">
      <c r="A50" s="15" t="s">
        <v>139</v>
      </c>
      <c r="B50" s="312" t="str">
        <f>'007 pr. asignavimai'!D66</f>
        <v>Gyventojų registrui tvarkyti ir duomenims valstybės registrui  teikti</v>
      </c>
      <c r="C50" s="312"/>
      <c r="D50" s="312"/>
      <c r="E50" s="312"/>
      <c r="F50" s="312"/>
      <c r="G50" s="325" t="s">
        <v>260</v>
      </c>
    </row>
    <row r="51" spans="1:7" ht="15" x14ac:dyDescent="0.2">
      <c r="A51" s="16" t="str">
        <f>'007 pr. asignavimai'!M66</f>
        <v>V-007-01-02-06-01 (VB)</v>
      </c>
      <c r="B51" s="17" t="str">
        <f>'007 pr. asignavimai'!N66</f>
        <v>Atliktų asmenų archyvinių įrašų skaičius</v>
      </c>
      <c r="C51" s="16" t="str">
        <f>'007 pr. asignavimai'!O66</f>
        <v>vnt.</v>
      </c>
      <c r="D51" s="16">
        <f>'007 pr. asignavimai'!P66</f>
        <v>250</v>
      </c>
      <c r="E51" s="16">
        <f>'007 pr. asignavimai'!Q66</f>
        <v>250</v>
      </c>
      <c r="F51" s="149">
        <f>'007 pr. asignavimai'!R66</f>
        <v>250</v>
      </c>
      <c r="G51" s="327"/>
    </row>
    <row r="52" spans="1:7" ht="15.75" customHeight="1" x14ac:dyDescent="0.2">
      <c r="A52" s="15" t="s">
        <v>141</v>
      </c>
      <c r="B52" s="312" t="str">
        <f>'007 pr. asignavimai'!D69</f>
        <v>Civilinei saugai</v>
      </c>
      <c r="C52" s="312"/>
      <c r="D52" s="312"/>
      <c r="E52" s="312"/>
      <c r="F52" s="312"/>
      <c r="G52" s="325" t="s">
        <v>260</v>
      </c>
    </row>
    <row r="53" spans="1:7" ht="15" x14ac:dyDescent="0.2">
      <c r="A53" s="16" t="str">
        <f>'007 pr. asignavimai'!M69</f>
        <v>V-007-01-02-07-01 (VB)</v>
      </c>
      <c r="B53" s="17" t="str">
        <f>'007 pr. asignavimai'!N69</f>
        <v>Savivaldybės pasirengimo reaguoti į ekstremalias situacijas lygis</v>
      </c>
      <c r="C53" s="16" t="str">
        <f>'007 pr. asignavimai'!O69</f>
        <v>proc.</v>
      </c>
      <c r="D53" s="16">
        <f>'007 pr. asignavimai'!P69</f>
        <v>82</v>
      </c>
      <c r="E53" s="16">
        <f>'007 pr. asignavimai'!Q69</f>
        <v>82</v>
      </c>
      <c r="F53" s="149">
        <f>'007 pr. asignavimai'!R69</f>
        <v>82</v>
      </c>
      <c r="G53" s="327"/>
    </row>
    <row r="54" spans="1:7" ht="17.25" customHeight="1" x14ac:dyDescent="0.2">
      <c r="A54" s="20" t="s">
        <v>142</v>
      </c>
      <c r="B54" s="320" t="str">
        <f>'007 pr. asignavimai'!D72</f>
        <v>Priešgaisrinei saugai</v>
      </c>
      <c r="C54" s="320"/>
      <c r="D54" s="320"/>
      <c r="E54" s="320"/>
      <c r="F54" s="320"/>
      <c r="G54" s="325" t="s">
        <v>260</v>
      </c>
    </row>
    <row r="55" spans="1:7" ht="15" x14ac:dyDescent="0.2">
      <c r="A55" s="21" t="str">
        <f>'007 pr. asignavimai'!M72</f>
        <v>V-007-01-02-08-01</v>
      </c>
      <c r="B55" s="22" t="str">
        <f>'007 pr. asignavimai'!N72</f>
        <v>Išvykimų į kitus darbus skaičius</v>
      </c>
      <c r="C55" s="21" t="str">
        <f>'007 pr. asignavimai'!O72</f>
        <v>vnt.</v>
      </c>
      <c r="D55" s="21">
        <f>'007 pr. asignavimai'!P72</f>
        <v>45</v>
      </c>
      <c r="E55" s="21">
        <f>'007 pr. asignavimai'!Q72</f>
        <v>45</v>
      </c>
      <c r="F55" s="151">
        <f>'007 pr. asignavimai'!R72</f>
        <v>45</v>
      </c>
      <c r="G55" s="326"/>
    </row>
    <row r="56" spans="1:7" ht="15" x14ac:dyDescent="0.2">
      <c r="A56" s="21" t="str">
        <f>'007 pr. asignavimai'!M73</f>
        <v>V-007-01-02-08-02</v>
      </c>
      <c r="B56" s="22" t="str">
        <f>'007 pr. asignavimai'!N73</f>
        <v>Užgesintų gaisrų skaičius</v>
      </c>
      <c r="C56" s="21" t="str">
        <f>'007 pr. asignavimai'!O73</f>
        <v>vnt.</v>
      </c>
      <c r="D56" s="21">
        <f>'007 pr. asignavimai'!P73</f>
        <v>70</v>
      </c>
      <c r="E56" s="21">
        <f>'007 pr. asignavimai'!Q73</f>
        <v>70</v>
      </c>
      <c r="F56" s="151">
        <f>'007 pr. asignavimai'!R73</f>
        <v>70</v>
      </c>
      <c r="G56" s="326"/>
    </row>
    <row r="57" spans="1:7" ht="30" x14ac:dyDescent="0.2">
      <c r="A57" s="21" t="str">
        <f>'007 pr. asignavimai'!M74</f>
        <v>V-007-01-02-08-03 (VB)</v>
      </c>
      <c r="B57" s="22" t="str">
        <f>'007 pr. asignavimai'!N74</f>
        <v>Savivaldybės kaimo vietovėse kilusių gaisrų (išskyrus gaisrus atvirose teritorijose ir transporto priemonėse) skaičius, tenkantis 1000 gyventojų</v>
      </c>
      <c r="C57" s="21" t="str">
        <f>'007 pr. asignavimai'!O74</f>
        <v>asm.</v>
      </c>
      <c r="D57" s="21">
        <f>'007 pr. asignavimai'!P74</f>
        <v>1.7</v>
      </c>
      <c r="E57" s="21">
        <f>'007 pr. asignavimai'!Q74</f>
        <v>1.7</v>
      </c>
      <c r="F57" s="151">
        <f>'007 pr. asignavimai'!R74</f>
        <v>1.7</v>
      </c>
      <c r="G57" s="326"/>
    </row>
    <row r="58" spans="1:7" ht="30" x14ac:dyDescent="0.2">
      <c r="A58" s="21" t="str">
        <f>'007 pr. asignavimai'!M75</f>
        <v>V-007-01-02-08-04 (VB)</v>
      </c>
      <c r="B58" s="22" t="str">
        <f>'007 pr. asignavimai'!N75</f>
        <v>Savivaldybės kaimo vietovėse kilusiuose gaisruose žuvusių žmonių skaičius, tenkantis 1000 gyventojų</v>
      </c>
      <c r="C58" s="21" t="str">
        <f>'007 pr. asignavimai'!O75</f>
        <v>asm.</v>
      </c>
      <c r="D58" s="21">
        <f>'007 pr. asignavimai'!P75</f>
        <v>3</v>
      </c>
      <c r="E58" s="21">
        <f>'007 pr. asignavimai'!Q75</f>
        <v>3</v>
      </c>
      <c r="F58" s="151">
        <f>'007 pr. asignavimai'!R75</f>
        <v>3</v>
      </c>
      <c r="G58" s="327"/>
    </row>
    <row r="59" spans="1:7" ht="16.5" customHeight="1" x14ac:dyDescent="0.2">
      <c r="A59" s="23" t="s">
        <v>143</v>
      </c>
      <c r="B59" s="321" t="str">
        <f>'007 pr. asignavimai'!D79</f>
        <v>Gyvenamosios vietos deklaravimo duomenų ir gyvenamosios vietos neturinčių asmenų apskaitos duomenims tvarkyti</v>
      </c>
      <c r="C59" s="321"/>
      <c r="D59" s="321"/>
      <c r="E59" s="321"/>
      <c r="F59" s="321"/>
      <c r="G59" s="325" t="s">
        <v>260</v>
      </c>
    </row>
    <row r="60" spans="1:7" ht="30" x14ac:dyDescent="0.2">
      <c r="A60" s="16" t="str">
        <f>'007 pr. asignavimai'!M79</f>
        <v>V-007-01-02-09-01 (VB)</v>
      </c>
      <c r="B60" s="17" t="str">
        <f>'007 pr. asignavimai'!N79</f>
        <v>Gyvenamosios vietos deklaracijų, asmenų pateiktų elektroniniu būdu, dalies didėjimas per metus</v>
      </c>
      <c r="C60" s="16" t="str">
        <f>'007 pr. asignavimai'!O79</f>
        <v>proc.</v>
      </c>
      <c r="D60" s="16">
        <f>'007 pr. asignavimai'!P79</f>
        <v>1.5</v>
      </c>
      <c r="E60" s="16">
        <f>'007 pr. asignavimai'!Q79</f>
        <v>1.5</v>
      </c>
      <c r="F60" s="149">
        <f>'007 pr. asignavimai'!R79</f>
        <v>1.5</v>
      </c>
      <c r="G60" s="327"/>
    </row>
    <row r="61" spans="1:7" ht="16.5" customHeight="1" x14ac:dyDescent="0.2">
      <c r="A61" s="15" t="s">
        <v>144</v>
      </c>
      <c r="B61" s="312" t="str">
        <f>'007 pr. asignavimai'!D82</f>
        <v>Žemės ūkio funkcijoms atlikti</v>
      </c>
      <c r="C61" s="312"/>
      <c r="D61" s="312"/>
      <c r="E61" s="312"/>
      <c r="F61" s="312"/>
      <c r="G61" s="325" t="s">
        <v>260</v>
      </c>
    </row>
    <row r="62" spans="1:7" ht="30" x14ac:dyDescent="0.2">
      <c r="A62" s="16" t="str">
        <f>'007 pr. asignavimai'!M82</f>
        <v>V-007-01-01-10-01 (VB)</v>
      </c>
      <c r="B62" s="17" t="str">
        <f>'007 pr. asignavimai'!N82</f>
        <v xml:space="preserve">Darbuotojų, atliekančių valstybines (valstybės perduotas savivaldybėms) funkcijas, skaičius </v>
      </c>
      <c r="C62" s="16" t="str">
        <f>'007 pr. asignavimai'!O82</f>
        <v>vnt.</v>
      </c>
      <c r="D62" s="16">
        <f>'007 pr. asignavimai'!P82</f>
        <v>15</v>
      </c>
      <c r="E62" s="16">
        <f>'007 pr. asignavimai'!Q82</f>
        <v>15</v>
      </c>
      <c r="F62" s="149">
        <f>'007 pr. asignavimai'!R82</f>
        <v>15</v>
      </c>
      <c r="G62" s="327"/>
    </row>
    <row r="63" spans="1:7" ht="16.5" customHeight="1" x14ac:dyDescent="0.2">
      <c r="A63" s="15" t="s">
        <v>145</v>
      </c>
      <c r="B63" s="312" t="str">
        <f>'007 pr. asignavimai'!D85</f>
        <v>Valstybei nuosavybės teise priklausančių melioracijos ir hidrotechnikos statinių valdymui ir naudojimui patikėjimo teise užtikrinti</v>
      </c>
      <c r="C63" s="312"/>
      <c r="D63" s="312"/>
      <c r="E63" s="312"/>
      <c r="F63" s="312"/>
      <c r="G63" s="325" t="s">
        <v>260</v>
      </c>
    </row>
    <row r="64" spans="1:7" ht="30" x14ac:dyDescent="0.2">
      <c r="A64" s="21" t="str">
        <f>'007 pr. asignavimai'!M85</f>
        <v>V-007-01-02-11-01 (VB)</v>
      </c>
      <c r="B64" s="22" t="str">
        <f>'007 pr. asignavimai'!N85</f>
        <v>Apskaitomas melioruotas, priklausantis savivaldybei, patikėjimo teise valdomas (prižiūrimas) žemės plotas</v>
      </c>
      <c r="C64" s="21" t="str">
        <f>'007 pr. asignavimai'!O85</f>
        <v>ha</v>
      </c>
      <c r="D64" s="21">
        <f>'007 pr. asignavimai'!P85</f>
        <v>44517.4</v>
      </c>
      <c r="E64" s="21">
        <f>'007 pr. asignavimai'!Q85</f>
        <v>44517.4</v>
      </c>
      <c r="F64" s="151">
        <f>'007 pr. asignavimai'!R85</f>
        <v>44517.4</v>
      </c>
      <c r="G64" s="326"/>
    </row>
    <row r="65" spans="1:7" ht="30" x14ac:dyDescent="0.2">
      <c r="A65" s="21" t="str">
        <f>'007 pr. asignavimai'!M86</f>
        <v>V-007-01-02-11-02 (VB)</v>
      </c>
      <c r="B65" s="22" t="str">
        <f>'007 pr. asignavimai'!N86</f>
        <v>Įgyvendintų melioracijos ir hidrotechninių statinių  remonto (avarinio remonto), priežiūros darbų skaičius</v>
      </c>
      <c r="C65" s="21" t="str">
        <f>'007 pr. asignavimai'!O86</f>
        <v>vnt.</v>
      </c>
      <c r="D65" s="21">
        <f>'007 pr. asignavimai'!P86</f>
        <v>25</v>
      </c>
      <c r="E65" s="21">
        <f>'007 pr. asignavimai'!Q86</f>
        <v>25</v>
      </c>
      <c r="F65" s="151">
        <f>'007 pr. asignavimai'!R86</f>
        <v>25</v>
      </c>
      <c r="G65" s="326"/>
    </row>
    <row r="66" spans="1:7" ht="15" x14ac:dyDescent="0.2">
      <c r="A66" s="21" t="str">
        <f>'007 pr. asignavimai'!M87</f>
        <v>V-007-01-02-11-03 (VB)</v>
      </c>
      <c r="B66" s="22" t="str">
        <f>'007 pr. asignavimai'!N87</f>
        <v>Prižiūrėtų melioracijos griovių ilgis</v>
      </c>
      <c r="C66" s="21" t="str">
        <f>'007 pr. asignavimai'!O87</f>
        <v>km</v>
      </c>
      <c r="D66" s="21">
        <f>'007 pr. asignavimai'!P87</f>
        <v>20</v>
      </c>
      <c r="E66" s="21">
        <f>'007 pr. asignavimai'!Q87</f>
        <v>20</v>
      </c>
      <c r="F66" s="151">
        <f>'007 pr. asignavimai'!R87</f>
        <v>20</v>
      </c>
      <c r="G66" s="327"/>
    </row>
    <row r="67" spans="1:7" ht="16.5" customHeight="1" x14ac:dyDescent="0.2">
      <c r="A67" s="15" t="s">
        <v>146</v>
      </c>
      <c r="B67" s="312" t="str">
        <f>'007 pr. asignavimai'!D90</f>
        <v>Savivaldybei priskirtiems archyviniams dokumentams tvarkyti</v>
      </c>
      <c r="C67" s="312"/>
      <c r="D67" s="312"/>
      <c r="E67" s="312"/>
      <c r="F67" s="312"/>
      <c r="G67" s="325" t="s">
        <v>260</v>
      </c>
    </row>
    <row r="68" spans="1:7" ht="15" x14ac:dyDescent="0.2">
      <c r="A68" s="16" t="str">
        <f>'007 pr. asignavimai'!M90</f>
        <v>V-007-01-02-12-01 (VB)</v>
      </c>
      <c r="B68" s="17" t="str">
        <f>'007 pr. asignavimai'!N90</f>
        <v>Išduotų archyvinių pažymų skaičius</v>
      </c>
      <c r="C68" s="16" t="str">
        <f>'007 pr. asignavimai'!O90</f>
        <v>vnt.</v>
      </c>
      <c r="D68" s="16">
        <f>'007 pr. asignavimai'!P90</f>
        <v>500</v>
      </c>
      <c r="E68" s="16">
        <f>'007 pr. asignavimai'!Q90</f>
        <v>500</v>
      </c>
      <c r="F68" s="149">
        <f>'007 pr. asignavimai'!R90</f>
        <v>500</v>
      </c>
      <c r="G68" s="327"/>
    </row>
    <row r="69" spans="1:7" ht="16.5" customHeight="1" x14ac:dyDescent="0.2">
      <c r="A69" s="15" t="s">
        <v>147</v>
      </c>
      <c r="B69" s="312" t="str">
        <f>'007 pr. asignavimai'!D93</f>
        <v>Jaunimo teisių apsaugai</v>
      </c>
      <c r="C69" s="312"/>
      <c r="D69" s="312"/>
      <c r="E69" s="312"/>
      <c r="F69" s="312"/>
      <c r="G69" s="325" t="s">
        <v>260</v>
      </c>
    </row>
    <row r="70" spans="1:7" ht="15" x14ac:dyDescent="0.2">
      <c r="A70" s="16" t="str">
        <f>'007 pr. asignavimai'!M93</f>
        <v>V-007-01-02-13-01 (VB)</v>
      </c>
      <c r="B70" s="17" t="str">
        <f>'007 pr. asignavimai'!N93</f>
        <v xml:space="preserve">Pateiktų ir įgyvendintų projektų skaičius </v>
      </c>
      <c r="C70" s="16" t="str">
        <f>'007 pr. asignavimai'!O93</f>
        <v>vnt.</v>
      </c>
      <c r="D70" s="16">
        <f>'007 pr. asignavimai'!P93</f>
        <v>5</v>
      </c>
      <c r="E70" s="16">
        <f>'007 pr. asignavimai'!Q93</f>
        <v>5</v>
      </c>
      <c r="F70" s="149">
        <f>'007 pr. asignavimai'!R93</f>
        <v>5</v>
      </c>
      <c r="G70" s="327"/>
    </row>
    <row r="71" spans="1:7" ht="38.25" customHeight="1" x14ac:dyDescent="0.2">
      <c r="A71" s="15" t="s">
        <v>148</v>
      </c>
      <c r="B71" s="312" t="str">
        <f>'007 pr. asignavimai'!D96</f>
        <v>Koordinuotai teikiamų paslaugų vaikams nuo gimimo iki 18 metų (turintiems didelių ir labai didelių specialiųjų ugdymosi poreikių – iki 21 metų) ir vaiko atstovams koordinavimui finansuoti</v>
      </c>
      <c r="C71" s="312"/>
      <c r="D71" s="312"/>
      <c r="E71" s="312"/>
      <c r="F71" s="312"/>
      <c r="G71" s="325" t="s">
        <v>260</v>
      </c>
    </row>
    <row r="72" spans="1:7" ht="45" x14ac:dyDescent="0.2">
      <c r="A72" s="16" t="str">
        <f>'007 pr. asignavimai'!M96</f>
        <v>V-007-01-02-14-01 (VB)</v>
      </c>
      <c r="B72" s="17" t="str">
        <f>'007 pr. asignavimai'!N96</f>
        <v>Suorganizuotų Vaiko gerovės komisijos posėdžių dėl prašymų skirti, pratęsti, panaikinti vaiko minimalios priežiūros priemones ar dėl  koordinuotai teikiamų paslaugų skyrimo vaikui (šeimai)</v>
      </c>
      <c r="C72" s="16" t="str">
        <f>'007 pr. asignavimai'!O96</f>
        <v>vnt.</v>
      </c>
      <c r="D72" s="16">
        <f>'007 pr. asignavimai'!P96</f>
        <v>5</v>
      </c>
      <c r="E72" s="16">
        <f>'007 pr. asignavimai'!Q96</f>
        <v>5</v>
      </c>
      <c r="F72" s="149">
        <f>'007 pr. asignavimai'!R96</f>
        <v>5</v>
      </c>
      <c r="G72" s="327"/>
    </row>
    <row r="73" spans="1:7" ht="15" customHeight="1" x14ac:dyDescent="0.2">
      <c r="A73" s="10" t="s">
        <v>239</v>
      </c>
      <c r="B73" s="318" t="str">
        <f>'007 pr. asignavimai'!C100</f>
        <v>Užtikrinti paskolų ir kitų  grąžintinų lėšų grąžinimą ir palūkanų mokėjimą</v>
      </c>
      <c r="C73" s="319"/>
      <c r="D73" s="319"/>
      <c r="E73" s="319"/>
      <c r="F73" s="319"/>
      <c r="G73" s="322" t="s">
        <v>260</v>
      </c>
    </row>
    <row r="74" spans="1:7" ht="19.5" customHeight="1" x14ac:dyDescent="0.2">
      <c r="A74" s="11" t="str">
        <f>'007 pr. asignavimai'!M100</f>
        <v>R-007-01-03-01</v>
      </c>
      <c r="B74" s="12" t="str">
        <f>'007 pr. asignavimai'!N100</f>
        <v>Finansinių įsipareigojimų vykdymo lygis</v>
      </c>
      <c r="C74" s="11" t="str">
        <f>'007 pr. asignavimai'!O100</f>
        <v>proc.</v>
      </c>
      <c r="D74" s="11">
        <f>'007 pr. asignavimai'!P100</f>
        <v>100</v>
      </c>
      <c r="E74" s="11">
        <f>'007 pr. asignavimai'!Q100</f>
        <v>100</v>
      </c>
      <c r="F74" s="147">
        <f>'007 pr. asignavimai'!R100</f>
        <v>100</v>
      </c>
      <c r="G74" s="324"/>
    </row>
    <row r="75" spans="1:7" ht="15" customHeight="1" x14ac:dyDescent="0.2">
      <c r="A75" s="15" t="s">
        <v>150</v>
      </c>
      <c r="B75" s="312" t="str">
        <f>'007 pr. asignavimai'!D101</f>
        <v>Paskolų grąžinimas</v>
      </c>
      <c r="C75" s="312"/>
      <c r="D75" s="312"/>
      <c r="E75" s="312"/>
      <c r="F75" s="312"/>
      <c r="G75" s="325" t="s">
        <v>260</v>
      </c>
    </row>
    <row r="76" spans="1:7" ht="15" x14ac:dyDescent="0.2">
      <c r="A76" s="16" t="str">
        <f>'007 pr. asignavimai'!M101</f>
        <v>V-007-01-03-01-01</v>
      </c>
      <c r="B76" s="17" t="str">
        <f>'007 pr. asignavimai'!N101</f>
        <v>Grąžintų paskolų dalis</v>
      </c>
      <c r="C76" s="16" t="str">
        <f>'007 pr. asignavimai'!O101</f>
        <v>proc.</v>
      </c>
      <c r="D76" s="16">
        <f>'007 pr. asignavimai'!P101</f>
        <v>100</v>
      </c>
      <c r="E76" s="16">
        <f>'007 pr. asignavimai'!Q101</f>
        <v>100</v>
      </c>
      <c r="F76" s="149">
        <f>'007 pr. asignavimai'!R101</f>
        <v>100</v>
      </c>
      <c r="G76" s="327"/>
    </row>
    <row r="77" spans="1:7" ht="17.25" customHeight="1" x14ac:dyDescent="0.2">
      <c r="A77" s="15" t="s">
        <v>149</v>
      </c>
      <c r="B77" s="312" t="str">
        <f>'007 pr. asignavimai'!D104</f>
        <v>Palūkanų mokėjimas</v>
      </c>
      <c r="C77" s="312"/>
      <c r="D77" s="312"/>
      <c r="E77" s="312"/>
      <c r="F77" s="312"/>
      <c r="G77" s="325" t="s">
        <v>260</v>
      </c>
    </row>
    <row r="78" spans="1:7" ht="15" x14ac:dyDescent="0.2">
      <c r="A78" s="16" t="str">
        <f>'007 pr. asignavimai'!M104</f>
        <v>V-007-01-03-02-01</v>
      </c>
      <c r="B78" s="17" t="str">
        <f>'007 pr. asignavimai'!N104</f>
        <v>Sumokėtų palūkanų dalis</v>
      </c>
      <c r="C78" s="16" t="str">
        <f>'007 pr. asignavimai'!O104</f>
        <v>proc.</v>
      </c>
      <c r="D78" s="16">
        <f>'007 pr. asignavimai'!P104</f>
        <v>100</v>
      </c>
      <c r="E78" s="16">
        <f>'007 pr. asignavimai'!Q104</f>
        <v>100</v>
      </c>
      <c r="F78" s="149">
        <f>'007 pr. asignavimai'!R104</f>
        <v>100</v>
      </c>
      <c r="G78" s="327"/>
    </row>
    <row r="79" spans="1:7" ht="17.25" customHeight="1" x14ac:dyDescent="0.2">
      <c r="A79" s="15" t="s">
        <v>151</v>
      </c>
      <c r="B79" s="312" t="str">
        <f>'007 pr. asignavimai'!D107</f>
        <v>VIPA dotacijos grąžinimas</v>
      </c>
      <c r="C79" s="312"/>
      <c r="D79" s="312"/>
      <c r="E79" s="312"/>
      <c r="F79" s="312"/>
      <c r="G79" s="325" t="s">
        <v>260</v>
      </c>
    </row>
    <row r="80" spans="1:7" ht="15" x14ac:dyDescent="0.2">
      <c r="A80" s="16" t="str">
        <f>'007 pr. asignavimai'!M107</f>
        <v>V-007-01-03-03-01</v>
      </c>
      <c r="B80" s="17" t="str">
        <f>'007 pr. asignavimai'!N107</f>
        <v>Grąžintų VIPA dotacijų dalis</v>
      </c>
      <c r="C80" s="16" t="str">
        <f>'007 pr. asignavimai'!O107</f>
        <v>proc.</v>
      </c>
      <c r="D80" s="16">
        <f>'007 pr. asignavimai'!P107</f>
        <v>100</v>
      </c>
      <c r="E80" s="16">
        <f>'007 pr. asignavimai'!Q107</f>
        <v>100</v>
      </c>
      <c r="F80" s="149">
        <f>'007 pr. asignavimai'!R107</f>
        <v>100</v>
      </c>
      <c r="G80" s="327"/>
    </row>
    <row r="81" spans="1:7" ht="15" x14ac:dyDescent="0.2">
      <c r="A81" s="10" t="s">
        <v>238</v>
      </c>
      <c r="B81" s="318" t="str">
        <f>'007 pr. asignavimai'!C111</f>
        <v>Didinti žemės ūkio šakos patrauklumą</v>
      </c>
      <c r="C81" s="319"/>
      <c r="D81" s="319"/>
      <c r="E81" s="319"/>
      <c r="F81" s="319"/>
      <c r="G81" s="322" t="s">
        <v>260</v>
      </c>
    </row>
    <row r="82" spans="1:7" ht="15" x14ac:dyDescent="0.2">
      <c r="A82" s="11" t="str">
        <f>'007 pr. asignavimai'!M111</f>
        <v>R-007-01-04-01</v>
      </c>
      <c r="B82" s="12" t="str">
        <f>'007 pr. asignavimai'!N111</f>
        <v>Pateiktų paraiškų finansuoti programos lėšomis, skaičius</v>
      </c>
      <c r="C82" s="11" t="str">
        <f>'007 pr. asignavimai'!O111</f>
        <v>vnt.</v>
      </c>
      <c r="D82" s="11">
        <f>'007 pr. asignavimai'!P111</f>
        <v>20</v>
      </c>
      <c r="E82" s="11">
        <f>'007 pr. asignavimai'!Q111</f>
        <v>20</v>
      </c>
      <c r="F82" s="147">
        <f>'007 pr. asignavimai'!R111</f>
        <v>20</v>
      </c>
      <c r="G82" s="324"/>
    </row>
    <row r="83" spans="1:7" ht="15" customHeight="1" x14ac:dyDescent="0.2">
      <c r="A83" s="15" t="s">
        <v>152</v>
      </c>
      <c r="B83" s="312" t="str">
        <f>'007 pr. asignavimai'!D112</f>
        <v>Kaimo rėmimui</v>
      </c>
      <c r="C83" s="312"/>
      <c r="D83" s="312"/>
      <c r="E83" s="312"/>
      <c r="F83" s="312"/>
      <c r="G83" s="325" t="s">
        <v>260</v>
      </c>
    </row>
    <row r="84" spans="1:7" ht="15" x14ac:dyDescent="0.2">
      <c r="A84" s="16" t="str">
        <f>'007 pr. asignavimai'!M112</f>
        <v>V-007-01-04-01-01</v>
      </c>
      <c r="B84" s="17" t="str">
        <f>'007 pr. asignavimai'!N112</f>
        <v>Suorganizuotų renginių skaičius</v>
      </c>
      <c r="C84" s="16" t="str">
        <f>'007 pr. asignavimai'!O112</f>
        <v>vnt.</v>
      </c>
      <c r="D84" s="16">
        <f>'007 pr. asignavimai'!P112</f>
        <v>5</v>
      </c>
      <c r="E84" s="16">
        <f>'007 pr. asignavimai'!Q112</f>
        <v>5</v>
      </c>
      <c r="F84" s="149">
        <f>'007 pr. asignavimai'!R112</f>
        <v>5</v>
      </c>
      <c r="G84" s="326"/>
    </row>
    <row r="85" spans="1:7" ht="15" x14ac:dyDescent="0.2">
      <c r="A85" s="16" t="str">
        <f>'007 pr. asignavimai'!M113</f>
        <v>V-007-01-04-01-02</v>
      </c>
      <c r="B85" s="17" t="str">
        <f>'007 pr. asignavimai'!N113</f>
        <v>Paskatintų sodybų ir ūkininkų skaičius</v>
      </c>
      <c r="C85" s="16" t="str">
        <f>'007 pr. asignavimai'!O113</f>
        <v>vnt.</v>
      </c>
      <c r="D85" s="16">
        <f>'007 pr. asignavimai'!P113</f>
        <v>20</v>
      </c>
      <c r="E85" s="16">
        <f>'007 pr. asignavimai'!Q113</f>
        <v>20</v>
      </c>
      <c r="F85" s="149">
        <f>'007 pr. asignavimai'!R113</f>
        <v>20</v>
      </c>
      <c r="G85" s="327"/>
    </row>
    <row r="86" spans="1:7" ht="19.5" customHeight="1" x14ac:dyDescent="0.2">
      <c r="A86" s="10" t="s">
        <v>271</v>
      </c>
      <c r="B86" s="318" t="str">
        <f>'007 pr. asignavimai'!C117</f>
        <v>Efektyviai valdyti savivaldybės turtą</v>
      </c>
      <c r="C86" s="319"/>
      <c r="D86" s="319"/>
      <c r="E86" s="319"/>
      <c r="F86" s="319"/>
      <c r="G86" s="328" t="s">
        <v>273</v>
      </c>
    </row>
    <row r="87" spans="1:7" ht="51.75" customHeight="1" x14ac:dyDescent="0.2">
      <c r="A87" s="11" t="str">
        <f>'007 pr. asignavimai'!M117</f>
        <v>R-007-01-05-01</v>
      </c>
      <c r="B87" s="12" t="str">
        <f>'007 pr. asignavimai'!N117</f>
        <v xml:space="preserve">Skirtų lėšų nuosavybės teise priklausančiam nekilnojamajam turtui kadastrinių matavimų byloms sudaryti, teisinei registracijai atlikti ir rinkos vertėms nustatyti pokytis (lyginant su praėjusiais metais)       </v>
      </c>
      <c r="C87" s="11" t="str">
        <f>'007 pr. asignavimai'!O117</f>
        <v>proc.</v>
      </c>
      <c r="D87" s="11">
        <f>'007 pr. asignavimai'!P117</f>
        <v>5</v>
      </c>
      <c r="E87" s="11">
        <f>'007 pr. asignavimai'!Q117</f>
        <v>5</v>
      </c>
      <c r="F87" s="147">
        <f>'007 pr. asignavimai'!R117</f>
        <v>1</v>
      </c>
      <c r="G87" s="323"/>
    </row>
    <row r="88" spans="1:7" ht="15" x14ac:dyDescent="0.2">
      <c r="A88" s="11" t="str">
        <f>'007 pr. asignavimai'!M118</f>
        <v>R-007-01-05-02</v>
      </c>
      <c r="B88" s="12" t="str">
        <f>'007 pr. asignavimai'!N118</f>
        <v>Parduotų objektų skaičius</v>
      </c>
      <c r="C88" s="11" t="str">
        <f>'007 pr. asignavimai'!O118</f>
        <v>vnt.</v>
      </c>
      <c r="D88" s="11">
        <f>'007 pr. asignavimai'!P118</f>
        <v>7</v>
      </c>
      <c r="E88" s="11">
        <f>'007 pr. asignavimai'!Q118</f>
        <v>5</v>
      </c>
      <c r="F88" s="147">
        <f>'007 pr. asignavimai'!R118</f>
        <v>5</v>
      </c>
      <c r="G88" s="324"/>
    </row>
    <row r="89" spans="1:7" ht="15" customHeight="1" x14ac:dyDescent="0.2">
      <c r="A89" s="15" t="s">
        <v>272</v>
      </c>
      <c r="B89" s="312" t="str">
        <f>'007 pr. asignavimai'!D119</f>
        <v>Savivaldybės turto valdymas</v>
      </c>
      <c r="C89" s="312"/>
      <c r="D89" s="312"/>
      <c r="E89" s="312"/>
      <c r="F89" s="312"/>
      <c r="G89" s="329" t="s">
        <v>273</v>
      </c>
    </row>
    <row r="90" spans="1:7" ht="15" x14ac:dyDescent="0.2">
      <c r="A90" s="16" t="str">
        <f>'007 pr. asignavimai'!M119</f>
        <v>P-007-01-04-01-01</v>
      </c>
      <c r="B90" s="17" t="str">
        <f>'007 pr. asignavimai'!N119</f>
        <v>Atliktų kadastrinių matavimų bylų skaičius</v>
      </c>
      <c r="C90" s="16" t="str">
        <f>'007 pr. asignavimai'!O119</f>
        <v>vnt.</v>
      </c>
      <c r="D90" s="16">
        <f>'007 pr. asignavimai'!P119</f>
        <v>20</v>
      </c>
      <c r="E90" s="16">
        <f>'007 pr. asignavimai'!Q119</f>
        <v>20</v>
      </c>
      <c r="F90" s="149">
        <f>'007 pr. asignavimai'!R119</f>
        <v>20</v>
      </c>
      <c r="G90" s="330"/>
    </row>
    <row r="91" spans="1:7" ht="15" x14ac:dyDescent="0.2">
      <c r="A91" s="16" t="str">
        <f>'007 pr. asignavimai'!M120</f>
        <v>P-007-01-04-01-02</v>
      </c>
      <c r="B91" s="17" t="str">
        <f>'007 pr. asignavimai'!N120</f>
        <v>Įregistruotų nekilnojamojo turto registre bylų skaičius</v>
      </c>
      <c r="C91" s="16" t="str">
        <f>'007 pr. asignavimai'!O120</f>
        <v>vnt.</v>
      </c>
      <c r="D91" s="16">
        <f>'007 pr. asignavimai'!P120</f>
        <v>20</v>
      </c>
      <c r="E91" s="16">
        <f>'007 pr. asignavimai'!Q120</f>
        <v>20</v>
      </c>
      <c r="F91" s="149">
        <f>'007 pr. asignavimai'!R120</f>
        <v>20</v>
      </c>
      <c r="G91" s="330"/>
    </row>
    <row r="92" spans="1:7" ht="15" x14ac:dyDescent="0.2">
      <c r="A92" s="16" t="str">
        <f>'007 pr. asignavimai'!M121</f>
        <v>P-007-01-04-01-03</v>
      </c>
      <c r="B92" s="17" t="str">
        <f>'007 pr. asignavimai'!N121</f>
        <v xml:space="preserve">Atliktų nekilnojamojo turto vertinimų skaičius </v>
      </c>
      <c r="C92" s="16" t="str">
        <f>'007 pr. asignavimai'!O121</f>
        <v>vnt.</v>
      </c>
      <c r="D92" s="16">
        <f>'007 pr. asignavimai'!P121</f>
        <v>7</v>
      </c>
      <c r="E92" s="16">
        <f>'007 pr. asignavimai'!Q121</f>
        <v>5</v>
      </c>
      <c r="F92" s="149">
        <f>'007 pr. asignavimai'!R121</f>
        <v>5</v>
      </c>
      <c r="G92" s="330"/>
    </row>
    <row r="93" spans="1:7" ht="15" x14ac:dyDescent="0.2">
      <c r="A93" s="16" t="str">
        <f>'007 pr. asignavimai'!M122</f>
        <v>P-007-01-04-01-04</v>
      </c>
      <c r="B93" s="17" t="str">
        <f>'007 pr. asignavimai'!N122</f>
        <v>Energetinio naudingumo sertifikatų skaičius</v>
      </c>
      <c r="C93" s="16" t="str">
        <f>'007 pr. asignavimai'!O122</f>
        <v>vnt.</v>
      </c>
      <c r="D93" s="16">
        <f>'007 pr. asignavimai'!P122</f>
        <v>10</v>
      </c>
      <c r="E93" s="16">
        <f>'007 pr. asignavimai'!Q122</f>
        <v>10</v>
      </c>
      <c r="F93" s="149">
        <f>'007 pr. asignavimai'!R122</f>
        <v>10</v>
      </c>
      <c r="G93" s="330"/>
    </row>
    <row r="94" spans="1:7" ht="15" x14ac:dyDescent="0.2">
      <c r="A94" s="16" t="str">
        <f>'007 pr. asignavimai'!M123</f>
        <v>P-007-01-04-01-05</v>
      </c>
      <c r="B94" s="17" t="str">
        <f>'007 pr. asignavimai'!N123</f>
        <v>Įsigytų priemonių, įrangos, įrenginių skaičius (vnt.)</v>
      </c>
      <c r="C94" s="16" t="str">
        <f>'007 pr. asignavimai'!O123</f>
        <v>vnt.</v>
      </c>
      <c r="D94" s="16">
        <f>'007 pr. asignavimai'!P123</f>
        <v>1</v>
      </c>
      <c r="E94" s="16">
        <f>'007 pr. asignavimai'!Q123</f>
        <v>0</v>
      </c>
      <c r="F94" s="149">
        <f>'007 pr. asignavimai'!R123</f>
        <v>0</v>
      </c>
      <c r="G94" s="331"/>
    </row>
    <row r="95" spans="1:7" ht="17.25" customHeight="1" x14ac:dyDescent="0.2">
      <c r="A95" s="10" t="s">
        <v>237</v>
      </c>
      <c r="B95" s="318" t="str">
        <f>'007 pr. asignavimai'!C129</f>
        <v>Užtikrinti lyčių lygybės, lygių galimybių ir korupcijos prevencijos stiprinimo vykdymą</v>
      </c>
      <c r="C95" s="319"/>
      <c r="D95" s="319"/>
      <c r="E95" s="319"/>
      <c r="F95" s="319"/>
      <c r="G95" s="322" t="s">
        <v>260</v>
      </c>
    </row>
    <row r="96" spans="1:7" ht="35.25" customHeight="1" x14ac:dyDescent="0.2">
      <c r="A96" s="11" t="str">
        <f>'007 pr. asignavimai'!M129</f>
        <v>R-007-02-01-01</v>
      </c>
      <c r="B96" s="12" t="str">
        <f>'007 pr. asignavimai'!N129</f>
        <v>Savivaldybės lygių galimybių ir korupcijos prevencijos stiprinimo vykdymo plano įgyvendinimo lygis</v>
      </c>
      <c r="C96" s="11" t="str">
        <f>'007 pr. asignavimai'!O129</f>
        <v>proc.</v>
      </c>
      <c r="D96" s="11">
        <f>'007 pr. asignavimai'!P129</f>
        <v>90</v>
      </c>
      <c r="E96" s="11">
        <f>'007 pr. asignavimai'!Q129</f>
        <v>90</v>
      </c>
      <c r="F96" s="147">
        <f>'007 pr. asignavimai'!R129</f>
        <v>90</v>
      </c>
      <c r="G96" s="324"/>
    </row>
    <row r="97" spans="1:7" ht="18.75" customHeight="1" x14ac:dyDescent="0.2">
      <c r="A97" s="15" t="s">
        <v>248</v>
      </c>
      <c r="B97" s="312" t="str">
        <f>'007 pr. asignavimai'!D130</f>
        <v>Lyčių lygybės užtikrinimas</v>
      </c>
      <c r="C97" s="312"/>
      <c r="D97" s="312"/>
      <c r="E97" s="312"/>
      <c r="F97" s="312"/>
      <c r="G97" s="325" t="s">
        <v>260</v>
      </c>
    </row>
    <row r="98" spans="1:7" ht="15" x14ac:dyDescent="0.2">
      <c r="A98" s="16" t="str">
        <f>'007 pr. asignavimai'!M130</f>
        <v>V-007-02-01-01-01</v>
      </c>
      <c r="B98" s="17" t="str">
        <f>'007 pr. asignavimai'!N130</f>
        <v>Suorganizuotų mokymų skaičius lyčių lygybės tema</v>
      </c>
      <c r="C98" s="16" t="str">
        <f>'007 pr. asignavimai'!O130</f>
        <v>vnt.</v>
      </c>
      <c r="D98" s="16">
        <f>'007 pr. asignavimai'!P130</f>
        <v>2</v>
      </c>
      <c r="E98" s="16">
        <f>'007 pr. asignavimai'!Q130</f>
        <v>2</v>
      </c>
      <c r="F98" s="149">
        <f>'007 pr. asignavimai'!R130</f>
        <v>2</v>
      </c>
      <c r="G98" s="327"/>
    </row>
    <row r="99" spans="1:7" ht="15.75" customHeight="1" x14ac:dyDescent="0.2">
      <c r="A99" s="15" t="s">
        <v>249</v>
      </c>
      <c r="B99" s="312" t="str">
        <f>'007 pr. asignavimai'!D133</f>
        <v>Savivaldybės lygių galimybių užtikrinimo priemonių vykdymo planas</v>
      </c>
      <c r="C99" s="312"/>
      <c r="D99" s="312"/>
      <c r="E99" s="312"/>
      <c r="F99" s="312"/>
      <c r="G99" s="325" t="s">
        <v>260</v>
      </c>
    </row>
    <row r="100" spans="1:7" ht="15" x14ac:dyDescent="0.2">
      <c r="A100" s="16" t="str">
        <f>'007 pr. asignavimai'!M133</f>
        <v>V-007-02-01-02-01</v>
      </c>
      <c r="B100" s="17" t="str">
        <f>'007 pr. asignavimai'!N133</f>
        <v>Įgyvendinamų priemonių skaičius</v>
      </c>
      <c r="C100" s="16" t="str">
        <f>'007 pr. asignavimai'!O133</f>
        <v>vnt.</v>
      </c>
      <c r="D100" s="16">
        <f>'007 pr. asignavimai'!P133</f>
        <v>1</v>
      </c>
      <c r="E100" s="16">
        <f>'007 pr. asignavimai'!Q133</f>
        <v>1</v>
      </c>
      <c r="F100" s="149">
        <f>'007 pr. asignavimai'!R133</f>
        <v>1</v>
      </c>
      <c r="G100" s="327"/>
    </row>
    <row r="101" spans="1:7" ht="17.25" customHeight="1" x14ac:dyDescent="0.2">
      <c r="A101" s="15" t="s">
        <v>226</v>
      </c>
      <c r="B101" s="312" t="str">
        <f>'007 pr. asignavimai'!D136</f>
        <v>Antikorupcinio sąmoningumo didinimas</v>
      </c>
      <c r="C101" s="312"/>
      <c r="D101" s="312"/>
      <c r="E101" s="312"/>
      <c r="F101" s="312"/>
      <c r="G101" s="325" t="s">
        <v>260</v>
      </c>
    </row>
    <row r="102" spans="1:7" ht="17.25" customHeight="1" x14ac:dyDescent="0.2">
      <c r="A102" s="16" t="str">
        <f>'007 pr. asignavimai'!M136</f>
        <v>V-007-02-01-03-01</v>
      </c>
      <c r="B102" s="17" t="str">
        <f>'007 pr. asignavimai'!N136</f>
        <v>Pravestų mokymų skaičius</v>
      </c>
      <c r="C102" s="16" t="str">
        <f>'007 pr. asignavimai'!O136</f>
        <v>vnt.</v>
      </c>
      <c r="D102" s="16">
        <f>'007 pr. asignavimai'!P136</f>
        <v>3</v>
      </c>
      <c r="E102" s="16">
        <f>'007 pr. asignavimai'!Q136</f>
        <v>3</v>
      </c>
      <c r="F102" s="149">
        <f>'007 pr. asignavimai'!R136</f>
        <v>3</v>
      </c>
      <c r="G102" s="326"/>
    </row>
    <row r="103" spans="1:7" ht="15" x14ac:dyDescent="0.2">
      <c r="A103" s="16" t="str">
        <f>'007 pr. asignavimai'!M137</f>
        <v>V-007-02-01-03-02</v>
      </c>
      <c r="B103" s="17" t="str">
        <f>'007 pr. asignavimai'!N137</f>
        <v>Surengtų konkursų skaičius</v>
      </c>
      <c r="C103" s="16" t="str">
        <f>'007 pr. asignavimai'!O137</f>
        <v>vnt.</v>
      </c>
      <c r="D103" s="16">
        <f>'007 pr. asignavimai'!P137</f>
        <v>2</v>
      </c>
      <c r="E103" s="16">
        <f>'007 pr. asignavimai'!Q137</f>
        <v>2</v>
      </c>
      <c r="F103" s="149">
        <f>'007 pr. asignavimai'!R137</f>
        <v>2</v>
      </c>
      <c r="G103" s="326"/>
    </row>
    <row r="104" spans="1:7" ht="15" x14ac:dyDescent="0.2">
      <c r="A104" s="16" t="str">
        <f>'007 pr. asignavimai'!M138</f>
        <v>V-007-02-01-03-03</v>
      </c>
      <c r="B104" s="17" t="str">
        <f>'007 pr. asignavimai'!N138</f>
        <v>Išleistų leidinių, pagaminta lipdukų  (rūšių) skaičius</v>
      </c>
      <c r="C104" s="16" t="str">
        <f>'007 pr. asignavimai'!O138</f>
        <v>vnt.</v>
      </c>
      <c r="D104" s="16">
        <f>'007 pr. asignavimai'!P138</f>
        <v>2</v>
      </c>
      <c r="E104" s="16">
        <f>'007 pr. asignavimai'!Q138</f>
        <v>2</v>
      </c>
      <c r="F104" s="149">
        <f>'007 pr. asignavimai'!R138</f>
        <v>2</v>
      </c>
      <c r="G104" s="327"/>
    </row>
  </sheetData>
  <mergeCells count="76">
    <mergeCell ref="G101:G104"/>
    <mergeCell ref="G86:G88"/>
    <mergeCell ref="G95:G96"/>
    <mergeCell ref="G89:G94"/>
    <mergeCell ref="G97:G98"/>
    <mergeCell ref="G99:G100"/>
    <mergeCell ref="G77:G78"/>
    <mergeCell ref="G79:G80"/>
    <mergeCell ref="G73:G74"/>
    <mergeCell ref="G81:G82"/>
    <mergeCell ref="G83:G85"/>
    <mergeCell ref="G63:G66"/>
    <mergeCell ref="G67:G68"/>
    <mergeCell ref="G69:G70"/>
    <mergeCell ref="G71:G72"/>
    <mergeCell ref="G75:G76"/>
    <mergeCell ref="G52:G53"/>
    <mergeCell ref="G44:G47"/>
    <mergeCell ref="G54:G58"/>
    <mergeCell ref="G59:G60"/>
    <mergeCell ref="G61:G62"/>
    <mergeCell ref="G38:G39"/>
    <mergeCell ref="G40:G41"/>
    <mergeCell ref="G42:G43"/>
    <mergeCell ref="G48:G49"/>
    <mergeCell ref="G50:G51"/>
    <mergeCell ref="G19:G23"/>
    <mergeCell ref="G24:G30"/>
    <mergeCell ref="G31:G33"/>
    <mergeCell ref="G34:G35"/>
    <mergeCell ref="G36:G37"/>
    <mergeCell ref="D6:F6"/>
    <mergeCell ref="G6:G7"/>
    <mergeCell ref="G9:G11"/>
    <mergeCell ref="G12:G14"/>
    <mergeCell ref="G15:G18"/>
    <mergeCell ref="B9:F9"/>
    <mergeCell ref="B83:F83"/>
    <mergeCell ref="B86:F86"/>
    <mergeCell ref="B89:F89"/>
    <mergeCell ref="B63:F63"/>
    <mergeCell ref="B67:F67"/>
    <mergeCell ref="B69:F69"/>
    <mergeCell ref="B71:F71"/>
    <mergeCell ref="B38:F38"/>
    <mergeCell ref="B40:F40"/>
    <mergeCell ref="B36:F36"/>
    <mergeCell ref="B97:F97"/>
    <mergeCell ref="B99:F99"/>
    <mergeCell ref="B75:F75"/>
    <mergeCell ref="B77:F77"/>
    <mergeCell ref="B79:F79"/>
    <mergeCell ref="B81:F81"/>
    <mergeCell ref="B95:F95"/>
    <mergeCell ref="B73:F73"/>
    <mergeCell ref="B50:F50"/>
    <mergeCell ref="B52:F52"/>
    <mergeCell ref="B54:F54"/>
    <mergeCell ref="B59:F59"/>
    <mergeCell ref="B61:F61"/>
    <mergeCell ref="A5:G5"/>
    <mergeCell ref="B1:G1"/>
    <mergeCell ref="C2:G2"/>
    <mergeCell ref="C3:G3"/>
    <mergeCell ref="B101:F101"/>
    <mergeCell ref="B42:F42"/>
    <mergeCell ref="B44:F44"/>
    <mergeCell ref="B48:F48"/>
    <mergeCell ref="B6:C6"/>
    <mergeCell ref="A6:A7"/>
    <mergeCell ref="B12:F12"/>
    <mergeCell ref="B15:F15"/>
    <mergeCell ref="B19:F19"/>
    <mergeCell ref="B24:F24"/>
    <mergeCell ref="B31:F31"/>
    <mergeCell ref="B34:F34"/>
  </mergeCells>
  <pageMargins left="0.25" right="0.25" top="0.75" bottom="0.75" header="0.3" footer="0.3"/>
  <pageSetup paperSize="9" scale="70" fitToHeight="0" orientation="landscape" r:id="rId1"/>
  <rowBreaks count="2" manualBreakCount="2">
    <brk id="44" max="16383" man="1"/>
    <brk id="8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Įvardinti diapazonai</vt:lpstr>
      </vt:variant>
      <vt:variant>
        <vt:i4>1</vt:i4>
      </vt:variant>
    </vt:vector>
  </HeadingPairs>
  <TitlesOfParts>
    <vt:vector size="3" baseType="lpstr">
      <vt:lpstr>007 pr. asignavimai</vt:lpstr>
      <vt:lpstr>007 pr.vert.krit.suvestinė</vt:lpstr>
      <vt:lpstr>'007 pr. asignavimai'!Print_Area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2022-01-19T08:54:22Z</dcterms:created>
  <dcterms:modified xsi:type="dcterms:W3CDTF">2023-01-13T09:58:38Z</dcterms:modified>
</cp:coreProperties>
</file>