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60" windowWidth="23040" windowHeight="9330" activeTab="3"/>
  </bookViews>
  <sheets>
    <sheet name="pajamos (1)" sheetId="11" r:id="rId1"/>
    <sheet name="įmokos (2)" sheetId="28" r:id="rId2"/>
    <sheet name="savivaldybės funkcijos(3)" sheetId="24" r:id="rId3"/>
    <sheet name="v.f.(4)" sheetId="32" r:id="rId4"/>
    <sheet name="ugdymo reikmėms(5)" sheetId="29" r:id="rId5"/>
    <sheet name="kt_ dotacijos (6)" sheetId="21" r:id="rId6"/>
    <sheet name="biudz įst paj (7)" sheetId="25" r:id="rId7"/>
    <sheet name="lik(8)" sheetId="31" r:id="rId8"/>
    <sheet name="programos(9)" sheetId="6" r:id="rId9"/>
  </sheets>
  <definedNames>
    <definedName name="_xlnm.Print_Titles" localSheetId="6">'biudz įst paj (7)'!$8:$11</definedName>
    <definedName name="_xlnm.Print_Titles" localSheetId="1">'įmokos (2)'!$8:$8</definedName>
    <definedName name="_xlnm.Print_Titles" localSheetId="5">'kt_ dotacijos (6)'!$8:$11</definedName>
    <definedName name="_xlnm.Print_Titles" localSheetId="0">'pajamos (1)'!$8:$8</definedName>
    <definedName name="_xlnm.Print_Titles" localSheetId="2">'savivaldybės funkcijos(3)'!$9:$12</definedName>
    <definedName name="_xlnm.Print_Titles" localSheetId="4">'ugdymo reikmėms(5)'!$9:$12</definedName>
    <definedName name="_xlnm.Print_Titles" localSheetId="3">'v.f.(4)'!#REF!</definedName>
  </definedNames>
  <calcPr calcId="145621"/>
</workbook>
</file>

<file path=xl/calcChain.xml><?xml version="1.0" encoding="utf-8"?>
<calcChain xmlns="http://schemas.openxmlformats.org/spreadsheetml/2006/main">
  <c r="E15" i="29" l="1"/>
  <c r="E15" i="24"/>
  <c r="C10" i="11" l="1"/>
  <c r="C18" i="11"/>
  <c r="E22" i="29"/>
  <c r="G53" i="24"/>
  <c r="H13" i="32" l="1"/>
  <c r="H14" i="32" s="1"/>
  <c r="G13" i="32"/>
  <c r="G14" i="32" s="1"/>
  <c r="F13" i="32"/>
  <c r="F14" i="32" s="1"/>
  <c r="E14" i="32" s="1"/>
  <c r="E12" i="32"/>
  <c r="E13" i="32" l="1"/>
  <c r="E17" i="24"/>
  <c r="F54" i="24" l="1"/>
  <c r="G54" i="24"/>
  <c r="F55" i="24"/>
  <c r="G55" i="24"/>
  <c r="H54" i="24"/>
  <c r="E52" i="24"/>
  <c r="F29" i="29"/>
  <c r="G29" i="29"/>
  <c r="H29" i="29"/>
  <c r="E28" i="29"/>
  <c r="F53" i="24"/>
  <c r="H53" i="24"/>
  <c r="F13" i="31" l="1"/>
  <c r="G13" i="31"/>
  <c r="G14" i="31" s="1"/>
  <c r="H13" i="31"/>
  <c r="E12" i="31"/>
  <c r="E13" i="31" l="1"/>
  <c r="H14" i="31"/>
  <c r="F14" i="31"/>
  <c r="E14" i="31" l="1"/>
  <c r="E48" i="24" l="1"/>
  <c r="E49" i="24"/>
  <c r="E50" i="24"/>
  <c r="E51" i="24"/>
  <c r="F56" i="24" l="1"/>
  <c r="G56" i="24"/>
  <c r="H56" i="24"/>
  <c r="G13" i="6" l="1"/>
  <c r="F31" i="21"/>
  <c r="E15" i="6" s="1"/>
  <c r="G31" i="21"/>
  <c r="F15" i="6" s="1"/>
  <c r="H31" i="21"/>
  <c r="G15" i="6" s="1"/>
  <c r="F30" i="21"/>
  <c r="G30" i="21"/>
  <c r="H30" i="21"/>
  <c r="F59" i="24"/>
  <c r="E18" i="6" s="1"/>
  <c r="G59" i="24"/>
  <c r="F18" i="6" s="1"/>
  <c r="H59" i="24"/>
  <c r="G18" i="6" s="1"/>
  <c r="F58" i="24"/>
  <c r="G58" i="24"/>
  <c r="H58" i="24"/>
  <c r="F57" i="24"/>
  <c r="G57" i="24"/>
  <c r="H57" i="24"/>
  <c r="E14" i="6"/>
  <c r="F14" i="6"/>
  <c r="H55" i="24"/>
  <c r="G14" i="6" s="1"/>
  <c r="E13" i="6"/>
  <c r="F13" i="6"/>
  <c r="E41" i="24"/>
  <c r="E44" i="24"/>
  <c r="F33" i="24"/>
  <c r="G33" i="24"/>
  <c r="H33" i="24"/>
  <c r="E45" i="24"/>
  <c r="E46" i="24"/>
  <c r="E47" i="24"/>
  <c r="E37" i="24"/>
  <c r="F30" i="29"/>
  <c r="G30" i="29"/>
  <c r="H30" i="29"/>
  <c r="E27" i="29"/>
  <c r="G17" i="25"/>
  <c r="F17" i="25"/>
  <c r="H17" i="25"/>
  <c r="F19" i="25"/>
  <c r="E19" i="25" s="1"/>
  <c r="G19" i="25"/>
  <c r="H19" i="25"/>
  <c r="E16" i="25"/>
  <c r="D13" i="28"/>
  <c r="F13" i="28"/>
  <c r="E13" i="28"/>
  <c r="C12" i="28"/>
  <c r="F17" i="6" l="1"/>
  <c r="E17" i="6"/>
  <c r="E59" i="24"/>
  <c r="F12" i="6"/>
  <c r="G17" i="6"/>
  <c r="E12" i="6"/>
  <c r="G12" i="6"/>
  <c r="D14" i="6"/>
  <c r="H60" i="24"/>
  <c r="F60" i="24"/>
  <c r="G60" i="24"/>
  <c r="E55" i="24"/>
  <c r="E24" i="29" l="1"/>
  <c r="E25" i="29"/>
  <c r="E26" i="29"/>
  <c r="E16" i="29"/>
  <c r="E17" i="29"/>
  <c r="E18" i="29"/>
  <c r="E19" i="29"/>
  <c r="E20" i="29"/>
  <c r="E21" i="29"/>
  <c r="E23" i="29"/>
  <c r="E26" i="21"/>
  <c r="E27" i="21"/>
  <c r="E28" i="21"/>
  <c r="E15" i="21"/>
  <c r="E16" i="21"/>
  <c r="E17" i="21"/>
  <c r="E18" i="21"/>
  <c r="E19" i="21"/>
  <c r="E20" i="21"/>
  <c r="E21" i="21"/>
  <c r="E22" i="21"/>
  <c r="E23" i="21"/>
  <c r="E38" i="24"/>
  <c r="E34" i="24"/>
  <c r="E39" i="24"/>
  <c r="E40" i="24"/>
  <c r="E24" i="24"/>
  <c r="E22" i="24"/>
  <c r="E27" i="24"/>
  <c r="E31" i="24"/>
  <c r="E32" i="24"/>
  <c r="E30" i="24"/>
  <c r="E26" i="24"/>
  <c r="E28" i="24"/>
  <c r="E29" i="24"/>
  <c r="E25" i="24"/>
  <c r="E23" i="24"/>
  <c r="E21" i="24"/>
  <c r="E20" i="24"/>
  <c r="E19" i="24"/>
  <c r="E18" i="24"/>
  <c r="E12" i="21" l="1"/>
  <c r="E13" i="21"/>
  <c r="F18" i="25"/>
  <c r="G18" i="25"/>
  <c r="H18" i="25"/>
  <c r="E17" i="25"/>
  <c r="E15" i="25"/>
  <c r="C10" i="28"/>
  <c r="C11" i="28"/>
  <c r="E25" i="21"/>
  <c r="F16" i="6" l="1"/>
  <c r="F19" i="6" s="1"/>
  <c r="G20" i="25"/>
  <c r="E16" i="6"/>
  <c r="E19" i="6" s="1"/>
  <c r="F20" i="25"/>
  <c r="G16" i="6"/>
  <c r="G19" i="6" s="1"/>
  <c r="H20" i="25"/>
  <c r="E18" i="25"/>
  <c r="E20" i="25"/>
  <c r="E56" i="24"/>
  <c r="E36" i="24"/>
  <c r="E29" i="21" l="1"/>
  <c r="E24" i="21" l="1"/>
  <c r="D18" i="6" l="1"/>
  <c r="E42" i="24" l="1"/>
  <c r="H32" i="21" l="1"/>
  <c r="G32" i="21"/>
  <c r="F32" i="21"/>
  <c r="D16" i="6"/>
  <c r="E14" i="29"/>
  <c r="E35" i="24"/>
  <c r="E53" i="24"/>
  <c r="E54" i="24"/>
  <c r="E57" i="24"/>
  <c r="E13" i="29" l="1"/>
  <c r="E13" i="24"/>
  <c r="E29" i="29" l="1"/>
  <c r="E14" i="24"/>
  <c r="E16" i="24"/>
  <c r="E30" i="29" l="1"/>
  <c r="C13" i="28"/>
  <c r="E12" i="25" l="1"/>
  <c r="D15" i="6" l="1"/>
  <c r="E13" i="25"/>
  <c r="E14" i="21" l="1"/>
  <c r="E14" i="25" l="1"/>
  <c r="E58" i="24"/>
  <c r="I30" i="21"/>
  <c r="F37" i="6"/>
  <c r="F38" i="6" s="1"/>
  <c r="G37" i="6"/>
  <c r="E37" i="6"/>
  <c r="E22" i="6"/>
  <c r="D22" i="6" s="1"/>
  <c r="E23" i="6"/>
  <c r="D23" i="6" s="1"/>
  <c r="E24" i="6"/>
  <c r="D24" i="6" s="1"/>
  <c r="E25" i="6"/>
  <c r="D25" i="6" s="1"/>
  <c r="E26" i="6"/>
  <c r="D26" i="6" s="1"/>
  <c r="E27" i="6"/>
  <c r="D27" i="6" s="1"/>
  <c r="E28" i="6"/>
  <c r="D28" i="6" s="1"/>
  <c r="E29" i="6"/>
  <c r="D29" i="6" s="1"/>
  <c r="E30" i="6"/>
  <c r="D30" i="6" s="1"/>
  <c r="E31" i="6"/>
  <c r="D31" i="6" s="1"/>
  <c r="E32" i="6"/>
  <c r="D32" i="6" s="1"/>
  <c r="E33" i="6"/>
  <c r="D33" i="6" s="1"/>
  <c r="E34" i="6"/>
  <c r="D34" i="6" s="1"/>
  <c r="E35" i="6"/>
  <c r="D35" i="6" s="1"/>
  <c r="E36" i="6"/>
  <c r="D36" i="6" s="1"/>
  <c r="E43" i="24"/>
  <c r="E30" i="21"/>
  <c r="H62" i="24" l="1"/>
  <c r="G62" i="24"/>
  <c r="D37" i="6"/>
  <c r="E33" i="24"/>
  <c r="E61" i="24"/>
  <c r="D12" i="6"/>
  <c r="D13" i="6"/>
  <c r="E20" i="6"/>
  <c r="D20" i="6" s="1"/>
  <c r="E32" i="21" l="1"/>
  <c r="F62" i="24"/>
  <c r="E60" i="24"/>
  <c r="F20" i="6"/>
  <c r="E38" i="6" l="1"/>
  <c r="F21" i="6"/>
  <c r="F22" i="6" s="1"/>
  <c r="E21" i="6"/>
  <c r="D21" i="6" s="1"/>
  <c r="E62" i="24"/>
  <c r="F23" i="6" l="1"/>
  <c r="F24" i="6" l="1"/>
  <c r="F25" i="6" s="1"/>
  <c r="F26" i="6" l="1"/>
  <c r="F27" i="6" l="1"/>
  <c r="F28" i="6" s="1"/>
  <c r="F29" i="6" l="1"/>
  <c r="F30" i="6" l="1"/>
  <c r="F31" i="6" s="1"/>
  <c r="F32" i="6" l="1"/>
  <c r="F33" i="6" s="1"/>
  <c r="F34" i="6" s="1"/>
  <c r="F35" i="6" s="1"/>
  <c r="F36" i="6" s="1"/>
  <c r="E31" i="21"/>
  <c r="D17" i="6"/>
  <c r="G38" i="6"/>
  <c r="G20" i="6" l="1"/>
  <c r="G21" i="6" s="1"/>
  <c r="D19" i="6"/>
  <c r="D38" i="6" s="1"/>
  <c r="G22" i="6" l="1"/>
  <c r="G23" i="6" l="1"/>
  <c r="G24" i="6" l="1"/>
  <c r="G25" i="6" l="1"/>
  <c r="G26" i="6"/>
  <c r="G27" i="6" l="1"/>
  <c r="G28" i="6" l="1"/>
  <c r="G29" i="6" l="1"/>
  <c r="G30" i="6" l="1"/>
  <c r="G31" i="6" l="1"/>
  <c r="G32" i="6" l="1"/>
  <c r="G33" i="6" l="1"/>
  <c r="G34" i="6" s="1"/>
  <c r="G35" i="6" s="1"/>
  <c r="G36" i="6" l="1"/>
</calcChain>
</file>

<file path=xl/sharedStrings.xml><?xml version="1.0" encoding="utf-8"?>
<sst xmlns="http://schemas.openxmlformats.org/spreadsheetml/2006/main" count="383" uniqueCount="188">
  <si>
    <t>Iš viso</t>
  </si>
  <si>
    <t>Iš jų</t>
  </si>
  <si>
    <t>išlaidoms</t>
  </si>
  <si>
    <t>turtui įsigyti</t>
  </si>
  <si>
    <t>iš viso</t>
  </si>
  <si>
    <t>iš jų darbo užmokesčiui</t>
  </si>
  <si>
    <t>Savivaldybės administracija</t>
  </si>
  <si>
    <t>IŠ VISO:</t>
  </si>
  <si>
    <t xml:space="preserve">Programos pavadinimas </t>
  </si>
  <si>
    <t>Ugdymo kokybės ir modernios aplinkos užtikrinimo programa</t>
  </si>
  <si>
    <t>Programos kodas</t>
  </si>
  <si>
    <t>01</t>
  </si>
  <si>
    <t>02</t>
  </si>
  <si>
    <t>07</t>
  </si>
  <si>
    <t>Eil.Nr.</t>
  </si>
  <si>
    <t>Pajamų pavadinimas</t>
  </si>
  <si>
    <t>IŠ VISO</t>
  </si>
  <si>
    <t>Ekonominės ir projektinės veiklos programa</t>
  </si>
  <si>
    <t>Programos kodas, pavadinimas</t>
  </si>
  <si>
    <t xml:space="preserve">Asignavimų valdytojo pavadinimas </t>
  </si>
  <si>
    <t>Priemonės pavadinimas</t>
  </si>
  <si>
    <t>Plungės rajono seniūnijų veikla</t>
  </si>
  <si>
    <t>Iš viso 01 programai</t>
  </si>
  <si>
    <t>Iš viso 02 programai</t>
  </si>
  <si>
    <t>Iš viso 07 programai</t>
  </si>
  <si>
    <t>Savivaldybės veiklos valdymo programa</t>
  </si>
  <si>
    <t>Eil. Nr.</t>
  </si>
  <si>
    <t xml:space="preserve">                  Plungės rajono savivaldybės </t>
  </si>
  <si>
    <t xml:space="preserve">                  3 priedas</t>
  </si>
  <si>
    <t xml:space="preserve">              IŠ VISO:</t>
  </si>
  <si>
    <t>tūkst. Eur</t>
  </si>
  <si>
    <t xml:space="preserve">IŠ VISO ASIGNAVIMŲ </t>
  </si>
  <si>
    <t xml:space="preserve">                                                                                                                                               Plungės rajono savivaldybės </t>
  </si>
  <si>
    <t>Dotacijos:</t>
  </si>
  <si>
    <t xml:space="preserve">  Plungės rajono savivaldybės </t>
  </si>
  <si>
    <t xml:space="preserve">  6 priedas</t>
  </si>
  <si>
    <t xml:space="preserve">                  9 priedas</t>
  </si>
  <si>
    <t>iš jų: paskolų grąžinimas</t>
  </si>
  <si>
    <t>IŠ VISO ASIGNAVIMŲ (9eil.-10eil.)</t>
  </si>
  <si>
    <t>iš jų - paskolų grąžinimas</t>
  </si>
  <si>
    <t>42.34.</t>
  </si>
  <si>
    <t xml:space="preserve">                                                                                                                 1 priedas</t>
  </si>
  <si>
    <t>PLUNGĖS RAJONO SAVIVALDYBĖS 2021 METŲ BIUDŽETO PAJAMŲ PAKEITIMAI (PADIDINTA+, SUMAŽINTA -)</t>
  </si>
  <si>
    <t>ASIGNAVIMŲ SAVARANKIŠKOSIOMS SAVIVALDYBĖS FUNKCIJOMS VYKDYTI 2021 METAIS PASKIRSTYMO PAKEITIMAI (PADIDINTA+, SUMAŽINTA -)</t>
  </si>
  <si>
    <t>2021 METŲ KITŲ  DOTACIJŲ PASKIRSTYMO PAKEITIMAI (PADIDINTA+, SUMAŽINTA -)</t>
  </si>
  <si>
    <t>PLUNGĖS RAJONO SAVIVALDYBĖS 2021 METŲ BIUDŽETO ASIGNAVIMŲ PASKIRSTYMO PAGAL 2021-2023 METŲ STRATEGINIO VEIKLOS PLANO PROGRAMAS PAKEITIMAI (PADIDINTA+, SUMAŽINTA -)</t>
  </si>
  <si>
    <t xml:space="preserve">  2 priedas</t>
  </si>
  <si>
    <t>Eil.   Nr.</t>
  </si>
  <si>
    <t>Įstaigos pavadinimas</t>
  </si>
  <si>
    <t>Pajamos už prekes ir paslaugas</t>
  </si>
  <si>
    <t>Įmokos už išlaikymą švietimo, socialinės apsaugos ir kitose įstaigose</t>
  </si>
  <si>
    <t>Pajamos už ilgalaikio ir trumpalaikio materialiojo turto nuomą</t>
  </si>
  <si>
    <t>Platelių gimnazija</t>
  </si>
  <si>
    <t>„Ryto“ pagrindinė mokykla</t>
  </si>
  <si>
    <t>Senamiesčio mokykla</t>
  </si>
  <si>
    <t>Lopšelis-darželis „Pasaka“</t>
  </si>
  <si>
    <t>Plungės paslaugų ir švietimo pagalbos centras</t>
  </si>
  <si>
    <t>Viso:</t>
  </si>
  <si>
    <t>BIUDŽETINIŲ ĮSTAIGŲ  PAJAMŲ UŽ PREKES, TEIKIAMAS PASLAUGAS IR TURTO NUOMĄ ĮMOKŲ 2021 M.  Į SAVIVALDYBĖS BIUDŽETĄ PAKEITIMAI (PADIDINTA+, SUMAŽINTA -)</t>
  </si>
  <si>
    <t>2021 METŲ BIUDŽETINIŲ ĮSTAIGŲ GAUNAMŲ LĖŠŲ IR PAJAMŲ UŽ NUOMĄ  PASKIRSTYMO PAKEITIMAI (PADIDINTA+, SUMAŽINTA -)</t>
  </si>
  <si>
    <t xml:space="preserve">  7 priedas</t>
  </si>
  <si>
    <t>04</t>
  </si>
  <si>
    <t>Iš viso 04 programai</t>
  </si>
  <si>
    <t xml:space="preserve">Žemaičių dailės muziejus </t>
  </si>
  <si>
    <t>06</t>
  </si>
  <si>
    <t>Investicijų ir kiti projektai (prisidėti prie projektų)</t>
  </si>
  <si>
    <t>Lopšelio-darželio „Pasaka“ veikla</t>
  </si>
  <si>
    <t xml:space="preserve">                  5 priedas</t>
  </si>
  <si>
    <t>2021 METŲ VALSTYBĖS BIUDŽETO SPECIALIOSIOS TIKSLINĖS DOTACIJOS,  SKIRIAMOS UGDYMO REIKMĖMS FINANSUOTI, PASKIRSTYMO PAKEITIMAI (PADIDINTA+, SUMAŽINTA -)</t>
  </si>
  <si>
    <t>Platelių gimnazijos veikla</t>
  </si>
  <si>
    <t>Senamiesčio mokyklos veikla</t>
  </si>
  <si>
    <t>„Ryto“ pagrindinės mokyklos veikla</t>
  </si>
  <si>
    <t>Plungės paslaugų ir švietimo pagalbos centro veikla</t>
  </si>
  <si>
    <t>42.33.</t>
  </si>
  <si>
    <t>Iš viso 06 programai</t>
  </si>
  <si>
    <t>Plungės socialinių paslaugų centras</t>
  </si>
  <si>
    <t>Plungės socialinių paslaugų centro veikla</t>
  </si>
  <si>
    <t>13.</t>
  </si>
  <si>
    <t>Biudžetinių įstaigų pajamos už prekes ir paslaugas</t>
  </si>
  <si>
    <t>Socialiai saugios ir sveikos aplinkos kūrimo programa</t>
  </si>
  <si>
    <t>Kultūros ir sporto programa</t>
  </si>
  <si>
    <t>08</t>
  </si>
  <si>
    <t>Iš viso 08 programai</t>
  </si>
  <si>
    <t>Infrastruktūros objektų priežiūros ir ūkinių subjektų rėmimo programa</t>
  </si>
  <si>
    <t>42.8.</t>
  </si>
  <si>
    <t xml:space="preserve">                                                                                                                                                 tarybos 2021 m. liepos 29  d. </t>
  </si>
  <si>
    <t xml:space="preserve">  tarybos 2021 m. liepos 29 d. </t>
  </si>
  <si>
    <t xml:space="preserve">                  tarybos 2021 m. liepos 29 d. </t>
  </si>
  <si>
    <t xml:space="preserve">                  tarybos 2021 m. liepos   29 d. </t>
  </si>
  <si>
    <t>Gyventojų pajamų mokestis</t>
  </si>
  <si>
    <t>8.48.</t>
  </si>
  <si>
    <t>įstaigų patirtoms išlaidoms už skiepijimo nuo COVID-19 ligos (koronaviruso infekcijos) paslaugas kompensuoti</t>
  </si>
  <si>
    <t>VšĮ Plungės rajono savivaldybės ligoninės programa</t>
  </si>
  <si>
    <t>Lopšelis-darželis „Rūtelė“</t>
  </si>
  <si>
    <t>Lopšelio-darželio „Rūtelė“ veikla</t>
  </si>
  <si>
    <t>Šateikių kultūros centras</t>
  </si>
  <si>
    <t>Šateikių kultūros centro veikla</t>
  </si>
  <si>
    <t>M.Oginskio meno mokykla</t>
  </si>
  <si>
    <t xml:space="preserve">Neformaliojo vaikų švietimo programa </t>
  </si>
  <si>
    <t>Plungės rajono savivaldybės kultūros centras</t>
  </si>
  <si>
    <t>išlaidoms, susijusioms su valstybinių ir savivaldybių mokyklų mokytojų, dirbančių pagal ikimokyklinio, priešmokyklinio, bendrojo ugdymo ir profesinio mokymo programas, skaičiaus optimizavimui</t>
  </si>
  <si>
    <t>8.52.</t>
  </si>
  <si>
    <t>„Babrungo“ progimnazija</t>
  </si>
  <si>
    <t>„Babrungo“ progimnazijos veikla</t>
  </si>
  <si>
    <t>Akademiko Adolfo Jucio progimnazija</t>
  </si>
  <si>
    <t>Akademiko Adolfo Jucio progimnazijos veikla</t>
  </si>
  <si>
    <t>Kulių gimnazija</t>
  </si>
  <si>
    <t>Kulių gimnazijos veikla</t>
  </si>
  <si>
    <t>„Saulės“  gimnazija</t>
  </si>
  <si>
    <t>„Saulės“  gimnazijos veikla</t>
  </si>
  <si>
    <t xml:space="preserve">Specialiojo ugdymo centras </t>
  </si>
  <si>
    <t>Specialiojo ugdymo centro veikla</t>
  </si>
  <si>
    <t>Šateikių pagrindinė mokykla</t>
  </si>
  <si>
    <t>Šateikių pagrindinės mokyklos veikla</t>
  </si>
  <si>
    <t>Žemaičių Kalvarijos M.Valančiaus gimnazija</t>
  </si>
  <si>
    <t>Žemaičių Kalvarijos M.Valančiaus gimnazijos veikla</t>
  </si>
  <si>
    <t>M.Oginskio meno mokyklos veikla</t>
  </si>
  <si>
    <t>Žemaičių dailės muziejaus veikla</t>
  </si>
  <si>
    <t>Plungės priešgaisrinės apsaugos tarnyba</t>
  </si>
  <si>
    <t>Priešgaisrinei saugai</t>
  </si>
  <si>
    <t>Plungės rajono savivaldybės visuomenės sveikatos biuras</t>
  </si>
  <si>
    <t>Plungės rajono savivaldybės visuomenės sveikatos biuro veikla</t>
  </si>
  <si>
    <t>Savivaldybės Kontrolės ir audito tarnyba</t>
  </si>
  <si>
    <t>Savivaldybės Kontrolės ir audito tarnybos darbo užtikrinimas</t>
  </si>
  <si>
    <t>Plungės sporto ir rekreacijos centras</t>
  </si>
  <si>
    <t>Plungės sporto ir rekreacijos centro veikla</t>
  </si>
  <si>
    <t>42.15.</t>
  </si>
  <si>
    <t xml:space="preserve">Socialinėms pašalpoms ir kompensacijoms skaičiuoti ir mokėti </t>
  </si>
  <si>
    <t>42.2.</t>
  </si>
  <si>
    <t>Mokslo  rėmimo programa</t>
  </si>
  <si>
    <t>42.11.</t>
  </si>
  <si>
    <t>Architektūros ir teritorijų planavimo proceso organizavimas</t>
  </si>
  <si>
    <t xml:space="preserve">  </t>
  </si>
  <si>
    <t>Lopšelis-darželis „Raudonkepuraitė“</t>
  </si>
  <si>
    <t>Lopšelio-darželio „Raudonkepuraitė“ veikla</t>
  </si>
  <si>
    <t>Lopšelis-darželis „Saulutė“</t>
  </si>
  <si>
    <t>Lopšelio-darželio „Saulutė“ veikla</t>
  </si>
  <si>
    <t>8.53.</t>
  </si>
  <si>
    <t>15.</t>
  </si>
  <si>
    <t>Plungės krizių centras</t>
  </si>
  <si>
    <t>Plungės krizių centro veikla</t>
  </si>
  <si>
    <t>Savivaldybės administracija (seniūnijos)</t>
  </si>
  <si>
    <t xml:space="preserve">Plungės rajono seniūnijų veikla </t>
  </si>
  <si>
    <t>Plungės rajono savivaldybės administracija</t>
  </si>
  <si>
    <t>Ugdymo kokybės užtikrinimas</t>
  </si>
  <si>
    <t>Vietos bendruomenių iniciatyvų skatinimas</t>
  </si>
  <si>
    <t>42.6.</t>
  </si>
  <si>
    <t>42.9.</t>
  </si>
  <si>
    <t>Smulkiojo ir vidutinio verslo subjektų rėmimas</t>
  </si>
  <si>
    <t>42.12.</t>
  </si>
  <si>
    <t>Savivaldybės teikiamos paramos organizavimas</t>
  </si>
  <si>
    <t>03</t>
  </si>
  <si>
    <t>Savivaldybės administracijos veikla</t>
  </si>
  <si>
    <t>Savivaldybės turto valdymas</t>
  </si>
  <si>
    <t>Savivaldybės infrastruktūros objektų planavimas, priežiūra ir statyba</t>
  </si>
  <si>
    <t>Savivaldybės vietinės reikšmės keliams (gatvėms) tiesti, taisyti, prižiūrėti ir saugaus eismo sąlygoms užtikrinti</t>
  </si>
  <si>
    <t>42.37.</t>
  </si>
  <si>
    <t>42.40.</t>
  </si>
  <si>
    <t>42.39.</t>
  </si>
  <si>
    <t>Savivaldybės administracijos direktoriaus rezervas</t>
  </si>
  <si>
    <t>42.35.</t>
  </si>
  <si>
    <t>42.31.</t>
  </si>
  <si>
    <t>VšĮ Plungės futbolas programa</t>
  </si>
  <si>
    <t>Iš viso 03 programai</t>
  </si>
  <si>
    <t>socialinių paslaugų srities darbuotojų minimaliesiems pareiginės algos pastoviosios dalies koeficientams ir socialinių darbuotojų pareiginės algos pastoviajai daliai didinti</t>
  </si>
  <si>
    <t>Teritorijų planavimo programa</t>
  </si>
  <si>
    <t>45</t>
  </si>
  <si>
    <t>46</t>
  </si>
  <si>
    <t>Plungės „Babrungo“ progimnazija</t>
  </si>
  <si>
    <t>47</t>
  </si>
  <si>
    <t>Akademiko A. Jucio progimnazija</t>
  </si>
  <si>
    <t>48</t>
  </si>
  <si>
    <t xml:space="preserve">  8 priedas</t>
  </si>
  <si>
    <t>2020 METAIS NEPANAUDOTŲ BIUDŽETO LĖŠŲ PASKIRSTYMO      PAKEITIMAI (PADIDINTA+, SUMAŽINTA -)</t>
  </si>
  <si>
    <t>Savivaldybės administracijos veikla  (likutis iš įstaigos pajamų)</t>
  </si>
  <si>
    <t>49</t>
  </si>
  <si>
    <t>Liepijų mokykla</t>
  </si>
  <si>
    <t>Liepijų mokyklos veikla</t>
  </si>
  <si>
    <t>2,4-2,8</t>
  </si>
  <si>
    <t xml:space="preserve">                  4 priedas</t>
  </si>
  <si>
    <t>2021 METŲ VALSTYBĖS BIUDŽETO SPECIALIOSIOS TIKSLINĖS DOTACIJOS,  SKIRIAMOS VALSTYBINĖMS (VALSTYBĖS PERDUOTOMS SAVIVALDYBĖMS) FUNKCIJOMS ATLIKTI, PASKIRSTYM) PAKEITIMAI (PADIDINTA+, SUMAŽINTA -)</t>
  </si>
  <si>
    <t>8.8.</t>
  </si>
  <si>
    <t>priešgaisrinei saugai</t>
  </si>
  <si>
    <t>Vyskupo M.Valančiaus pradinė mokykla</t>
  </si>
  <si>
    <t>Vyskupo M.Valančiaus pradinės mokyklos veikla</t>
  </si>
  <si>
    <t xml:space="preserve">                                                                                                                                     sprendimo Nr. T1-216</t>
  </si>
  <si>
    <t xml:space="preserve">  sprendimo Nr. T1-216</t>
  </si>
  <si>
    <t xml:space="preserve">                  sprendimo Nr. T1-216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</si>
</sst>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\ &quot;Lt&quot;_-;\-* #,##0.00\ &quot;Lt&quot;_-;_-* &quot;-&quot;??\ &quot;Lt&quot;_-;_-@_-"/>
    <numFmt numFmtId="165" formatCode="_-* #,##0.00\ _L_t_-;\-* #,##0.00\ _L_t_-;_-* &quot;-&quot;??\ _L_t_-;_-@_-"/>
    <numFmt numFmtId="166" formatCode="_(* #,##0.00_);_(* \(#,##0.00\);_(* &quot;-&quot;??_);_(@_)"/>
    <numFmt numFmtId="167" formatCode="0.0"/>
    <numFmt numFmtId="168" formatCode="0.000"/>
  </numFmts>
  <fonts count="15" x14ac:knownFonts="1">
    <font>
      <sz val="10"/>
      <name val="Arial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u/>
      <sz val="11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name val="Times New Roman"/>
      <family val="1"/>
    </font>
    <font>
      <sz val="10"/>
      <name val="Arial"/>
      <family val="2"/>
    </font>
    <font>
      <sz val="10"/>
      <name val="Times New Roman Baltic"/>
      <charset val="186"/>
    </font>
    <font>
      <sz val="11"/>
      <color theme="1"/>
      <name val="Calibri"/>
      <family val="2"/>
      <charset val="186"/>
      <scheme val="minor"/>
    </font>
    <font>
      <sz val="12"/>
      <color rgb="FF000000"/>
      <name val="Times New Roman"/>
      <family val="1"/>
      <charset val="186"/>
    </font>
    <font>
      <sz val="11"/>
      <name val="Times New Roman"/>
      <family val="1"/>
    </font>
    <font>
      <sz val="11"/>
      <color theme="0"/>
      <name val="Times New Roman"/>
      <family val="1"/>
      <charset val="186"/>
    </font>
    <font>
      <sz val="11"/>
      <color indexed="9"/>
      <name val="Times New Roman"/>
      <family val="1"/>
      <charset val="186"/>
    </font>
    <font>
      <b/>
      <sz val="11"/>
      <color indexed="9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166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8" fillId="0" borderId="0"/>
    <xf numFmtId="0" fontId="7" fillId="0" borderId="0"/>
    <xf numFmtId="0" fontId="9" fillId="0" borderId="0"/>
    <xf numFmtId="0" fontId="8" fillId="0" borderId="0"/>
  </cellStyleXfs>
  <cellXfs count="180">
    <xf numFmtId="0" fontId="0" fillId="0" borderId="0" xfId="0"/>
    <xf numFmtId="0" fontId="1" fillId="0" borderId="0" xfId="0" applyFont="1" applyFill="1" applyBorder="1"/>
    <xf numFmtId="0" fontId="1" fillId="0" borderId="1" xfId="0" applyFont="1" applyFill="1" applyBorder="1" applyAlignment="1">
      <alignment horizontal="center"/>
    </xf>
    <xf numFmtId="0" fontId="1" fillId="0" borderId="0" xfId="0" applyFont="1" applyFill="1"/>
    <xf numFmtId="0" fontId="1" fillId="0" borderId="1" xfId="0" applyFont="1" applyFill="1" applyBorder="1" applyAlignment="1">
      <alignment vertical="center" wrapText="1"/>
    </xf>
    <xf numFmtId="0" fontId="1" fillId="0" borderId="0" xfId="0" applyNumberFormat="1" applyFont="1" applyFill="1" applyAlignment="1">
      <alignment vertical="justify"/>
    </xf>
    <xf numFmtId="0" fontId="1" fillId="0" borderId="1" xfId="0" applyFont="1" applyFill="1" applyBorder="1" applyAlignment="1">
      <alignment vertical="justify" wrapText="1"/>
    </xf>
    <xf numFmtId="0" fontId="1" fillId="0" borderId="0" xfId="0" applyNumberFormat="1" applyFont="1" applyFill="1" applyAlignment="1">
      <alignment horizontal="left" vertical="justify"/>
    </xf>
    <xf numFmtId="0" fontId="1" fillId="0" borderId="0" xfId="0" applyNumberFormat="1" applyFont="1" applyFill="1" applyAlignment="1">
      <alignment horizontal="left" vertical="justify" wrapText="1"/>
    </xf>
    <xf numFmtId="167" fontId="1" fillId="0" borderId="0" xfId="0" applyNumberFormat="1" applyFont="1" applyFill="1"/>
    <xf numFmtId="167" fontId="1" fillId="0" borderId="0" xfId="0" applyNumberFormat="1" applyFont="1" applyFill="1" applyAlignment="1">
      <alignment vertical="justify"/>
    </xf>
    <xf numFmtId="167" fontId="3" fillId="0" borderId="0" xfId="0" applyNumberFormat="1" applyFont="1" applyFill="1" applyAlignment="1">
      <alignment vertical="justify"/>
    </xf>
    <xf numFmtId="0" fontId="1" fillId="0" borderId="0" xfId="0" applyFont="1" applyFill="1" applyAlignment="1">
      <alignment horizontal="left"/>
    </xf>
    <xf numFmtId="2" fontId="1" fillId="0" borderId="0" xfId="0" applyNumberFormat="1" applyFont="1" applyFill="1"/>
    <xf numFmtId="0" fontId="2" fillId="0" borderId="0" xfId="0" applyFont="1" applyFill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vertical="justify"/>
    </xf>
    <xf numFmtId="167" fontId="2" fillId="0" borderId="0" xfId="0" applyNumberFormat="1" applyFont="1" applyFill="1" applyBorder="1" applyAlignment="1">
      <alignment vertical="justify"/>
    </xf>
    <xf numFmtId="49" fontId="1" fillId="0" borderId="1" xfId="0" applyNumberFormat="1" applyFont="1" applyFill="1" applyBorder="1" applyAlignment="1">
      <alignment horizontal="center" vertical="justify"/>
    </xf>
    <xf numFmtId="0" fontId="1" fillId="0" borderId="0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justify" wrapText="1"/>
    </xf>
    <xf numFmtId="0" fontId="1" fillId="0" borderId="0" xfId="0" applyNumberFormat="1" applyFont="1" applyFill="1" applyAlignment="1">
      <alignment horizontal="center" vertical="justify" wrapText="1"/>
    </xf>
    <xf numFmtId="0" fontId="1" fillId="0" borderId="0" xfId="0" applyFont="1" applyFill="1" applyBorder="1" applyAlignment="1">
      <alignment wrapText="1"/>
    </xf>
    <xf numFmtId="167" fontId="1" fillId="0" borderId="1" xfId="0" applyNumberFormat="1" applyFont="1" applyFill="1" applyBorder="1" applyAlignment="1">
      <alignment wrapText="1"/>
    </xf>
    <xf numFmtId="0" fontId="1" fillId="0" borderId="0" xfId="0" applyNumberFormat="1" applyFont="1" applyFill="1" applyAlignment="1">
      <alignment horizontal="right" vertical="justify"/>
    </xf>
    <xf numFmtId="0" fontId="2" fillId="0" borderId="1" xfId="0" applyNumberFormat="1" applyFont="1" applyFill="1" applyBorder="1" applyAlignment="1">
      <alignment vertical="justify"/>
    </xf>
    <xf numFmtId="0" fontId="2" fillId="0" borderId="1" xfId="0" applyFont="1" applyFill="1" applyBorder="1" applyAlignment="1">
      <alignment wrapText="1"/>
    </xf>
    <xf numFmtId="0" fontId="1" fillId="0" borderId="0" xfId="0" applyFont="1" applyFill="1" applyBorder="1" applyAlignment="1">
      <alignment horizontal="left" wrapText="1"/>
    </xf>
    <xf numFmtId="0" fontId="6" fillId="0" borderId="1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1" xfId="0" applyNumberFormat="1" applyFont="1" applyFill="1" applyBorder="1" applyAlignment="1">
      <alignment horizontal="center" vertical="justify"/>
    </xf>
    <xf numFmtId="168" fontId="1" fillId="0" borderId="1" xfId="0" applyNumberFormat="1" applyFont="1" applyFill="1" applyBorder="1" applyAlignment="1">
      <alignment horizontal="right"/>
    </xf>
    <xf numFmtId="168" fontId="1" fillId="0" borderId="1" xfId="0" applyNumberFormat="1" applyFont="1" applyFill="1" applyBorder="1" applyAlignment="1">
      <alignment horizontal="right" wrapText="1"/>
    </xf>
    <xf numFmtId="168" fontId="1" fillId="0" borderId="1" xfId="0" applyNumberFormat="1" applyFont="1" applyFill="1" applyBorder="1" applyAlignment="1">
      <alignment wrapText="1"/>
    </xf>
    <xf numFmtId="168" fontId="2" fillId="0" borderId="1" xfId="0" applyNumberFormat="1" applyFont="1" applyFill="1" applyBorder="1" applyAlignment="1">
      <alignment horizontal="right"/>
    </xf>
    <xf numFmtId="168" fontId="2" fillId="0" borderId="1" xfId="0" applyNumberFormat="1" applyFont="1" applyFill="1" applyBorder="1" applyAlignment="1">
      <alignment wrapText="1"/>
    </xf>
    <xf numFmtId="0" fontId="1" fillId="0" borderId="1" xfId="0" applyNumberFormat="1" applyFont="1" applyFill="1" applyBorder="1" applyAlignment="1">
      <alignment vertical="center" wrapText="1"/>
    </xf>
    <xf numFmtId="0" fontId="1" fillId="0" borderId="1" xfId="0" quotePrefix="1" applyNumberFormat="1" applyFont="1" applyFill="1" applyBorder="1" applyAlignment="1">
      <alignment horizontal="center" vertical="center" wrapText="1"/>
    </xf>
    <xf numFmtId="168" fontId="2" fillId="0" borderId="1" xfId="0" applyNumberFormat="1" applyFont="1" applyFill="1" applyBorder="1" applyAlignment="1">
      <alignment horizontal="right" wrapText="1"/>
    </xf>
    <xf numFmtId="168" fontId="1" fillId="0" borderId="0" xfId="0" applyNumberFormat="1" applyFont="1" applyFill="1" applyBorder="1" applyAlignment="1">
      <alignment wrapText="1"/>
    </xf>
    <xf numFmtId="0" fontId="1" fillId="0" borderId="0" xfId="0" applyFont="1" applyFill="1" applyBorder="1" applyAlignment="1">
      <alignment horizontal="left" wrapText="1"/>
    </xf>
    <xf numFmtId="168" fontId="6" fillId="0" borderId="1" xfId="0" applyNumberFormat="1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2" fillId="0" borderId="3" xfId="0" applyNumberFormat="1" applyFont="1" applyFill="1" applyBorder="1" applyAlignment="1">
      <alignment horizontal="center" vertical="justify" wrapText="1"/>
    </xf>
    <xf numFmtId="0" fontId="1" fillId="0" borderId="1" xfId="0" applyNumberFormat="1" applyFont="1" applyFill="1" applyBorder="1" applyAlignment="1">
      <alignment horizontal="center" vertical="justify"/>
    </xf>
    <xf numFmtId="0" fontId="1" fillId="0" borderId="1" xfId="0" applyFont="1" applyFill="1" applyBorder="1" applyAlignment="1">
      <alignment wrapText="1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wrapText="1"/>
    </xf>
    <xf numFmtId="2" fontId="1" fillId="0" borderId="0" xfId="0" applyNumberFormat="1" applyFont="1" applyFill="1" applyBorder="1"/>
    <xf numFmtId="0" fontId="1" fillId="0" borderId="0" xfId="0" applyFont="1" applyFill="1" applyBorder="1" applyAlignment="1">
      <alignment horizontal="left"/>
    </xf>
    <xf numFmtId="0" fontId="1" fillId="0" borderId="1" xfId="0" applyFont="1" applyFill="1" applyBorder="1"/>
    <xf numFmtId="168" fontId="1" fillId="0" borderId="1" xfId="0" applyNumberFormat="1" applyFont="1" applyFill="1" applyBorder="1" applyAlignment="1">
      <alignment vertical="center" wrapText="1"/>
    </xf>
    <xf numFmtId="168" fontId="1" fillId="0" borderId="1" xfId="0" applyNumberFormat="1" applyFont="1" applyFill="1" applyBorder="1"/>
    <xf numFmtId="168" fontId="6" fillId="0" borderId="1" xfId="0" applyNumberFormat="1" applyFont="1" applyFill="1" applyBorder="1" applyAlignment="1">
      <alignment vertical="center" wrapText="1"/>
    </xf>
    <xf numFmtId="168" fontId="6" fillId="0" borderId="1" xfId="0" applyNumberFormat="1" applyFont="1" applyFill="1" applyBorder="1"/>
    <xf numFmtId="168" fontId="11" fillId="0" borderId="1" xfId="0" applyNumberFormat="1" applyFont="1" applyFill="1" applyBorder="1" applyAlignment="1">
      <alignment horizontal="right" wrapText="1"/>
    </xf>
    <xf numFmtId="0" fontId="2" fillId="0" borderId="0" xfId="0" applyFont="1" applyFill="1" applyBorder="1" applyAlignment="1">
      <alignment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167" fontId="1" fillId="0" borderId="0" xfId="0" applyNumberFormat="1" applyFont="1" applyFill="1" applyBorder="1" applyAlignment="1">
      <alignment wrapText="1"/>
    </xf>
    <xf numFmtId="0" fontId="1" fillId="0" borderId="1" xfId="0" quotePrefix="1" applyFont="1" applyFill="1" applyBorder="1" applyAlignment="1">
      <alignment horizontal="center" vertical="center" wrapText="1"/>
    </xf>
    <xf numFmtId="168" fontId="1" fillId="0" borderId="0" xfId="0" applyNumberFormat="1" applyFont="1" applyFill="1" applyBorder="1" applyAlignment="1">
      <alignment vertical="center" wrapText="1"/>
    </xf>
    <xf numFmtId="0" fontId="1" fillId="0" borderId="2" xfId="0" quotePrefix="1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NumberFormat="1" applyFont="1" applyFill="1" applyBorder="1" applyAlignment="1">
      <alignment horizont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quotePrefix="1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1" fillId="0" borderId="4" xfId="0" quotePrefix="1" applyNumberFormat="1" applyFont="1" applyFill="1" applyBorder="1" applyAlignment="1">
      <alignment horizontal="center" vertical="center" wrapText="1"/>
    </xf>
    <xf numFmtId="0" fontId="1" fillId="0" borderId="4" xfId="0" quotePrefix="1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/>
    </xf>
    <xf numFmtId="17" fontId="11" fillId="0" borderId="1" xfId="0" applyNumberFormat="1" applyFont="1" applyFill="1" applyBorder="1" applyAlignment="1">
      <alignment horizontal="center" vertical="center" wrapText="1"/>
    </xf>
    <xf numFmtId="0" fontId="11" fillId="0" borderId="1" xfId="0" quotePrefix="1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wrapText="1"/>
    </xf>
    <xf numFmtId="0" fontId="1" fillId="0" borderId="4" xfId="0" quotePrefix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2" fillId="0" borderId="0" xfId="0" applyFont="1" applyFill="1"/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quotePrefix="1" applyFont="1" applyFill="1" applyBorder="1" applyAlignment="1">
      <alignment vertical="center" wrapText="1"/>
    </xf>
    <xf numFmtId="167" fontId="14" fillId="0" borderId="9" xfId="0" applyNumberFormat="1" applyFont="1" applyFill="1" applyBorder="1" applyAlignment="1">
      <alignment vertical="center" wrapText="1"/>
    </xf>
    <xf numFmtId="167" fontId="13" fillId="0" borderId="0" xfId="0" applyNumberFormat="1" applyFont="1" applyFill="1" applyBorder="1" applyAlignment="1">
      <alignment vertical="center" wrapText="1"/>
    </xf>
    <xf numFmtId="167" fontId="14" fillId="0" borderId="0" xfId="0" applyNumberFormat="1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16" fontId="1" fillId="0" borderId="0" xfId="0" applyNumberFormat="1" applyFont="1" applyFill="1"/>
    <xf numFmtId="16" fontId="1" fillId="2" borderId="7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wrapText="1"/>
    </xf>
    <xf numFmtId="168" fontId="1" fillId="2" borderId="1" xfId="0" applyNumberFormat="1" applyFont="1" applyFill="1" applyBorder="1" applyAlignment="1">
      <alignment horizontal="right"/>
    </xf>
    <xf numFmtId="0" fontId="1" fillId="2" borderId="7" xfId="0" applyNumberFormat="1" applyFont="1" applyFill="1" applyBorder="1" applyAlignment="1">
      <alignment horizontal="center"/>
    </xf>
    <xf numFmtId="0" fontId="10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wrapText="1"/>
    </xf>
    <xf numFmtId="168" fontId="1" fillId="2" borderId="1" xfId="0" applyNumberFormat="1" applyFont="1" applyFill="1" applyBorder="1" applyAlignment="1">
      <alignment horizontal="right" wrapText="1"/>
    </xf>
    <xf numFmtId="0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168" fontId="2" fillId="2" borderId="1" xfId="0" applyNumberFormat="1" applyFont="1" applyFill="1" applyBorder="1" applyAlignment="1">
      <alignment horizontal="right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NumberFormat="1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168" fontId="11" fillId="2" borderId="1" xfId="0" applyNumberFormat="1" applyFont="1" applyFill="1" applyBorder="1" applyAlignment="1">
      <alignment horizontal="right" wrapText="1"/>
    </xf>
    <xf numFmtId="168" fontId="2" fillId="2" borderId="1" xfId="0" applyNumberFormat="1" applyFont="1" applyFill="1" applyBorder="1" applyAlignment="1">
      <alignment horizontal="right" wrapText="1"/>
    </xf>
    <xf numFmtId="0" fontId="1" fillId="2" borderId="0" xfId="0" applyNumberFormat="1" applyFont="1" applyFill="1" applyBorder="1" applyAlignment="1">
      <alignment vertical="center" wrapText="1"/>
    </xf>
    <xf numFmtId="0" fontId="12" fillId="2" borderId="0" xfId="0" applyNumberFormat="1" applyFont="1" applyFill="1" applyBorder="1" applyAlignment="1">
      <alignment vertical="center" wrapText="1"/>
    </xf>
    <xf numFmtId="168" fontId="1" fillId="2" borderId="4" xfId="0" applyNumberFormat="1" applyFont="1" applyFill="1" applyBorder="1" applyAlignment="1">
      <alignment horizontal="right"/>
    </xf>
    <xf numFmtId="168" fontId="2" fillId="2" borderId="4" xfId="0" applyNumberFormat="1" applyFont="1" applyFill="1" applyBorder="1" applyAlignment="1">
      <alignment horizontal="right"/>
    </xf>
    <xf numFmtId="0" fontId="2" fillId="2" borderId="7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right"/>
    </xf>
    <xf numFmtId="0" fontId="6" fillId="0" borderId="3" xfId="0" applyFont="1" applyFill="1" applyBorder="1" applyAlignment="1">
      <alignment horizontal="right"/>
    </xf>
    <xf numFmtId="0" fontId="2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right" vertical="center" wrapText="1"/>
    </xf>
    <xf numFmtId="0" fontId="2" fillId="0" borderId="0" xfId="0" applyNumberFormat="1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4" xfId="0" quotePrefix="1" applyNumberFormat="1" applyFont="1" applyFill="1" applyBorder="1" applyAlignment="1">
      <alignment horizontal="center" vertical="center" wrapText="1"/>
    </xf>
    <xf numFmtId="0" fontId="1" fillId="0" borderId="2" xfId="0" quotePrefix="1" applyNumberFormat="1" applyFont="1" applyFill="1" applyBorder="1" applyAlignment="1">
      <alignment horizontal="center" vertical="center" wrapText="1"/>
    </xf>
    <xf numFmtId="0" fontId="11" fillId="0" borderId="1" xfId="0" quotePrefix="1" applyNumberFormat="1" applyFont="1" applyFill="1" applyBorder="1" applyAlignment="1">
      <alignment horizontal="center" vertical="center" wrapText="1"/>
    </xf>
    <xf numFmtId="0" fontId="11" fillId="0" borderId="4" xfId="0" quotePrefix="1" applyNumberFormat="1" applyFont="1" applyFill="1" applyBorder="1" applyAlignment="1">
      <alignment horizontal="center" vertical="center" wrapText="1"/>
    </xf>
    <xf numFmtId="0" fontId="11" fillId="0" borderId="6" xfId="0" quotePrefix="1" applyNumberFormat="1" applyFont="1" applyFill="1" applyBorder="1" applyAlignment="1">
      <alignment horizontal="center" vertical="center" wrapText="1"/>
    </xf>
    <xf numFmtId="0" fontId="11" fillId="0" borderId="2" xfId="0" quotePrefix="1" applyNumberFormat="1" applyFont="1" applyFill="1" applyBorder="1" applyAlignment="1">
      <alignment horizontal="center" vertical="center" wrapText="1"/>
    </xf>
    <xf numFmtId="0" fontId="5" fillId="0" borderId="4" xfId="0" quotePrefix="1" applyFont="1" applyBorder="1" applyAlignment="1">
      <alignment horizontal="center" vertical="center"/>
    </xf>
    <xf numFmtId="0" fontId="5" fillId="0" borderId="2" xfId="0" quotePrefix="1" applyFont="1" applyBorder="1" applyAlignment="1">
      <alignment horizontal="center" vertical="center"/>
    </xf>
    <xf numFmtId="0" fontId="1" fillId="0" borderId="4" xfId="0" applyNumberFormat="1" applyFont="1" applyFill="1" applyBorder="1" applyAlignment="1">
      <alignment horizontal="left" vertical="center" wrapText="1"/>
    </xf>
    <xf numFmtId="0" fontId="1" fillId="0" borderId="6" xfId="0" applyNumberFormat="1" applyFont="1" applyFill="1" applyBorder="1" applyAlignment="1">
      <alignment horizontal="left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6" xfId="0" quotePrefix="1" applyNumberFormat="1" applyFont="1" applyFill="1" applyBorder="1" applyAlignment="1">
      <alignment horizontal="center" vertical="center" wrapText="1"/>
    </xf>
    <xf numFmtId="0" fontId="1" fillId="2" borderId="4" xfId="0" quotePrefix="1" applyNumberFormat="1" applyFont="1" applyFill="1" applyBorder="1" applyAlignment="1">
      <alignment horizontal="center" vertical="center" wrapText="1"/>
    </xf>
    <xf numFmtId="0" fontId="1" fillId="2" borderId="6" xfId="0" quotePrefix="1" applyNumberFormat="1" applyFont="1" applyFill="1" applyBorder="1" applyAlignment="1">
      <alignment horizontal="center" vertical="center" wrapText="1"/>
    </xf>
    <xf numFmtId="0" fontId="1" fillId="2" borderId="2" xfId="0" quotePrefix="1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1" fillId="0" borderId="4" xfId="0" quotePrefix="1" applyFont="1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6" xfId="0" quotePrefix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justify"/>
    </xf>
    <xf numFmtId="0" fontId="2" fillId="0" borderId="1" xfId="0" applyNumberFormat="1" applyFont="1" applyFill="1" applyBorder="1" applyAlignment="1">
      <alignment horizontal="center" vertical="justify"/>
    </xf>
    <xf numFmtId="0" fontId="1" fillId="0" borderId="0" xfId="0" applyFont="1" applyFill="1" applyAlignment="1">
      <alignment horizontal="left"/>
    </xf>
    <xf numFmtId="0" fontId="2" fillId="0" borderId="7" xfId="0" applyNumberFormat="1" applyFont="1" applyFill="1" applyBorder="1" applyAlignment="1">
      <alignment horizontal="center" vertical="justify" wrapText="1"/>
    </xf>
    <xf numFmtId="0" fontId="2" fillId="0" borderId="3" xfId="0" applyNumberFormat="1" applyFont="1" applyFill="1" applyBorder="1" applyAlignment="1">
      <alignment horizontal="center" vertical="justify" wrapText="1"/>
    </xf>
    <xf numFmtId="0" fontId="1" fillId="2" borderId="1" xfId="0" applyNumberFormat="1" applyFont="1" applyFill="1" applyBorder="1" applyAlignment="1">
      <alignment horizontal="center" vertical="justify" wrapText="1"/>
    </xf>
    <xf numFmtId="0" fontId="1" fillId="0" borderId="1" xfId="0" applyNumberFormat="1" applyFont="1" applyFill="1" applyBorder="1" applyAlignment="1">
      <alignment horizontal="center" vertical="justify" wrapText="1"/>
    </xf>
    <xf numFmtId="0" fontId="2" fillId="0" borderId="0" xfId="0" applyNumberFormat="1" applyFont="1" applyFill="1" applyAlignment="1">
      <alignment horizontal="center" vertical="justify" wrapText="1"/>
    </xf>
    <xf numFmtId="0" fontId="1" fillId="0" borderId="5" xfId="0" applyNumberFormat="1" applyFont="1" applyFill="1" applyBorder="1" applyAlignment="1">
      <alignment horizontal="right" vertical="justify"/>
    </xf>
  </cellXfs>
  <cellStyles count="9">
    <cellStyle name="Comma 2" xfId="1"/>
    <cellStyle name="Comma 3" xfId="2"/>
    <cellStyle name="Currency 2" xfId="3"/>
    <cellStyle name="Currency 2 2" xfId="4"/>
    <cellStyle name="Įprastas" xfId="0" builtinId="0"/>
    <cellStyle name="Įprastas 2" xfId="5"/>
    <cellStyle name="Normal 2" xfId="6"/>
    <cellStyle name="Normal 2 2" xfId="7"/>
    <cellStyle name="Normal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21"/>
  <sheetViews>
    <sheetView workbookViewId="0">
      <selection activeCell="B3" sqref="B3:C3"/>
    </sheetView>
  </sheetViews>
  <sheetFormatPr defaultColWidth="9.140625" defaultRowHeight="15" x14ac:dyDescent="0.25"/>
  <cols>
    <col min="1" max="1" width="7.140625" style="13" customWidth="1"/>
    <col min="2" max="2" width="98.7109375" style="3" customWidth="1"/>
    <col min="3" max="3" width="12.42578125" style="3" customWidth="1"/>
    <col min="4" max="16384" width="9.140625" style="3"/>
  </cols>
  <sheetData>
    <row r="1" spans="1:4" ht="15" customHeight="1" x14ac:dyDescent="0.25">
      <c r="B1" s="119" t="s">
        <v>32</v>
      </c>
      <c r="C1" s="119"/>
    </row>
    <row r="2" spans="1:4" ht="15" customHeight="1" x14ac:dyDescent="0.25">
      <c r="B2" s="119" t="s">
        <v>85</v>
      </c>
      <c r="C2" s="119"/>
    </row>
    <row r="3" spans="1:4" ht="15" customHeight="1" x14ac:dyDescent="0.25">
      <c r="B3" s="119" t="s">
        <v>185</v>
      </c>
      <c r="C3" s="119"/>
    </row>
    <row r="4" spans="1:4" ht="15" customHeight="1" x14ac:dyDescent="0.25">
      <c r="B4" s="119" t="s">
        <v>41</v>
      </c>
      <c r="C4" s="119"/>
    </row>
    <row r="5" spans="1:4" ht="15" customHeight="1" x14ac:dyDescent="0.25">
      <c r="B5" s="12"/>
      <c r="C5" s="1"/>
    </row>
    <row r="6" spans="1:4" ht="16.5" customHeight="1" x14ac:dyDescent="0.25">
      <c r="B6" s="14" t="s">
        <v>42</v>
      </c>
      <c r="C6" s="1"/>
    </row>
    <row r="7" spans="1:4" ht="15.75" customHeight="1" x14ac:dyDescent="0.25">
      <c r="B7" s="14"/>
      <c r="C7" s="1" t="s">
        <v>30</v>
      </c>
    </row>
    <row r="8" spans="1:4" ht="24.75" customHeight="1" x14ac:dyDescent="0.25">
      <c r="A8" s="15" t="s">
        <v>14</v>
      </c>
      <c r="B8" s="2" t="s">
        <v>15</v>
      </c>
      <c r="C8" s="2" t="s">
        <v>0</v>
      </c>
    </row>
    <row r="9" spans="1:4" ht="18" customHeight="1" x14ac:dyDescent="0.25">
      <c r="A9" s="70">
        <v>1</v>
      </c>
      <c r="B9" s="52" t="s">
        <v>89</v>
      </c>
      <c r="C9" s="31">
        <v>1599</v>
      </c>
    </row>
    <row r="10" spans="1:4" ht="17.25" customHeight="1" x14ac:dyDescent="0.25">
      <c r="A10" s="28">
        <v>8</v>
      </c>
      <c r="B10" s="26" t="s">
        <v>33</v>
      </c>
      <c r="C10" s="34">
        <f>SUM(C11:C14)</f>
        <v>176.49299999999999</v>
      </c>
    </row>
    <row r="11" spans="1:4" ht="17.25" customHeight="1" x14ac:dyDescent="0.25">
      <c r="A11" s="94" t="s">
        <v>181</v>
      </c>
      <c r="B11" s="95" t="s">
        <v>182</v>
      </c>
      <c r="C11" s="96">
        <v>62.4</v>
      </c>
    </row>
    <row r="12" spans="1:4" ht="18" customHeight="1" x14ac:dyDescent="0.25">
      <c r="A12" s="97" t="s">
        <v>90</v>
      </c>
      <c r="B12" s="98" t="s">
        <v>91</v>
      </c>
      <c r="C12" s="96">
        <v>36.548000000000002</v>
      </c>
      <c r="D12" s="84">
        <v>36547.57</v>
      </c>
    </row>
    <row r="13" spans="1:4" ht="30" customHeight="1" x14ac:dyDescent="0.25">
      <c r="A13" s="97" t="s">
        <v>101</v>
      </c>
      <c r="B13" s="99" t="s">
        <v>100</v>
      </c>
      <c r="C13" s="100">
        <v>46.715000000000003</v>
      </c>
    </row>
    <row r="14" spans="1:4" ht="30" customHeight="1" x14ac:dyDescent="0.25">
      <c r="A14" s="97" t="s">
        <v>137</v>
      </c>
      <c r="B14" s="99" t="s">
        <v>164</v>
      </c>
      <c r="C14" s="100">
        <v>30.83</v>
      </c>
    </row>
    <row r="15" spans="1:4" ht="16.5" customHeight="1" x14ac:dyDescent="0.25">
      <c r="A15" s="97" t="s">
        <v>77</v>
      </c>
      <c r="B15" s="95" t="s">
        <v>78</v>
      </c>
      <c r="C15" s="100">
        <v>3</v>
      </c>
    </row>
    <row r="16" spans="1:4" ht="16.5" customHeight="1" x14ac:dyDescent="0.25">
      <c r="A16" s="101">
        <v>14</v>
      </c>
      <c r="B16" s="102" t="s">
        <v>51</v>
      </c>
      <c r="C16" s="100">
        <v>5</v>
      </c>
    </row>
    <row r="17" spans="1:7" ht="16.5" customHeight="1" x14ac:dyDescent="0.25">
      <c r="A17" s="97" t="s">
        <v>138</v>
      </c>
      <c r="B17" s="102" t="s">
        <v>50</v>
      </c>
      <c r="C17" s="100">
        <v>4.5</v>
      </c>
      <c r="G17" s="93"/>
    </row>
    <row r="18" spans="1:7" ht="13.5" customHeight="1" x14ac:dyDescent="0.25">
      <c r="A18" s="117" t="s">
        <v>16</v>
      </c>
      <c r="B18" s="118"/>
      <c r="C18" s="103">
        <f>SUM(C9,C11:C17)</f>
        <v>1787.9929999999999</v>
      </c>
    </row>
    <row r="20" spans="1:7" x14ac:dyDescent="0.25">
      <c r="C20" s="9"/>
    </row>
    <row r="21" spans="1:7" x14ac:dyDescent="0.25">
      <c r="C21" s="9"/>
    </row>
  </sheetData>
  <mergeCells count="5">
    <mergeCell ref="A18:B18"/>
    <mergeCell ref="B1:C1"/>
    <mergeCell ref="B2:C2"/>
    <mergeCell ref="B3:C3"/>
    <mergeCell ref="B4:C4"/>
  </mergeCells>
  <phoneticPr fontId="0" type="noConversion"/>
  <pageMargins left="0.78740157480314965" right="0.39370078740157483" top="0.59055118110236227" bottom="0.59055118110236227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>
      <selection activeCell="F24" sqref="F24"/>
    </sheetView>
  </sheetViews>
  <sheetFormatPr defaultColWidth="22.5703125" defaultRowHeight="15" customHeight="1" x14ac:dyDescent="0.25"/>
  <cols>
    <col min="1" max="1" width="8.5703125" style="13" customWidth="1"/>
    <col min="2" max="2" width="40.28515625" style="3" customWidth="1"/>
    <col min="3" max="3" width="13.85546875" style="3" customWidth="1"/>
    <col min="4" max="4" width="14.85546875" style="3" customWidth="1"/>
    <col min="5" max="5" width="18.140625" style="3" customWidth="1"/>
    <col min="6" max="6" width="22.5703125" style="3" customWidth="1"/>
    <col min="7" max="16384" width="22.5703125" style="3"/>
  </cols>
  <sheetData>
    <row r="1" spans="1:8" ht="15" customHeight="1" x14ac:dyDescent="0.25">
      <c r="A1" s="55"/>
      <c r="B1" s="119"/>
      <c r="C1" s="119"/>
      <c r="D1" s="1"/>
      <c r="E1" s="123" t="s">
        <v>34</v>
      </c>
      <c r="F1" s="123"/>
      <c r="G1" s="123"/>
      <c r="H1" s="123"/>
    </row>
    <row r="2" spans="1:8" ht="15" customHeight="1" x14ac:dyDescent="0.25">
      <c r="A2" s="55"/>
      <c r="B2" s="119"/>
      <c r="C2" s="119"/>
      <c r="D2" s="1"/>
      <c r="E2" s="123" t="s">
        <v>86</v>
      </c>
      <c r="F2" s="123"/>
      <c r="G2" s="123"/>
      <c r="H2" s="123"/>
    </row>
    <row r="3" spans="1:8" ht="15" customHeight="1" x14ac:dyDescent="0.25">
      <c r="A3" s="55"/>
      <c r="B3" s="119"/>
      <c r="C3" s="119"/>
      <c r="D3" s="1"/>
      <c r="E3" s="123" t="s">
        <v>186</v>
      </c>
      <c r="F3" s="123"/>
      <c r="G3" s="123"/>
      <c r="H3" s="123"/>
    </row>
    <row r="4" spans="1:8" ht="15" customHeight="1" x14ac:dyDescent="0.25">
      <c r="A4" s="55"/>
      <c r="B4" s="119"/>
      <c r="C4" s="119"/>
      <c r="D4" s="1"/>
      <c r="E4" s="123" t="s">
        <v>46</v>
      </c>
      <c r="F4" s="123"/>
      <c r="G4" s="123"/>
      <c r="H4" s="123"/>
    </row>
    <row r="5" spans="1:8" ht="15" customHeight="1" x14ac:dyDescent="0.25">
      <c r="A5" s="55"/>
      <c r="B5" s="56"/>
      <c r="C5" s="1"/>
      <c r="D5" s="1"/>
      <c r="E5" s="1"/>
      <c r="F5" s="1"/>
    </row>
    <row r="6" spans="1:8" ht="30" customHeight="1" x14ac:dyDescent="0.25">
      <c r="A6" s="122" t="s">
        <v>58</v>
      </c>
      <c r="B6" s="122"/>
      <c r="C6" s="122"/>
      <c r="D6" s="122"/>
      <c r="E6" s="122"/>
      <c r="F6" s="122"/>
    </row>
    <row r="7" spans="1:8" ht="15" customHeight="1" x14ac:dyDescent="0.25">
      <c r="A7" s="54"/>
      <c r="B7" s="54"/>
      <c r="C7" s="54"/>
      <c r="D7" s="54"/>
      <c r="E7" s="54"/>
      <c r="F7" s="54"/>
    </row>
    <row r="8" spans="1:8" ht="15" customHeight="1" x14ac:dyDescent="0.25">
      <c r="B8" s="14"/>
      <c r="F8" s="1" t="s">
        <v>30</v>
      </c>
    </row>
    <row r="9" spans="1:8" ht="61.5" customHeight="1" x14ac:dyDescent="0.25">
      <c r="A9" s="48" t="s">
        <v>47</v>
      </c>
      <c r="B9" s="48" t="s">
        <v>48</v>
      </c>
      <c r="C9" s="48" t="s">
        <v>0</v>
      </c>
      <c r="D9" s="48" t="s">
        <v>49</v>
      </c>
      <c r="E9" s="48" t="s">
        <v>51</v>
      </c>
      <c r="F9" s="48" t="s">
        <v>50</v>
      </c>
    </row>
    <row r="10" spans="1:8" ht="15" customHeight="1" x14ac:dyDescent="0.25">
      <c r="A10" s="69">
        <v>14</v>
      </c>
      <c r="B10" s="4" t="s">
        <v>55</v>
      </c>
      <c r="C10" s="58">
        <f t="shared" ref="C10:C13" si="0">SUM(D10:F10)</f>
        <v>4.5</v>
      </c>
      <c r="D10" s="59"/>
      <c r="E10" s="59"/>
      <c r="F10" s="59">
        <v>4.5</v>
      </c>
    </row>
    <row r="11" spans="1:8" ht="15" customHeight="1" x14ac:dyDescent="0.25">
      <c r="A11" s="48">
        <v>30</v>
      </c>
      <c r="B11" s="4" t="s">
        <v>95</v>
      </c>
      <c r="C11" s="58">
        <f t="shared" si="0"/>
        <v>3</v>
      </c>
      <c r="D11" s="59">
        <v>3</v>
      </c>
      <c r="E11" s="59"/>
      <c r="F11" s="59"/>
    </row>
    <row r="12" spans="1:8" ht="15" customHeight="1" x14ac:dyDescent="0.25">
      <c r="A12" s="78">
        <v>35</v>
      </c>
      <c r="B12" s="57" t="s">
        <v>141</v>
      </c>
      <c r="C12" s="58">
        <f t="shared" si="0"/>
        <v>5</v>
      </c>
      <c r="D12" s="59"/>
      <c r="E12" s="59">
        <v>5</v>
      </c>
      <c r="F12" s="59"/>
    </row>
    <row r="13" spans="1:8" ht="15" customHeight="1" x14ac:dyDescent="0.25">
      <c r="A13" s="120" t="s">
        <v>57</v>
      </c>
      <c r="B13" s="121"/>
      <c r="C13" s="60">
        <f t="shared" si="0"/>
        <v>12.5</v>
      </c>
      <c r="D13" s="61">
        <f>SUM(D10:D12)</f>
        <v>3</v>
      </c>
      <c r="E13" s="61">
        <f>SUM(E10:E12)</f>
        <v>5</v>
      </c>
      <c r="F13" s="61">
        <f>SUM(F10:F12)</f>
        <v>4.5</v>
      </c>
    </row>
  </sheetData>
  <mergeCells count="10">
    <mergeCell ref="A13:B13"/>
    <mergeCell ref="A6:F6"/>
    <mergeCell ref="B1:C1"/>
    <mergeCell ref="B2:C2"/>
    <mergeCell ref="B3:C3"/>
    <mergeCell ref="B4:C4"/>
    <mergeCell ref="E1:H1"/>
    <mergeCell ref="E2:H2"/>
    <mergeCell ref="E3:H3"/>
    <mergeCell ref="E4:H4"/>
  </mergeCells>
  <pageMargins left="0.78740157480314965" right="0.39370078740157483" top="0.59055118110236227" bottom="0.59055118110236227" header="0" footer="0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1"/>
  <sheetViews>
    <sheetView workbookViewId="0">
      <selection activeCell="K14" sqref="K14"/>
    </sheetView>
  </sheetViews>
  <sheetFormatPr defaultColWidth="9.140625" defaultRowHeight="15" x14ac:dyDescent="0.2"/>
  <cols>
    <col min="1" max="1" width="6.28515625" style="19" customWidth="1"/>
    <col min="2" max="2" width="13.28515625" style="19" customWidth="1"/>
    <col min="3" max="3" width="32.140625" style="19" customWidth="1"/>
    <col min="4" max="4" width="41.42578125" style="19" customWidth="1"/>
    <col min="5" max="5" width="9.85546875" style="19" customWidth="1"/>
    <col min="6" max="6" width="9.28515625" style="19" customWidth="1"/>
    <col min="7" max="7" width="11.42578125" style="19" customWidth="1"/>
    <col min="8" max="8" width="9.5703125" style="19" customWidth="1"/>
    <col min="9" max="9" width="9.140625" style="19"/>
    <col min="10" max="10" width="11" style="19" customWidth="1"/>
    <col min="11" max="16384" width="9.140625" style="19"/>
  </cols>
  <sheetData>
    <row r="1" spans="1:8" ht="13.5" customHeight="1" x14ac:dyDescent="0.2">
      <c r="E1" s="124" t="s">
        <v>27</v>
      </c>
      <c r="F1" s="124"/>
      <c r="G1" s="124"/>
      <c r="H1" s="124"/>
    </row>
    <row r="2" spans="1:8" ht="13.5" customHeight="1" x14ac:dyDescent="0.2">
      <c r="E2" s="124" t="s">
        <v>87</v>
      </c>
      <c r="F2" s="124"/>
      <c r="G2" s="124"/>
      <c r="H2" s="124"/>
    </row>
    <row r="3" spans="1:8" ht="13.5" customHeight="1" x14ac:dyDescent="0.2">
      <c r="E3" s="124" t="s">
        <v>187</v>
      </c>
      <c r="F3" s="124"/>
      <c r="G3" s="124"/>
      <c r="H3" s="124"/>
    </row>
    <row r="4" spans="1:8" ht="13.5" customHeight="1" x14ac:dyDescent="0.2">
      <c r="E4" s="124" t="s">
        <v>28</v>
      </c>
      <c r="F4" s="124"/>
      <c r="G4" s="124"/>
      <c r="H4" s="124"/>
    </row>
    <row r="5" spans="1:8" ht="13.5" customHeight="1" x14ac:dyDescent="0.2">
      <c r="E5" s="49"/>
      <c r="F5" s="49"/>
      <c r="G5" s="49"/>
      <c r="H5" s="49"/>
    </row>
    <row r="6" spans="1:8" ht="33" customHeight="1" x14ac:dyDescent="0.2">
      <c r="B6" s="126" t="s">
        <v>43</v>
      </c>
      <c r="C6" s="126"/>
      <c r="D6" s="126"/>
      <c r="E6" s="126"/>
      <c r="F6" s="126"/>
      <c r="G6" s="126"/>
      <c r="H6" s="126"/>
    </row>
    <row r="7" spans="1:8" ht="4.9000000000000004" hidden="1" customHeight="1" x14ac:dyDescent="0.2">
      <c r="B7" s="128"/>
      <c r="C7" s="128"/>
      <c r="D7" s="128"/>
      <c r="E7" s="128"/>
      <c r="F7" s="128"/>
      <c r="G7" s="128"/>
      <c r="H7" s="128"/>
    </row>
    <row r="8" spans="1:8" ht="14.25" customHeight="1" x14ac:dyDescent="0.2">
      <c r="G8" s="127" t="s">
        <v>30</v>
      </c>
      <c r="H8" s="127"/>
    </row>
    <row r="9" spans="1:8" ht="10.5" customHeight="1" x14ac:dyDescent="0.2">
      <c r="A9" s="125" t="s">
        <v>26</v>
      </c>
      <c r="B9" s="125" t="s">
        <v>18</v>
      </c>
      <c r="C9" s="125" t="s">
        <v>19</v>
      </c>
      <c r="D9" s="125" t="s">
        <v>20</v>
      </c>
      <c r="E9" s="125" t="s">
        <v>0</v>
      </c>
      <c r="F9" s="125" t="s">
        <v>1</v>
      </c>
      <c r="G9" s="125"/>
      <c r="H9" s="125"/>
    </row>
    <row r="10" spans="1:8" ht="12" customHeight="1" x14ac:dyDescent="0.2">
      <c r="A10" s="125"/>
      <c r="B10" s="125"/>
      <c r="C10" s="125"/>
      <c r="D10" s="125"/>
      <c r="E10" s="125"/>
      <c r="F10" s="125" t="s">
        <v>2</v>
      </c>
      <c r="G10" s="125"/>
      <c r="H10" s="125" t="s">
        <v>3</v>
      </c>
    </row>
    <row r="11" spans="1:8" ht="15" customHeight="1" x14ac:dyDescent="0.2">
      <c r="A11" s="125"/>
      <c r="B11" s="125"/>
      <c r="C11" s="125"/>
      <c r="D11" s="125"/>
      <c r="E11" s="125"/>
      <c r="F11" s="125" t="s">
        <v>4</v>
      </c>
      <c r="G11" s="125" t="s">
        <v>5</v>
      </c>
      <c r="H11" s="125"/>
    </row>
    <row r="12" spans="1:8" ht="15" customHeight="1" x14ac:dyDescent="0.2">
      <c r="A12" s="125"/>
      <c r="B12" s="125"/>
      <c r="C12" s="125"/>
      <c r="D12" s="125"/>
      <c r="E12" s="125"/>
      <c r="F12" s="125"/>
      <c r="G12" s="125"/>
      <c r="H12" s="125"/>
    </row>
    <row r="13" spans="1:8" ht="15" customHeight="1" x14ac:dyDescent="0.25">
      <c r="A13" s="110">
        <v>2</v>
      </c>
      <c r="B13" s="146" t="s">
        <v>11</v>
      </c>
      <c r="C13" s="106" t="s">
        <v>102</v>
      </c>
      <c r="D13" s="106" t="s">
        <v>103</v>
      </c>
      <c r="E13" s="111">
        <f t="shared" ref="E13:E33" si="0">SUM(F13,H13)</f>
        <v>25</v>
      </c>
      <c r="F13" s="111">
        <v>25</v>
      </c>
      <c r="G13" s="111"/>
      <c r="H13" s="111"/>
    </row>
    <row r="14" spans="1:8" ht="31.5" customHeight="1" x14ac:dyDescent="0.25">
      <c r="A14" s="110">
        <v>3</v>
      </c>
      <c r="B14" s="147"/>
      <c r="C14" s="106" t="s">
        <v>104</v>
      </c>
      <c r="D14" s="106" t="s">
        <v>105</v>
      </c>
      <c r="E14" s="111">
        <f t="shared" si="0"/>
        <v>30</v>
      </c>
      <c r="F14" s="100">
        <v>30</v>
      </c>
      <c r="G14" s="100"/>
      <c r="H14" s="100"/>
    </row>
    <row r="15" spans="1:8" ht="28.5" customHeight="1" x14ac:dyDescent="0.25">
      <c r="A15" s="110">
        <v>4</v>
      </c>
      <c r="B15" s="147"/>
      <c r="C15" s="108" t="s">
        <v>183</v>
      </c>
      <c r="D15" s="108" t="s">
        <v>184</v>
      </c>
      <c r="E15" s="111">
        <f t="shared" si="0"/>
        <v>0</v>
      </c>
      <c r="F15" s="100"/>
      <c r="G15" s="100">
        <v>-4</v>
      </c>
      <c r="H15" s="100"/>
    </row>
    <row r="16" spans="1:8" ht="17.25" customHeight="1" x14ac:dyDescent="0.25">
      <c r="A16" s="110">
        <v>5</v>
      </c>
      <c r="B16" s="147"/>
      <c r="C16" s="106" t="s">
        <v>106</v>
      </c>
      <c r="D16" s="106" t="s">
        <v>107</v>
      </c>
      <c r="E16" s="111">
        <f t="shared" si="0"/>
        <v>2.7</v>
      </c>
      <c r="F16" s="100"/>
      <c r="G16" s="100"/>
      <c r="H16" s="100">
        <v>2.7</v>
      </c>
    </row>
    <row r="17" spans="1:8" ht="17.25" customHeight="1" x14ac:dyDescent="0.25">
      <c r="A17" s="110">
        <v>6</v>
      </c>
      <c r="B17" s="147"/>
      <c r="C17" s="108" t="s">
        <v>52</v>
      </c>
      <c r="D17" s="108" t="s">
        <v>69</v>
      </c>
      <c r="E17" s="111">
        <f t="shared" si="0"/>
        <v>-13.7</v>
      </c>
      <c r="F17" s="100">
        <v>-13.7</v>
      </c>
      <c r="G17" s="100">
        <v>-1.2</v>
      </c>
      <c r="H17" s="100"/>
    </row>
    <row r="18" spans="1:8" ht="17.25" customHeight="1" x14ac:dyDescent="0.25">
      <c r="A18" s="110">
        <v>7</v>
      </c>
      <c r="B18" s="147"/>
      <c r="C18" s="106" t="s">
        <v>53</v>
      </c>
      <c r="D18" s="106" t="s">
        <v>71</v>
      </c>
      <c r="E18" s="111">
        <f t="shared" si="0"/>
        <v>20</v>
      </c>
      <c r="F18" s="100">
        <v>20</v>
      </c>
      <c r="G18" s="100"/>
      <c r="H18" s="100"/>
    </row>
    <row r="19" spans="1:8" ht="17.25" customHeight="1" x14ac:dyDescent="0.25">
      <c r="A19" s="110">
        <v>8</v>
      </c>
      <c r="B19" s="147"/>
      <c r="C19" s="106" t="s">
        <v>108</v>
      </c>
      <c r="D19" s="106" t="s">
        <v>109</v>
      </c>
      <c r="E19" s="111">
        <f t="shared" si="0"/>
        <v>36</v>
      </c>
      <c r="F19" s="100">
        <v>36</v>
      </c>
      <c r="G19" s="100">
        <v>3.4</v>
      </c>
      <c r="H19" s="100"/>
    </row>
    <row r="20" spans="1:8" ht="17.25" customHeight="1" x14ac:dyDescent="0.25">
      <c r="A20" s="110">
        <v>9</v>
      </c>
      <c r="B20" s="147"/>
      <c r="C20" s="106" t="s">
        <v>54</v>
      </c>
      <c r="D20" s="106" t="s">
        <v>70</v>
      </c>
      <c r="E20" s="111">
        <f t="shared" si="0"/>
        <v>30</v>
      </c>
      <c r="F20" s="100">
        <v>30</v>
      </c>
      <c r="G20" s="100"/>
      <c r="H20" s="100"/>
    </row>
    <row r="21" spans="1:8" ht="17.25" customHeight="1" x14ac:dyDescent="0.25">
      <c r="A21" s="110">
        <v>10</v>
      </c>
      <c r="B21" s="147"/>
      <c r="C21" s="102" t="s">
        <v>110</v>
      </c>
      <c r="D21" s="108" t="s">
        <v>111</v>
      </c>
      <c r="E21" s="111">
        <f t="shared" si="0"/>
        <v>2.4</v>
      </c>
      <c r="F21" s="100">
        <v>2.4</v>
      </c>
      <c r="G21" s="100">
        <v>0.6</v>
      </c>
      <c r="H21" s="100"/>
    </row>
    <row r="22" spans="1:8" ht="17.25" customHeight="1" x14ac:dyDescent="0.25">
      <c r="A22" s="110">
        <v>11</v>
      </c>
      <c r="B22" s="147"/>
      <c r="C22" s="108" t="s">
        <v>112</v>
      </c>
      <c r="D22" s="108" t="s">
        <v>113</v>
      </c>
      <c r="E22" s="111">
        <f t="shared" si="0"/>
        <v>10</v>
      </c>
      <c r="F22" s="100">
        <v>10</v>
      </c>
      <c r="G22" s="100">
        <v>-1.4</v>
      </c>
      <c r="H22" s="100"/>
    </row>
    <row r="23" spans="1:8" ht="17.25" customHeight="1" x14ac:dyDescent="0.25">
      <c r="A23" s="110">
        <v>19</v>
      </c>
      <c r="B23" s="147"/>
      <c r="C23" s="108" t="s">
        <v>97</v>
      </c>
      <c r="D23" s="108" t="s">
        <v>116</v>
      </c>
      <c r="E23" s="111">
        <f t="shared" si="0"/>
        <v>17</v>
      </c>
      <c r="F23" s="100"/>
      <c r="G23" s="100"/>
      <c r="H23" s="100">
        <v>17</v>
      </c>
    </row>
    <row r="24" spans="1:8" ht="17.25" customHeight="1" x14ac:dyDescent="0.25">
      <c r="A24" s="110">
        <v>21</v>
      </c>
      <c r="B24" s="148"/>
      <c r="C24" s="106" t="s">
        <v>124</v>
      </c>
      <c r="D24" s="106" t="s">
        <v>125</v>
      </c>
      <c r="E24" s="111">
        <f t="shared" si="0"/>
        <v>6</v>
      </c>
      <c r="F24" s="100">
        <v>6</v>
      </c>
      <c r="G24" s="100"/>
      <c r="H24" s="100"/>
    </row>
    <row r="25" spans="1:8" ht="17.25" customHeight="1" x14ac:dyDescent="0.25">
      <c r="A25" s="71">
        <v>24</v>
      </c>
      <c r="B25" s="37" t="s">
        <v>12</v>
      </c>
      <c r="C25" s="36" t="s">
        <v>63</v>
      </c>
      <c r="D25" s="73" t="s">
        <v>65</v>
      </c>
      <c r="E25" s="62">
        <f t="shared" si="0"/>
        <v>31.7</v>
      </c>
      <c r="F25" s="32">
        <v>31.7</v>
      </c>
      <c r="G25" s="32"/>
      <c r="H25" s="32"/>
    </row>
    <row r="26" spans="1:8" ht="17.25" customHeight="1" x14ac:dyDescent="0.25">
      <c r="A26" s="71">
        <v>26</v>
      </c>
      <c r="B26" s="131" t="s">
        <v>61</v>
      </c>
      <c r="C26" s="36" t="s">
        <v>75</v>
      </c>
      <c r="D26" s="36" t="s">
        <v>76</v>
      </c>
      <c r="E26" s="62">
        <f t="shared" si="0"/>
        <v>15</v>
      </c>
      <c r="F26" s="32">
        <v>15</v>
      </c>
      <c r="G26" s="32">
        <v>14.8</v>
      </c>
      <c r="H26" s="32"/>
    </row>
    <row r="27" spans="1:8" ht="32.25" customHeight="1" x14ac:dyDescent="0.25">
      <c r="A27" s="71">
        <v>27</v>
      </c>
      <c r="B27" s="132"/>
      <c r="C27" s="36" t="s">
        <v>120</v>
      </c>
      <c r="D27" s="36" t="s">
        <v>121</v>
      </c>
      <c r="E27" s="62">
        <f t="shared" si="0"/>
        <v>6.2</v>
      </c>
      <c r="F27" s="32">
        <v>6.2</v>
      </c>
      <c r="G27" s="32">
        <v>6.1</v>
      </c>
      <c r="H27" s="32"/>
    </row>
    <row r="28" spans="1:8" ht="17.25" customHeight="1" x14ac:dyDescent="0.25">
      <c r="A28" s="71">
        <v>31</v>
      </c>
      <c r="B28" s="131" t="s">
        <v>64</v>
      </c>
      <c r="C28" s="36" t="s">
        <v>63</v>
      </c>
      <c r="D28" s="36" t="s">
        <v>117</v>
      </c>
      <c r="E28" s="62">
        <f t="shared" si="0"/>
        <v>105.3</v>
      </c>
      <c r="F28" s="32">
        <v>35.299999999999997</v>
      </c>
      <c r="G28" s="32">
        <v>8.3000000000000007</v>
      </c>
      <c r="H28" s="32">
        <v>70</v>
      </c>
    </row>
    <row r="29" spans="1:8" ht="17.25" customHeight="1" x14ac:dyDescent="0.25">
      <c r="A29" s="71">
        <v>36</v>
      </c>
      <c r="B29" s="132"/>
      <c r="C29" s="36" t="s">
        <v>95</v>
      </c>
      <c r="D29" s="36" t="s">
        <v>96</v>
      </c>
      <c r="E29" s="62">
        <f t="shared" si="0"/>
        <v>11</v>
      </c>
      <c r="F29" s="32">
        <v>11</v>
      </c>
      <c r="G29" s="32">
        <v>2.2999999999999998</v>
      </c>
      <c r="H29" s="32"/>
    </row>
    <row r="30" spans="1:8" ht="28.5" customHeight="1" x14ac:dyDescent="0.25">
      <c r="A30" s="71">
        <v>39</v>
      </c>
      <c r="B30" s="37" t="s">
        <v>13</v>
      </c>
      <c r="C30" s="36" t="s">
        <v>56</v>
      </c>
      <c r="D30" s="36" t="s">
        <v>72</v>
      </c>
      <c r="E30" s="62">
        <f t="shared" si="0"/>
        <v>17</v>
      </c>
      <c r="F30" s="32"/>
      <c r="G30" s="32"/>
      <c r="H30" s="32">
        <v>17</v>
      </c>
    </row>
    <row r="31" spans="1:8" ht="28.5" customHeight="1" x14ac:dyDescent="0.25">
      <c r="A31" s="71">
        <v>40</v>
      </c>
      <c r="B31" s="131" t="s">
        <v>13</v>
      </c>
      <c r="C31" s="36" t="s">
        <v>118</v>
      </c>
      <c r="D31" s="36" t="s">
        <v>119</v>
      </c>
      <c r="E31" s="62">
        <f t="shared" si="0"/>
        <v>35</v>
      </c>
      <c r="F31" s="32"/>
      <c r="G31" s="32"/>
      <c r="H31" s="32">
        <v>35</v>
      </c>
    </row>
    <row r="32" spans="1:8" ht="28.5" customHeight="1" x14ac:dyDescent="0.25">
      <c r="A32" s="71">
        <v>41</v>
      </c>
      <c r="B32" s="132"/>
      <c r="C32" s="36" t="s">
        <v>122</v>
      </c>
      <c r="D32" s="36" t="s">
        <v>123</v>
      </c>
      <c r="E32" s="62">
        <f t="shared" si="0"/>
        <v>3.2</v>
      </c>
      <c r="F32" s="32">
        <v>3.2</v>
      </c>
      <c r="G32" s="32">
        <v>3.1</v>
      </c>
      <c r="H32" s="32"/>
    </row>
    <row r="33" spans="1:11" ht="15.75" customHeight="1" x14ac:dyDescent="0.2">
      <c r="A33" s="43">
        <v>42</v>
      </c>
      <c r="B33" s="43"/>
      <c r="C33" s="44" t="s">
        <v>6</v>
      </c>
      <c r="D33" s="44"/>
      <c r="E33" s="38">
        <f t="shared" si="0"/>
        <v>1138.0999999999999</v>
      </c>
      <c r="F33" s="38">
        <f t="shared" ref="F33:G33" si="1">SUM(F34:F47)</f>
        <v>408.9</v>
      </c>
      <c r="G33" s="38">
        <f t="shared" si="1"/>
        <v>30</v>
      </c>
      <c r="H33" s="38">
        <f>SUM(H34:H47)</f>
        <v>729.19999999999993</v>
      </c>
      <c r="K33" s="45"/>
    </row>
    <row r="34" spans="1:11" ht="15.75" customHeight="1" x14ac:dyDescent="0.25">
      <c r="A34" s="71" t="s">
        <v>128</v>
      </c>
      <c r="B34" s="76" t="s">
        <v>11</v>
      </c>
      <c r="C34" s="139" t="s">
        <v>6</v>
      </c>
      <c r="D34" s="36" t="s">
        <v>129</v>
      </c>
      <c r="E34" s="32">
        <f t="shared" ref="E34:E62" si="2">SUM(F34,H34)</f>
        <v>15</v>
      </c>
      <c r="F34" s="32">
        <v>15</v>
      </c>
      <c r="G34" s="32"/>
      <c r="H34" s="32"/>
      <c r="K34" s="45"/>
    </row>
    <row r="35" spans="1:11" ht="15.75" customHeight="1" x14ac:dyDescent="0.25">
      <c r="A35" s="64" t="s">
        <v>146</v>
      </c>
      <c r="B35" s="134" t="s">
        <v>12</v>
      </c>
      <c r="C35" s="140"/>
      <c r="D35" s="36" t="s">
        <v>145</v>
      </c>
      <c r="E35" s="32">
        <f t="shared" si="2"/>
        <v>20</v>
      </c>
      <c r="F35" s="62">
        <v>20</v>
      </c>
      <c r="G35" s="62"/>
      <c r="H35" s="62"/>
      <c r="K35" s="45"/>
    </row>
    <row r="36" spans="1:11" ht="15.75" customHeight="1" x14ac:dyDescent="0.25">
      <c r="A36" s="64" t="s">
        <v>84</v>
      </c>
      <c r="B36" s="135"/>
      <c r="C36" s="140"/>
      <c r="D36" s="36" t="s">
        <v>65</v>
      </c>
      <c r="E36" s="32">
        <f t="shared" si="2"/>
        <v>457.2</v>
      </c>
      <c r="F36" s="62">
        <v>3</v>
      </c>
      <c r="G36" s="62"/>
      <c r="H36" s="62">
        <v>454.2</v>
      </c>
      <c r="K36" s="45"/>
    </row>
    <row r="37" spans="1:11" ht="15.75" customHeight="1" x14ac:dyDescent="0.25">
      <c r="A37" s="64" t="s">
        <v>147</v>
      </c>
      <c r="B37" s="136"/>
      <c r="C37" s="140"/>
      <c r="D37" s="36" t="s">
        <v>148</v>
      </c>
      <c r="E37" s="32">
        <f t="shared" si="2"/>
        <v>15</v>
      </c>
      <c r="F37" s="62">
        <v>15</v>
      </c>
      <c r="G37" s="62"/>
      <c r="H37" s="62"/>
      <c r="K37" s="45"/>
    </row>
    <row r="38" spans="1:11" ht="30.75" customHeight="1" x14ac:dyDescent="0.25">
      <c r="A38" s="64" t="s">
        <v>130</v>
      </c>
      <c r="B38" s="80" t="s">
        <v>151</v>
      </c>
      <c r="C38" s="140"/>
      <c r="D38" s="36" t="s">
        <v>131</v>
      </c>
      <c r="E38" s="32">
        <f t="shared" si="2"/>
        <v>3.8</v>
      </c>
      <c r="F38" s="62">
        <v>0.4</v>
      </c>
      <c r="G38" s="62"/>
      <c r="H38" s="62">
        <v>3.4</v>
      </c>
      <c r="I38" s="19" t="s">
        <v>132</v>
      </c>
      <c r="K38" s="45"/>
    </row>
    <row r="39" spans="1:11" ht="15.75" customHeight="1" x14ac:dyDescent="0.25">
      <c r="A39" s="79" t="s">
        <v>149</v>
      </c>
      <c r="B39" s="133" t="s">
        <v>61</v>
      </c>
      <c r="C39" s="140"/>
      <c r="D39" s="36" t="s">
        <v>150</v>
      </c>
      <c r="E39" s="32">
        <f t="shared" si="2"/>
        <v>58</v>
      </c>
      <c r="F39" s="62">
        <v>58</v>
      </c>
      <c r="G39" s="62"/>
      <c r="H39" s="62"/>
      <c r="K39" s="45"/>
    </row>
    <row r="40" spans="1:11" ht="32.25" customHeight="1" x14ac:dyDescent="0.25">
      <c r="A40" s="64" t="s">
        <v>126</v>
      </c>
      <c r="B40" s="133"/>
      <c r="C40" s="140"/>
      <c r="D40" s="36" t="s">
        <v>127</v>
      </c>
      <c r="E40" s="32">
        <f t="shared" si="2"/>
        <v>172</v>
      </c>
      <c r="F40" s="62">
        <v>172</v>
      </c>
      <c r="G40" s="62">
        <v>30</v>
      </c>
      <c r="H40" s="62"/>
      <c r="K40" s="45"/>
    </row>
    <row r="41" spans="1:11" ht="15.75" customHeight="1" x14ac:dyDescent="0.25">
      <c r="A41" s="64" t="s">
        <v>161</v>
      </c>
      <c r="B41" s="75" t="s">
        <v>64</v>
      </c>
      <c r="C41" s="140"/>
      <c r="D41" s="36" t="s">
        <v>162</v>
      </c>
      <c r="E41" s="32">
        <f t="shared" si="2"/>
        <v>5</v>
      </c>
      <c r="F41" s="62">
        <v>5</v>
      </c>
      <c r="G41" s="62"/>
      <c r="H41" s="62"/>
      <c r="K41" s="45"/>
    </row>
    <row r="42" spans="1:11" ht="15.75" customHeight="1" x14ac:dyDescent="0.25">
      <c r="A42" s="64" t="s">
        <v>73</v>
      </c>
      <c r="B42" s="134" t="s">
        <v>13</v>
      </c>
      <c r="C42" s="140"/>
      <c r="D42" s="36" t="s">
        <v>152</v>
      </c>
      <c r="E42" s="32">
        <f t="shared" si="2"/>
        <v>50</v>
      </c>
      <c r="F42" s="62">
        <v>50</v>
      </c>
      <c r="G42" s="62"/>
      <c r="H42" s="62"/>
      <c r="K42" s="45"/>
    </row>
    <row r="43" spans="1:11" ht="16.5" customHeight="1" x14ac:dyDescent="0.25">
      <c r="A43" s="47" t="s">
        <v>40</v>
      </c>
      <c r="B43" s="135"/>
      <c r="C43" s="140"/>
      <c r="D43" s="36" t="s">
        <v>21</v>
      </c>
      <c r="E43" s="32">
        <f t="shared" si="2"/>
        <v>137.30000000000001</v>
      </c>
      <c r="F43" s="32">
        <v>36.700000000000003</v>
      </c>
      <c r="G43" s="32"/>
      <c r="H43" s="32">
        <v>100.6</v>
      </c>
    </row>
    <row r="44" spans="1:11" ht="30" customHeight="1" x14ac:dyDescent="0.25">
      <c r="A44" s="74" t="s">
        <v>160</v>
      </c>
      <c r="B44" s="135"/>
      <c r="C44" s="140"/>
      <c r="D44" s="36" t="s">
        <v>159</v>
      </c>
      <c r="E44" s="32">
        <f t="shared" si="2"/>
        <v>-6.2</v>
      </c>
      <c r="F44" s="32">
        <v>-6.2</v>
      </c>
      <c r="G44" s="32"/>
      <c r="H44" s="32"/>
    </row>
    <row r="45" spans="1:11" ht="16.5" customHeight="1" x14ac:dyDescent="0.25">
      <c r="A45" s="74" t="s">
        <v>156</v>
      </c>
      <c r="B45" s="136"/>
      <c r="C45" s="140"/>
      <c r="D45" s="36" t="s">
        <v>153</v>
      </c>
      <c r="E45" s="32">
        <f t="shared" si="2"/>
        <v>21</v>
      </c>
      <c r="F45" s="32"/>
      <c r="G45" s="32"/>
      <c r="H45" s="32">
        <v>21</v>
      </c>
    </row>
    <row r="46" spans="1:11" ht="30" customHeight="1" x14ac:dyDescent="0.25">
      <c r="A46" s="74" t="s">
        <v>158</v>
      </c>
      <c r="B46" s="137" t="s">
        <v>81</v>
      </c>
      <c r="C46" s="140"/>
      <c r="D46" s="36" t="s">
        <v>154</v>
      </c>
      <c r="E46" s="32">
        <f t="shared" si="2"/>
        <v>150</v>
      </c>
      <c r="F46" s="32"/>
      <c r="G46" s="32"/>
      <c r="H46" s="32">
        <v>150</v>
      </c>
    </row>
    <row r="47" spans="1:11" ht="47.25" customHeight="1" x14ac:dyDescent="0.25">
      <c r="A47" s="74" t="s">
        <v>157</v>
      </c>
      <c r="B47" s="138"/>
      <c r="C47" s="141"/>
      <c r="D47" s="36" t="s">
        <v>155</v>
      </c>
      <c r="E47" s="32">
        <f t="shared" si="2"/>
        <v>40</v>
      </c>
      <c r="F47" s="32">
        <v>40</v>
      </c>
      <c r="G47" s="32"/>
      <c r="H47" s="32"/>
    </row>
    <row r="48" spans="1:11" ht="17.25" customHeight="1" x14ac:dyDescent="0.25">
      <c r="A48" s="85" t="s">
        <v>166</v>
      </c>
      <c r="B48" s="131" t="s">
        <v>12</v>
      </c>
      <c r="C48" s="57" t="s">
        <v>110</v>
      </c>
      <c r="D48" s="142" t="s">
        <v>65</v>
      </c>
      <c r="E48" s="32">
        <f t="shared" si="2"/>
        <v>39</v>
      </c>
      <c r="F48" s="32"/>
      <c r="G48" s="32"/>
      <c r="H48" s="32">
        <v>39</v>
      </c>
    </row>
    <row r="49" spans="1:8" ht="17.25" customHeight="1" x14ac:dyDescent="0.25">
      <c r="A49" s="85" t="s">
        <v>167</v>
      </c>
      <c r="B49" s="145"/>
      <c r="C49" s="36" t="s">
        <v>168</v>
      </c>
      <c r="D49" s="143"/>
      <c r="E49" s="32">
        <f t="shared" si="2"/>
        <v>4.7</v>
      </c>
      <c r="F49" s="32">
        <v>4.7</v>
      </c>
      <c r="G49" s="32"/>
      <c r="H49" s="32"/>
    </row>
    <row r="50" spans="1:8" ht="17.25" customHeight="1" x14ac:dyDescent="0.25">
      <c r="A50" s="85" t="s">
        <v>169</v>
      </c>
      <c r="B50" s="132"/>
      <c r="C50" s="36" t="s">
        <v>170</v>
      </c>
      <c r="D50" s="144"/>
      <c r="E50" s="32">
        <f t="shared" si="2"/>
        <v>8.8000000000000007</v>
      </c>
      <c r="F50" s="32">
        <v>8.8000000000000007</v>
      </c>
      <c r="G50" s="32">
        <v>8.6</v>
      </c>
      <c r="H50" s="32"/>
    </row>
    <row r="51" spans="1:8" ht="17.25" customHeight="1" x14ac:dyDescent="0.25">
      <c r="A51" s="85" t="s">
        <v>171</v>
      </c>
      <c r="B51" s="37" t="s">
        <v>12</v>
      </c>
      <c r="C51" s="36" t="s">
        <v>112</v>
      </c>
      <c r="D51" s="36" t="s">
        <v>65</v>
      </c>
      <c r="E51" s="32">
        <f t="shared" si="2"/>
        <v>4.9000000000000004</v>
      </c>
      <c r="F51" s="32">
        <v>4.9000000000000004</v>
      </c>
      <c r="G51" s="32"/>
      <c r="H51" s="32"/>
    </row>
    <row r="52" spans="1:8" ht="17.25" customHeight="1" x14ac:dyDescent="0.25">
      <c r="A52" s="85" t="s">
        <v>175</v>
      </c>
      <c r="B52" s="37" t="s">
        <v>11</v>
      </c>
      <c r="C52" s="36" t="s">
        <v>176</v>
      </c>
      <c r="D52" s="36" t="s">
        <v>177</v>
      </c>
      <c r="E52" s="32">
        <f t="shared" si="2"/>
        <v>13.7</v>
      </c>
      <c r="F52" s="32">
        <v>13.7</v>
      </c>
      <c r="G52" s="32"/>
      <c r="H52" s="32"/>
    </row>
    <row r="53" spans="1:8" ht="16.5" customHeight="1" x14ac:dyDescent="0.25">
      <c r="A53" s="130" t="s">
        <v>22</v>
      </c>
      <c r="B53" s="130"/>
      <c r="C53" s="130"/>
      <c r="D53" s="130"/>
      <c r="E53" s="32">
        <f t="shared" si="2"/>
        <v>194.09999999999997</v>
      </c>
      <c r="F53" s="32">
        <f t="shared" ref="F53" si="3">SUM(F13:F24,F34,F52)</f>
        <v>174.39999999999998</v>
      </c>
      <c r="G53" s="100">
        <f>SUM(G13:G24,G34,G52)</f>
        <v>-2.6</v>
      </c>
      <c r="H53" s="32">
        <f>SUM(H13:H24,H34,H52)</f>
        <v>19.7</v>
      </c>
    </row>
    <row r="54" spans="1:8" ht="16.5" customHeight="1" x14ac:dyDescent="0.25">
      <c r="A54" s="130" t="s">
        <v>23</v>
      </c>
      <c r="B54" s="130"/>
      <c r="C54" s="130"/>
      <c r="D54" s="130"/>
      <c r="E54" s="32">
        <f t="shared" si="2"/>
        <v>581.29999999999995</v>
      </c>
      <c r="F54" s="32">
        <f t="shared" ref="F54:G54" si="4">SUM(F25,F35:F37,F48:F51)</f>
        <v>88.100000000000009</v>
      </c>
      <c r="G54" s="100">
        <f t="shared" si="4"/>
        <v>8.6</v>
      </c>
      <c r="H54" s="32">
        <f>SUM(H25,H35:H37,H48:H51)</f>
        <v>493.2</v>
      </c>
    </row>
    <row r="55" spans="1:8" ht="16.5" customHeight="1" x14ac:dyDescent="0.25">
      <c r="A55" s="130" t="s">
        <v>163</v>
      </c>
      <c r="B55" s="130"/>
      <c r="C55" s="130"/>
      <c r="D55" s="130"/>
      <c r="E55" s="32">
        <f t="shared" si="2"/>
        <v>3.8</v>
      </c>
      <c r="F55" s="32">
        <f t="shared" ref="F55:G55" si="5">SUM(F38)</f>
        <v>0.4</v>
      </c>
      <c r="G55" s="100">
        <f t="shared" si="5"/>
        <v>0</v>
      </c>
      <c r="H55" s="32">
        <f>SUM(H38)</f>
        <v>3.4</v>
      </c>
    </row>
    <row r="56" spans="1:8" ht="16.5" customHeight="1" x14ac:dyDescent="0.25">
      <c r="A56" s="130" t="s">
        <v>62</v>
      </c>
      <c r="B56" s="130"/>
      <c r="C56" s="130"/>
      <c r="D56" s="130"/>
      <c r="E56" s="32">
        <f t="shared" si="2"/>
        <v>251.2</v>
      </c>
      <c r="F56" s="32">
        <f t="shared" ref="F56:G56" si="6">SUM(F26:F27,F39:F40)</f>
        <v>251.2</v>
      </c>
      <c r="G56" s="100">
        <f t="shared" si="6"/>
        <v>50.9</v>
      </c>
      <c r="H56" s="32">
        <f>SUM(H26:H27,H39:H40)</f>
        <v>0</v>
      </c>
    </row>
    <row r="57" spans="1:8" ht="16.5" customHeight="1" x14ac:dyDescent="0.25">
      <c r="A57" s="130" t="s">
        <v>74</v>
      </c>
      <c r="B57" s="130"/>
      <c r="C57" s="130"/>
      <c r="D57" s="130"/>
      <c r="E57" s="32">
        <f t="shared" si="2"/>
        <v>121.3</v>
      </c>
      <c r="F57" s="32">
        <f>SUM(F28:F29,F41)</f>
        <v>51.3</v>
      </c>
      <c r="G57" s="100">
        <f>SUM(G28:G29,G41)</f>
        <v>10.600000000000001</v>
      </c>
      <c r="H57" s="32">
        <f>SUM(H28:H29,H41)</f>
        <v>70</v>
      </c>
    </row>
    <row r="58" spans="1:8" ht="15" customHeight="1" x14ac:dyDescent="0.25">
      <c r="A58" s="130" t="s">
        <v>24</v>
      </c>
      <c r="B58" s="130"/>
      <c r="C58" s="130"/>
      <c r="D58" s="130"/>
      <c r="E58" s="32">
        <f t="shared" si="2"/>
        <v>257.3</v>
      </c>
      <c r="F58" s="32">
        <f>SUM(F30:F32,F42:F45)</f>
        <v>83.7</v>
      </c>
      <c r="G58" s="100">
        <f>SUM(G30:G32,G42:G45)</f>
        <v>3.1</v>
      </c>
      <c r="H58" s="32">
        <f>SUM(H30:H32,H42:H45)</f>
        <v>173.6</v>
      </c>
    </row>
    <row r="59" spans="1:8" ht="15" customHeight="1" x14ac:dyDescent="0.25">
      <c r="A59" s="130" t="s">
        <v>82</v>
      </c>
      <c r="B59" s="130"/>
      <c r="C59" s="130"/>
      <c r="D59" s="130"/>
      <c r="E59" s="32">
        <f t="shared" si="2"/>
        <v>190</v>
      </c>
      <c r="F59" s="32">
        <f>SUM(F46:F47)</f>
        <v>40</v>
      </c>
      <c r="G59" s="100">
        <f>SUM(G46:G47)</f>
        <v>0</v>
      </c>
      <c r="H59" s="32">
        <f>SUM(H46:H47)</f>
        <v>150</v>
      </c>
    </row>
    <row r="60" spans="1:8" ht="15" customHeight="1" x14ac:dyDescent="0.2">
      <c r="A60" s="129" t="s">
        <v>7</v>
      </c>
      <c r="B60" s="129"/>
      <c r="C60" s="129"/>
      <c r="D60" s="129"/>
      <c r="E60" s="38">
        <f t="shared" si="2"/>
        <v>1599</v>
      </c>
      <c r="F60" s="38">
        <f t="shared" ref="F60:G60" si="7">SUM(F53:F59)</f>
        <v>689.09999999999991</v>
      </c>
      <c r="G60" s="112">
        <f t="shared" si="7"/>
        <v>70.599999999999994</v>
      </c>
      <c r="H60" s="38">
        <f>SUM(H53:H59)</f>
        <v>909.9</v>
      </c>
    </row>
    <row r="61" spans="1:8" ht="15" customHeight="1" x14ac:dyDescent="0.2">
      <c r="A61" s="130" t="s">
        <v>37</v>
      </c>
      <c r="B61" s="130"/>
      <c r="C61" s="130"/>
      <c r="D61" s="130"/>
      <c r="E61" s="41">
        <f t="shared" si="2"/>
        <v>0</v>
      </c>
      <c r="F61" s="38"/>
      <c r="G61" s="112"/>
      <c r="H61" s="38"/>
    </row>
    <row r="62" spans="1:8" ht="15" customHeight="1" x14ac:dyDescent="0.2">
      <c r="A62" s="129" t="s">
        <v>31</v>
      </c>
      <c r="B62" s="129"/>
      <c r="C62" s="129"/>
      <c r="D62" s="129"/>
      <c r="E62" s="38">
        <f t="shared" si="2"/>
        <v>1599</v>
      </c>
      <c r="F62" s="38">
        <f>F60-F61</f>
        <v>689.09999999999991</v>
      </c>
      <c r="G62" s="112">
        <f>G60-G61</f>
        <v>70.599999999999994</v>
      </c>
      <c r="H62" s="38">
        <f>H60-H61</f>
        <v>909.9</v>
      </c>
    </row>
    <row r="64" spans="1:8" x14ac:dyDescent="0.2">
      <c r="E64" s="67"/>
      <c r="F64" s="67"/>
      <c r="G64" s="67"/>
      <c r="H64" s="67"/>
    </row>
    <row r="65" spans="5:8" x14ac:dyDescent="0.2">
      <c r="E65" s="67"/>
      <c r="F65" s="67"/>
      <c r="G65" s="67"/>
      <c r="H65" s="67"/>
    </row>
    <row r="66" spans="5:8" x14ac:dyDescent="0.2">
      <c r="E66" s="67"/>
      <c r="F66" s="67"/>
      <c r="G66" s="67"/>
      <c r="H66" s="67"/>
    </row>
    <row r="67" spans="5:8" x14ac:dyDescent="0.2">
      <c r="E67" s="67"/>
      <c r="F67" s="67"/>
      <c r="G67" s="67"/>
      <c r="H67" s="67"/>
    </row>
    <row r="68" spans="5:8" x14ac:dyDescent="0.2">
      <c r="E68" s="67"/>
      <c r="F68" s="67"/>
      <c r="G68" s="67"/>
      <c r="H68" s="67"/>
    </row>
    <row r="69" spans="5:8" x14ac:dyDescent="0.2">
      <c r="E69" s="67"/>
      <c r="F69" s="67"/>
      <c r="G69" s="67"/>
      <c r="H69" s="67"/>
    </row>
    <row r="70" spans="5:8" x14ac:dyDescent="0.2">
      <c r="E70" s="67"/>
      <c r="F70" s="67"/>
      <c r="G70" s="67"/>
      <c r="H70" s="67"/>
    </row>
    <row r="71" spans="5:8" x14ac:dyDescent="0.2">
      <c r="E71" s="67"/>
      <c r="F71" s="67"/>
      <c r="G71" s="67"/>
      <c r="H71" s="67"/>
    </row>
  </sheetData>
  <mergeCells count="38">
    <mergeCell ref="A9:A12"/>
    <mergeCell ref="D9:D12"/>
    <mergeCell ref="C9:C12"/>
    <mergeCell ref="B13:B24"/>
    <mergeCell ref="B26:B27"/>
    <mergeCell ref="B28:B29"/>
    <mergeCell ref="A53:D53"/>
    <mergeCell ref="A54:D54"/>
    <mergeCell ref="B39:B40"/>
    <mergeCell ref="B35:B37"/>
    <mergeCell ref="B46:B47"/>
    <mergeCell ref="B42:B45"/>
    <mergeCell ref="C34:C47"/>
    <mergeCell ref="D48:D50"/>
    <mergeCell ref="B31:B32"/>
    <mergeCell ref="B48:B50"/>
    <mergeCell ref="A62:D62"/>
    <mergeCell ref="A61:D61"/>
    <mergeCell ref="A60:D60"/>
    <mergeCell ref="A58:D58"/>
    <mergeCell ref="A55:D55"/>
    <mergeCell ref="A59:D59"/>
    <mergeCell ref="A57:D57"/>
    <mergeCell ref="A56:D56"/>
    <mergeCell ref="E1:H1"/>
    <mergeCell ref="E2:H2"/>
    <mergeCell ref="E3:H3"/>
    <mergeCell ref="F9:H9"/>
    <mergeCell ref="B6:H6"/>
    <mergeCell ref="E4:H4"/>
    <mergeCell ref="G8:H8"/>
    <mergeCell ref="B7:H7"/>
    <mergeCell ref="E9:E12"/>
    <mergeCell ref="H10:H12"/>
    <mergeCell ref="G11:G12"/>
    <mergeCell ref="B9:B12"/>
    <mergeCell ref="F10:G10"/>
    <mergeCell ref="F11:F12"/>
  </mergeCells>
  <phoneticPr fontId="0" type="noConversion"/>
  <pageMargins left="0.7" right="0.7" top="0.75" bottom="0.75" header="0.3" footer="0.3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workbookViewId="0">
      <selection activeCell="E2" sqref="E2:H2"/>
    </sheetView>
  </sheetViews>
  <sheetFormatPr defaultColWidth="9.140625" defaultRowHeight="15" x14ac:dyDescent="0.2"/>
  <cols>
    <col min="1" max="1" width="4.140625" style="86" customWidth="1"/>
    <col min="2" max="2" width="12.5703125" style="86" customWidth="1"/>
    <col min="3" max="3" width="31.85546875" style="86" customWidth="1"/>
    <col min="4" max="4" width="40.5703125" style="86" customWidth="1"/>
    <col min="5" max="5" width="10.42578125" style="86" customWidth="1"/>
    <col min="6" max="8" width="11.28515625" style="86" customWidth="1"/>
    <col min="9" max="16384" width="9.140625" style="86"/>
  </cols>
  <sheetData>
    <row r="1" spans="1:8" x14ac:dyDescent="0.2">
      <c r="E1" s="124" t="s">
        <v>27</v>
      </c>
      <c r="F1" s="124"/>
      <c r="G1" s="124"/>
      <c r="H1" s="124"/>
    </row>
    <row r="2" spans="1:8" x14ac:dyDescent="0.2">
      <c r="E2" s="124" t="s">
        <v>87</v>
      </c>
      <c r="F2" s="124"/>
      <c r="G2" s="124"/>
      <c r="H2" s="124"/>
    </row>
    <row r="3" spans="1:8" x14ac:dyDescent="0.2">
      <c r="E3" s="124" t="s">
        <v>187</v>
      </c>
      <c r="F3" s="124"/>
      <c r="G3" s="124"/>
      <c r="H3" s="124"/>
    </row>
    <row r="4" spans="1:8" x14ac:dyDescent="0.2">
      <c r="E4" s="124" t="s">
        <v>179</v>
      </c>
      <c r="F4" s="124"/>
      <c r="G4" s="124"/>
      <c r="H4" s="124"/>
    </row>
    <row r="6" spans="1:8" x14ac:dyDescent="0.2">
      <c r="B6" s="160" t="s">
        <v>180</v>
      </c>
      <c r="C6" s="160"/>
      <c r="D6" s="160"/>
      <c r="E6" s="160"/>
      <c r="F6" s="160"/>
      <c r="G6" s="160"/>
      <c r="H6" s="160"/>
    </row>
    <row r="7" spans="1:8" x14ac:dyDescent="0.2">
      <c r="G7" s="156" t="s">
        <v>30</v>
      </c>
      <c r="H7" s="156"/>
    </row>
    <row r="8" spans="1:8" x14ac:dyDescent="0.2">
      <c r="A8" s="157" t="s">
        <v>14</v>
      </c>
      <c r="B8" s="155" t="s">
        <v>18</v>
      </c>
      <c r="C8" s="155" t="s">
        <v>19</v>
      </c>
      <c r="D8" s="155" t="s">
        <v>20</v>
      </c>
      <c r="E8" s="155" t="s">
        <v>0</v>
      </c>
      <c r="F8" s="155" t="s">
        <v>1</v>
      </c>
      <c r="G8" s="155"/>
      <c r="H8" s="155"/>
    </row>
    <row r="9" spans="1:8" x14ac:dyDescent="0.2">
      <c r="A9" s="158"/>
      <c r="B9" s="155"/>
      <c r="C9" s="155"/>
      <c r="D9" s="155"/>
      <c r="E9" s="155"/>
      <c r="F9" s="155" t="s">
        <v>2</v>
      </c>
      <c r="G9" s="155"/>
      <c r="H9" s="155" t="s">
        <v>3</v>
      </c>
    </row>
    <row r="10" spans="1:8" x14ac:dyDescent="0.2">
      <c r="A10" s="158"/>
      <c r="B10" s="155"/>
      <c r="C10" s="155"/>
      <c r="D10" s="155"/>
      <c r="E10" s="155"/>
      <c r="F10" s="155" t="s">
        <v>4</v>
      </c>
      <c r="G10" s="155" t="s">
        <v>5</v>
      </c>
      <c r="H10" s="155"/>
    </row>
    <row r="11" spans="1:8" x14ac:dyDescent="0.2">
      <c r="A11" s="159"/>
      <c r="B11" s="155"/>
      <c r="C11" s="155"/>
      <c r="D11" s="155"/>
      <c r="E11" s="155"/>
      <c r="F11" s="155"/>
      <c r="G11" s="155"/>
      <c r="H11" s="155"/>
    </row>
    <row r="12" spans="1:8" ht="30" x14ac:dyDescent="0.25">
      <c r="A12" s="104">
        <v>10</v>
      </c>
      <c r="B12" s="105" t="s">
        <v>13</v>
      </c>
      <c r="C12" s="106" t="s">
        <v>118</v>
      </c>
      <c r="D12" s="106" t="s">
        <v>119</v>
      </c>
      <c r="E12" s="100">
        <f t="shared" ref="E12:E13" si="0">SUM(F12,H12)</f>
        <v>62.4</v>
      </c>
      <c r="F12" s="100">
        <v>62.4</v>
      </c>
      <c r="G12" s="100">
        <v>61.4</v>
      </c>
      <c r="H12" s="100"/>
    </row>
    <row r="13" spans="1:8" x14ac:dyDescent="0.25">
      <c r="A13" s="149" t="s">
        <v>24</v>
      </c>
      <c r="B13" s="150"/>
      <c r="C13" s="150"/>
      <c r="D13" s="151"/>
      <c r="E13" s="32">
        <f t="shared" si="0"/>
        <v>62.4</v>
      </c>
      <c r="F13" s="32">
        <f>SUM(F12)</f>
        <v>62.4</v>
      </c>
      <c r="G13" s="32">
        <f>SUM(G12)</f>
        <v>61.4</v>
      </c>
      <c r="H13" s="32">
        <f>SUM(H12)</f>
        <v>0</v>
      </c>
    </row>
    <row r="14" spans="1:8" x14ac:dyDescent="0.2">
      <c r="A14" s="152" t="s">
        <v>31</v>
      </c>
      <c r="B14" s="153"/>
      <c r="C14" s="153"/>
      <c r="D14" s="154"/>
      <c r="E14" s="38">
        <f>SUM(F14,H14)</f>
        <v>62.4</v>
      </c>
      <c r="F14" s="38">
        <f>SUM(F13:F13)</f>
        <v>62.4</v>
      </c>
      <c r="G14" s="38">
        <f>SUM(G13:G13)</f>
        <v>61.4</v>
      </c>
      <c r="H14" s="38">
        <f>SUM(H13:H13)</f>
        <v>0</v>
      </c>
    </row>
    <row r="15" spans="1:8" x14ac:dyDescent="0.2">
      <c r="B15" s="87"/>
      <c r="C15" s="87"/>
      <c r="D15" s="88"/>
      <c r="E15" s="89"/>
      <c r="F15" s="90"/>
      <c r="G15" s="90"/>
      <c r="H15" s="90"/>
    </row>
    <row r="16" spans="1:8" x14ac:dyDescent="0.2">
      <c r="B16" s="87"/>
      <c r="C16" s="87"/>
      <c r="D16" s="88"/>
      <c r="E16" s="91"/>
      <c r="F16" s="90"/>
      <c r="G16" s="90"/>
      <c r="H16" s="90"/>
    </row>
    <row r="17" spans="2:8" x14ac:dyDescent="0.2">
      <c r="B17" s="87"/>
      <c r="C17" s="87"/>
      <c r="D17" s="88"/>
      <c r="E17" s="91"/>
      <c r="F17" s="90"/>
      <c r="G17" s="90"/>
      <c r="H17" s="90"/>
    </row>
    <row r="18" spans="2:8" x14ac:dyDescent="0.2">
      <c r="B18" s="87"/>
      <c r="C18" s="87"/>
      <c r="D18" s="88"/>
      <c r="E18" s="91"/>
      <c r="F18" s="90"/>
      <c r="G18" s="90"/>
      <c r="H18" s="90"/>
    </row>
    <row r="19" spans="2:8" x14ac:dyDescent="0.2">
      <c r="B19" s="87"/>
      <c r="C19" s="87"/>
      <c r="D19" s="92"/>
      <c r="E19" s="91"/>
      <c r="F19" s="90"/>
      <c r="G19" s="90"/>
      <c r="H19" s="90"/>
    </row>
    <row r="20" spans="2:8" x14ac:dyDescent="0.2">
      <c r="B20" s="87"/>
      <c r="C20" s="87"/>
      <c r="D20" s="87"/>
      <c r="E20" s="91"/>
      <c r="F20" s="91"/>
      <c r="G20" s="91"/>
      <c r="H20" s="91"/>
    </row>
    <row r="21" spans="2:8" x14ac:dyDescent="0.2">
      <c r="B21" s="87"/>
      <c r="C21" s="87"/>
      <c r="D21" s="87"/>
      <c r="E21" s="87"/>
      <c r="F21" s="87"/>
      <c r="G21" s="87"/>
      <c r="H21" s="87"/>
    </row>
    <row r="22" spans="2:8" x14ac:dyDescent="0.2">
      <c r="B22" s="87"/>
      <c r="C22" s="87"/>
      <c r="D22" s="87"/>
      <c r="E22" s="87"/>
      <c r="F22" s="87"/>
      <c r="G22" s="87"/>
      <c r="H22" s="87"/>
    </row>
    <row r="23" spans="2:8" x14ac:dyDescent="0.2">
      <c r="B23" s="87"/>
      <c r="C23" s="87"/>
      <c r="D23" s="87"/>
      <c r="E23" s="87"/>
      <c r="F23" s="87"/>
      <c r="G23" s="87"/>
      <c r="H23" s="87"/>
    </row>
    <row r="24" spans="2:8" x14ac:dyDescent="0.2">
      <c r="B24" s="87"/>
      <c r="C24" s="87"/>
      <c r="D24" s="87"/>
      <c r="E24" s="87"/>
      <c r="F24" s="87"/>
      <c r="G24" s="87"/>
      <c r="H24" s="87"/>
    </row>
    <row r="25" spans="2:8" x14ac:dyDescent="0.2">
      <c r="B25" s="87"/>
      <c r="C25" s="87"/>
      <c r="D25" s="87"/>
      <c r="E25" s="87"/>
      <c r="F25" s="87"/>
      <c r="G25" s="87"/>
      <c r="H25" s="87"/>
    </row>
    <row r="26" spans="2:8" x14ac:dyDescent="0.2">
      <c r="B26" s="87"/>
      <c r="C26" s="87"/>
      <c r="D26" s="87"/>
      <c r="E26" s="87"/>
      <c r="F26" s="87"/>
      <c r="G26" s="87"/>
      <c r="H26" s="87"/>
    </row>
    <row r="27" spans="2:8" x14ac:dyDescent="0.2">
      <c r="B27" s="87"/>
      <c r="C27" s="87"/>
      <c r="D27" s="87"/>
      <c r="E27" s="87"/>
      <c r="F27" s="87"/>
      <c r="G27" s="87"/>
      <c r="H27" s="87"/>
    </row>
    <row r="28" spans="2:8" x14ac:dyDescent="0.2">
      <c r="B28" s="87"/>
      <c r="C28" s="87"/>
      <c r="D28" s="87"/>
      <c r="E28" s="87"/>
      <c r="F28" s="87"/>
      <c r="G28" s="87"/>
      <c r="H28" s="87"/>
    </row>
    <row r="29" spans="2:8" x14ac:dyDescent="0.2">
      <c r="B29" s="87"/>
      <c r="C29" s="87"/>
      <c r="D29" s="87"/>
      <c r="E29" s="87"/>
      <c r="F29" s="87"/>
      <c r="G29" s="87"/>
      <c r="H29" s="87"/>
    </row>
    <row r="30" spans="2:8" x14ac:dyDescent="0.2">
      <c r="B30" s="87"/>
      <c r="C30" s="87"/>
      <c r="D30" s="87"/>
      <c r="E30" s="87"/>
      <c r="F30" s="87"/>
      <c r="G30" s="87"/>
      <c r="H30" s="87"/>
    </row>
  </sheetData>
  <mergeCells count="18">
    <mergeCell ref="E1:H1"/>
    <mergeCell ref="E2:H2"/>
    <mergeCell ref="E3:H3"/>
    <mergeCell ref="E4:H4"/>
    <mergeCell ref="B6:H6"/>
    <mergeCell ref="G7:H7"/>
    <mergeCell ref="A8:A11"/>
    <mergeCell ref="B8:B11"/>
    <mergeCell ref="C8:C11"/>
    <mergeCell ref="D8:D11"/>
    <mergeCell ref="A13:D13"/>
    <mergeCell ref="A14:D14"/>
    <mergeCell ref="E8:E11"/>
    <mergeCell ref="F8:H8"/>
    <mergeCell ref="F9:G9"/>
    <mergeCell ref="H9:H11"/>
    <mergeCell ref="F10:F11"/>
    <mergeCell ref="G10:G11"/>
  </mergeCells>
  <pageMargins left="0.7" right="0.7" top="0.75" bottom="0.75" header="0.3" footer="0.3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workbookViewId="0">
      <selection activeCell="L12" sqref="L12"/>
    </sheetView>
  </sheetViews>
  <sheetFormatPr defaultColWidth="9.140625" defaultRowHeight="15" x14ac:dyDescent="0.2"/>
  <cols>
    <col min="1" max="1" width="6.28515625" style="19" customWidth="1"/>
    <col min="2" max="2" width="14.28515625" style="19" customWidth="1"/>
    <col min="3" max="3" width="32.140625" style="19" customWidth="1"/>
    <col min="4" max="4" width="41.42578125" style="19" customWidth="1"/>
    <col min="5" max="5" width="9.85546875" style="19" customWidth="1"/>
    <col min="6" max="6" width="8.42578125" style="19" customWidth="1"/>
    <col min="7" max="7" width="11.42578125" style="19" customWidth="1"/>
    <col min="8" max="8" width="9.5703125" style="19" customWidth="1"/>
    <col min="9" max="9" width="9.140625" style="19"/>
    <col min="10" max="10" width="11" style="19" customWidth="1"/>
    <col min="11" max="16384" width="9.140625" style="19"/>
  </cols>
  <sheetData>
    <row r="1" spans="1:9" ht="13.5" customHeight="1" x14ac:dyDescent="0.2">
      <c r="E1" s="124" t="s">
        <v>27</v>
      </c>
      <c r="F1" s="124"/>
      <c r="G1" s="124"/>
      <c r="H1" s="124"/>
    </row>
    <row r="2" spans="1:9" ht="13.5" customHeight="1" x14ac:dyDescent="0.2">
      <c r="E2" s="124" t="s">
        <v>88</v>
      </c>
      <c r="F2" s="124"/>
      <c r="G2" s="124"/>
      <c r="H2" s="124"/>
    </row>
    <row r="3" spans="1:9" ht="13.5" customHeight="1" x14ac:dyDescent="0.2">
      <c r="E3" s="124" t="s">
        <v>187</v>
      </c>
      <c r="F3" s="124"/>
      <c r="G3" s="124"/>
      <c r="H3" s="124"/>
    </row>
    <row r="4" spans="1:9" ht="13.5" customHeight="1" x14ac:dyDescent="0.2">
      <c r="E4" s="124" t="s">
        <v>67</v>
      </c>
      <c r="F4" s="124"/>
      <c r="G4" s="124"/>
      <c r="H4" s="124"/>
    </row>
    <row r="5" spans="1:9" ht="13.5" customHeight="1" x14ac:dyDescent="0.2">
      <c r="E5" s="53"/>
      <c r="F5" s="53"/>
      <c r="G5" s="53"/>
      <c r="H5" s="53"/>
    </row>
    <row r="6" spans="1:9" ht="33" customHeight="1" x14ac:dyDescent="0.2">
      <c r="A6" s="160" t="s">
        <v>68</v>
      </c>
      <c r="B6" s="160"/>
      <c r="C6" s="160"/>
      <c r="D6" s="160"/>
      <c r="E6" s="160"/>
      <c r="F6" s="160"/>
      <c r="G6" s="160"/>
      <c r="H6" s="160"/>
      <c r="I6" s="63"/>
    </row>
    <row r="7" spans="1:9" ht="4.9000000000000004" hidden="1" customHeight="1" x14ac:dyDescent="0.2">
      <c r="B7" s="128"/>
      <c r="C7" s="128"/>
      <c r="D7" s="128"/>
      <c r="E7" s="128"/>
      <c r="F7" s="128"/>
      <c r="G7" s="128"/>
      <c r="H7" s="128"/>
    </row>
    <row r="8" spans="1:9" ht="14.25" customHeight="1" x14ac:dyDescent="0.2">
      <c r="G8" s="127" t="s">
        <v>30</v>
      </c>
      <c r="H8" s="127"/>
    </row>
    <row r="9" spans="1:9" ht="10.5" customHeight="1" x14ac:dyDescent="0.2">
      <c r="A9" s="125" t="s">
        <v>26</v>
      </c>
      <c r="B9" s="125" t="s">
        <v>18</v>
      </c>
      <c r="C9" s="125" t="s">
        <v>19</v>
      </c>
      <c r="D9" s="125" t="s">
        <v>20</v>
      </c>
      <c r="E9" s="125" t="s">
        <v>0</v>
      </c>
      <c r="F9" s="125" t="s">
        <v>1</v>
      </c>
      <c r="G9" s="125"/>
      <c r="H9" s="125"/>
      <c r="I9" s="113"/>
    </row>
    <row r="10" spans="1:9" ht="12" customHeight="1" x14ac:dyDescent="0.2">
      <c r="A10" s="125"/>
      <c r="B10" s="125"/>
      <c r="C10" s="125"/>
      <c r="D10" s="125"/>
      <c r="E10" s="125"/>
      <c r="F10" s="125" t="s">
        <v>2</v>
      </c>
      <c r="G10" s="125"/>
      <c r="H10" s="125" t="s">
        <v>3</v>
      </c>
      <c r="I10" s="113"/>
    </row>
    <row r="11" spans="1:9" ht="15" customHeight="1" x14ac:dyDescent="0.2">
      <c r="A11" s="125"/>
      <c r="B11" s="125"/>
      <c r="C11" s="125"/>
      <c r="D11" s="125"/>
      <c r="E11" s="125"/>
      <c r="F11" s="125" t="s">
        <v>4</v>
      </c>
      <c r="G11" s="125" t="s">
        <v>5</v>
      </c>
      <c r="H11" s="125"/>
      <c r="I11" s="113"/>
    </row>
    <row r="12" spans="1:9" ht="15" customHeight="1" x14ac:dyDescent="0.2">
      <c r="A12" s="125"/>
      <c r="B12" s="125"/>
      <c r="C12" s="125"/>
      <c r="D12" s="125"/>
      <c r="E12" s="125"/>
      <c r="F12" s="125"/>
      <c r="G12" s="125"/>
      <c r="H12" s="125"/>
      <c r="I12" s="113"/>
    </row>
    <row r="13" spans="1:9" ht="15.75" customHeight="1" x14ac:dyDescent="0.25">
      <c r="A13" s="109">
        <v>2</v>
      </c>
      <c r="B13" s="146" t="s">
        <v>11</v>
      </c>
      <c r="C13" s="107" t="s">
        <v>102</v>
      </c>
      <c r="D13" s="107" t="s">
        <v>103</v>
      </c>
      <c r="E13" s="100">
        <f t="shared" ref="E13:E30" si="0">SUM(F13,H13)</f>
        <v>4.2</v>
      </c>
      <c r="F13" s="100">
        <v>4.2</v>
      </c>
      <c r="G13" s="100"/>
      <c r="H13" s="100"/>
      <c r="I13" s="113"/>
    </row>
    <row r="14" spans="1:9" ht="29.25" customHeight="1" x14ac:dyDescent="0.25">
      <c r="A14" s="109">
        <v>3</v>
      </c>
      <c r="B14" s="147"/>
      <c r="C14" s="107" t="s">
        <v>104</v>
      </c>
      <c r="D14" s="107" t="s">
        <v>105</v>
      </c>
      <c r="E14" s="100">
        <f t="shared" si="0"/>
        <v>3.5</v>
      </c>
      <c r="F14" s="100">
        <v>3.5</v>
      </c>
      <c r="G14" s="100"/>
      <c r="H14" s="100"/>
      <c r="I14" s="113"/>
    </row>
    <row r="15" spans="1:9" ht="29.25" customHeight="1" x14ac:dyDescent="0.25">
      <c r="A15" s="109">
        <v>4</v>
      </c>
      <c r="B15" s="147"/>
      <c r="C15" s="107" t="s">
        <v>183</v>
      </c>
      <c r="D15" s="107" t="s">
        <v>184</v>
      </c>
      <c r="E15" s="100">
        <f t="shared" si="0"/>
        <v>0</v>
      </c>
      <c r="F15" s="100"/>
      <c r="G15" s="100">
        <v>-17.8</v>
      </c>
      <c r="H15" s="100"/>
      <c r="I15" s="113"/>
    </row>
    <row r="16" spans="1:9" ht="17.25" customHeight="1" x14ac:dyDescent="0.25">
      <c r="A16" s="109">
        <v>5</v>
      </c>
      <c r="B16" s="147"/>
      <c r="C16" s="107" t="s">
        <v>106</v>
      </c>
      <c r="D16" s="107" t="s">
        <v>107</v>
      </c>
      <c r="E16" s="100">
        <f t="shared" si="0"/>
        <v>1.2</v>
      </c>
      <c r="F16" s="100">
        <v>1.2</v>
      </c>
      <c r="G16" s="100"/>
      <c r="H16" s="100"/>
      <c r="I16" s="113"/>
    </row>
    <row r="17" spans="1:9" ht="17.25" customHeight="1" x14ac:dyDescent="0.25">
      <c r="A17" s="109">
        <v>6</v>
      </c>
      <c r="B17" s="147"/>
      <c r="C17" s="107" t="s">
        <v>52</v>
      </c>
      <c r="D17" s="107" t="s">
        <v>69</v>
      </c>
      <c r="E17" s="100">
        <f t="shared" si="0"/>
        <v>-0.4</v>
      </c>
      <c r="F17" s="100">
        <v>-0.4</v>
      </c>
      <c r="G17" s="100">
        <v>-8</v>
      </c>
      <c r="H17" s="100"/>
      <c r="I17" s="114" t="s">
        <v>178</v>
      </c>
    </row>
    <row r="18" spans="1:9" ht="17.25" customHeight="1" x14ac:dyDescent="0.25">
      <c r="A18" s="109">
        <v>7</v>
      </c>
      <c r="B18" s="147"/>
      <c r="C18" s="107" t="s">
        <v>53</v>
      </c>
      <c r="D18" s="107" t="s">
        <v>71</v>
      </c>
      <c r="E18" s="100">
        <f t="shared" si="0"/>
        <v>13.7</v>
      </c>
      <c r="F18" s="100">
        <v>13.7</v>
      </c>
      <c r="G18" s="100"/>
      <c r="H18" s="100"/>
      <c r="I18" s="113"/>
    </row>
    <row r="19" spans="1:9" ht="17.25" customHeight="1" x14ac:dyDescent="0.25">
      <c r="A19" s="109">
        <v>8</v>
      </c>
      <c r="B19" s="147"/>
      <c r="C19" s="107" t="s">
        <v>108</v>
      </c>
      <c r="D19" s="107" t="s">
        <v>109</v>
      </c>
      <c r="E19" s="100">
        <f t="shared" si="0"/>
        <v>6.8</v>
      </c>
      <c r="F19" s="100">
        <v>6.8</v>
      </c>
      <c r="G19" s="100"/>
      <c r="H19" s="100"/>
      <c r="I19" s="113"/>
    </row>
    <row r="20" spans="1:9" ht="17.25" customHeight="1" x14ac:dyDescent="0.25">
      <c r="A20" s="109">
        <v>9</v>
      </c>
      <c r="B20" s="147"/>
      <c r="C20" s="102" t="s">
        <v>54</v>
      </c>
      <c r="D20" s="108" t="s">
        <v>70</v>
      </c>
      <c r="E20" s="100">
        <f t="shared" si="0"/>
        <v>4.5</v>
      </c>
      <c r="F20" s="100">
        <v>4.5</v>
      </c>
      <c r="G20" s="100"/>
      <c r="H20" s="100"/>
      <c r="I20" s="113"/>
    </row>
    <row r="21" spans="1:9" ht="17.25" customHeight="1" x14ac:dyDescent="0.25">
      <c r="A21" s="109">
        <v>10</v>
      </c>
      <c r="B21" s="147"/>
      <c r="C21" s="107" t="s">
        <v>110</v>
      </c>
      <c r="D21" s="107" t="s">
        <v>111</v>
      </c>
      <c r="E21" s="100">
        <f t="shared" si="0"/>
        <v>2.8</v>
      </c>
      <c r="F21" s="100">
        <v>2.8</v>
      </c>
      <c r="G21" s="100"/>
      <c r="H21" s="100"/>
      <c r="I21" s="113"/>
    </row>
    <row r="22" spans="1:9" ht="17.25" customHeight="1" x14ac:dyDescent="0.25">
      <c r="A22" s="109">
        <v>12</v>
      </c>
      <c r="B22" s="147"/>
      <c r="C22" s="107" t="s">
        <v>112</v>
      </c>
      <c r="D22" s="107" t="s">
        <v>113</v>
      </c>
      <c r="E22" s="100">
        <f t="shared" si="0"/>
        <v>0</v>
      </c>
      <c r="F22" s="100"/>
      <c r="G22" s="100">
        <v>-14.4</v>
      </c>
      <c r="H22" s="100"/>
      <c r="I22" s="113"/>
    </row>
    <row r="23" spans="1:9" ht="29.25" customHeight="1" x14ac:dyDescent="0.25">
      <c r="A23" s="109">
        <v>13</v>
      </c>
      <c r="B23" s="147"/>
      <c r="C23" s="107" t="s">
        <v>114</v>
      </c>
      <c r="D23" s="107" t="s">
        <v>115</v>
      </c>
      <c r="E23" s="100">
        <f t="shared" si="0"/>
        <v>2.8</v>
      </c>
      <c r="F23" s="100">
        <v>2.8</v>
      </c>
      <c r="G23" s="100"/>
      <c r="H23" s="100"/>
      <c r="I23" s="113"/>
    </row>
    <row r="24" spans="1:9" ht="17.25" customHeight="1" x14ac:dyDescent="0.25">
      <c r="A24" s="110">
        <v>15</v>
      </c>
      <c r="B24" s="147"/>
      <c r="C24" s="107" t="s">
        <v>55</v>
      </c>
      <c r="D24" s="107" t="s">
        <v>66</v>
      </c>
      <c r="E24" s="100">
        <f t="shared" si="0"/>
        <v>3</v>
      </c>
      <c r="F24" s="100">
        <v>3</v>
      </c>
      <c r="G24" s="100"/>
      <c r="H24" s="100"/>
      <c r="I24" s="113"/>
    </row>
    <row r="25" spans="1:9" ht="17.25" customHeight="1" x14ac:dyDescent="0.25">
      <c r="A25" s="110">
        <v>16</v>
      </c>
      <c r="B25" s="147"/>
      <c r="C25" s="107" t="s">
        <v>133</v>
      </c>
      <c r="D25" s="107" t="s">
        <v>134</v>
      </c>
      <c r="E25" s="100">
        <f t="shared" si="0"/>
        <v>1.5</v>
      </c>
      <c r="F25" s="100">
        <v>1.5</v>
      </c>
      <c r="G25" s="100"/>
      <c r="H25" s="100"/>
      <c r="I25" s="113"/>
    </row>
    <row r="26" spans="1:9" ht="17.25" customHeight="1" x14ac:dyDescent="0.25">
      <c r="A26" s="110">
        <v>18</v>
      </c>
      <c r="B26" s="147"/>
      <c r="C26" s="107" t="s">
        <v>135</v>
      </c>
      <c r="D26" s="107" t="s">
        <v>136</v>
      </c>
      <c r="E26" s="100">
        <f t="shared" si="0"/>
        <v>2.9</v>
      </c>
      <c r="F26" s="100">
        <v>2.9</v>
      </c>
      <c r="G26" s="100"/>
      <c r="H26" s="100"/>
      <c r="I26" s="113"/>
    </row>
    <row r="27" spans="1:9" ht="27.75" customHeight="1" x14ac:dyDescent="0.25">
      <c r="A27" s="110">
        <v>24</v>
      </c>
      <c r="B27" s="147"/>
      <c r="C27" s="107" t="s">
        <v>143</v>
      </c>
      <c r="D27" s="107" t="s">
        <v>144</v>
      </c>
      <c r="E27" s="100">
        <f t="shared" si="0"/>
        <v>-49.3</v>
      </c>
      <c r="F27" s="100">
        <v>-49.3</v>
      </c>
      <c r="G27" s="100"/>
      <c r="H27" s="100"/>
      <c r="I27" s="113"/>
    </row>
    <row r="28" spans="1:9" ht="17.25" customHeight="1" x14ac:dyDescent="0.25">
      <c r="A28" s="110">
        <v>25</v>
      </c>
      <c r="B28" s="148"/>
      <c r="C28" s="108" t="s">
        <v>176</v>
      </c>
      <c r="D28" s="108" t="s">
        <v>177</v>
      </c>
      <c r="E28" s="100">
        <f t="shared" si="0"/>
        <v>2.8</v>
      </c>
      <c r="F28" s="100">
        <v>2.8</v>
      </c>
      <c r="G28" s="100"/>
      <c r="H28" s="100"/>
      <c r="I28" s="113"/>
    </row>
    <row r="29" spans="1:9" ht="15" customHeight="1" x14ac:dyDescent="0.25">
      <c r="A29" s="125" t="s">
        <v>22</v>
      </c>
      <c r="B29" s="125"/>
      <c r="C29" s="125"/>
      <c r="D29" s="125"/>
      <c r="E29" s="100">
        <f t="shared" si="0"/>
        <v>-4.4408920985006262E-15</v>
      </c>
      <c r="F29" s="100">
        <f t="shared" ref="F29:G29" si="1">SUM(F13:F28)</f>
        <v>-4.4408920985006262E-15</v>
      </c>
      <c r="G29" s="100">
        <f t="shared" si="1"/>
        <v>-40.200000000000003</v>
      </c>
      <c r="H29" s="100">
        <f>SUM(H13:H28)</f>
        <v>0</v>
      </c>
      <c r="I29" s="113"/>
    </row>
    <row r="30" spans="1:9" ht="15" customHeight="1" x14ac:dyDescent="0.2">
      <c r="A30" s="161" t="s">
        <v>31</v>
      </c>
      <c r="B30" s="161"/>
      <c r="C30" s="161"/>
      <c r="D30" s="161"/>
      <c r="E30" s="112">
        <f t="shared" si="0"/>
        <v>-4.4408920985006262E-15</v>
      </c>
      <c r="F30" s="112">
        <f t="shared" ref="F30:G30" si="2">SUM(F29)</f>
        <v>-4.4408920985006262E-15</v>
      </c>
      <c r="G30" s="112">
        <f t="shared" si="2"/>
        <v>-40.200000000000003</v>
      </c>
      <c r="H30" s="112">
        <f>SUM(H29)</f>
        <v>0</v>
      </c>
      <c r="I30" s="113"/>
    </row>
    <row r="31" spans="1:9" x14ac:dyDescent="0.2">
      <c r="A31" s="113"/>
      <c r="B31" s="113"/>
      <c r="C31" s="113"/>
      <c r="D31" s="113"/>
      <c r="E31" s="113"/>
      <c r="F31" s="113"/>
      <c r="G31" s="113"/>
      <c r="H31" s="113"/>
      <c r="I31" s="113"/>
    </row>
    <row r="32" spans="1:9" x14ac:dyDescent="0.2">
      <c r="A32" s="113"/>
      <c r="B32" s="113"/>
      <c r="C32" s="113"/>
      <c r="D32" s="113"/>
      <c r="E32" s="113"/>
      <c r="F32" s="113"/>
      <c r="G32" s="113"/>
      <c r="H32" s="113"/>
      <c r="I32" s="113"/>
    </row>
    <row r="33" spans="1:9" x14ac:dyDescent="0.2">
      <c r="A33" s="113"/>
      <c r="B33" s="113"/>
      <c r="C33" s="113"/>
      <c r="D33" s="113"/>
      <c r="E33" s="113"/>
      <c r="F33" s="113"/>
      <c r="G33" s="113"/>
      <c r="H33" s="113"/>
      <c r="I33" s="113"/>
    </row>
    <row r="34" spans="1:9" x14ac:dyDescent="0.2">
      <c r="A34" s="113"/>
      <c r="B34" s="113"/>
      <c r="C34" s="113"/>
      <c r="D34" s="113"/>
      <c r="E34" s="113"/>
      <c r="F34" s="113"/>
      <c r="G34" s="113"/>
      <c r="H34" s="113"/>
      <c r="I34" s="113"/>
    </row>
  </sheetData>
  <mergeCells count="20">
    <mergeCell ref="E1:H1"/>
    <mergeCell ref="E2:H2"/>
    <mergeCell ref="E3:H3"/>
    <mergeCell ref="E4:H4"/>
    <mergeCell ref="B7:H7"/>
    <mergeCell ref="A6:H6"/>
    <mergeCell ref="A29:D29"/>
    <mergeCell ref="A30:D30"/>
    <mergeCell ref="G8:H8"/>
    <mergeCell ref="A9:A12"/>
    <mergeCell ref="B9:B12"/>
    <mergeCell ref="C9:C12"/>
    <mergeCell ref="D9:D12"/>
    <mergeCell ref="E9:E12"/>
    <mergeCell ref="F9:H9"/>
    <mergeCell ref="F10:G10"/>
    <mergeCell ref="H10:H12"/>
    <mergeCell ref="F11:F12"/>
    <mergeCell ref="G11:G12"/>
    <mergeCell ref="B13:B28"/>
  </mergeCells>
  <pageMargins left="0.7" right="0.7" top="0.75" bottom="0.75" header="0.3" footer="0.3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workbookViewId="0">
      <selection activeCell="E3" sqref="E3:H3"/>
    </sheetView>
  </sheetViews>
  <sheetFormatPr defaultColWidth="9.140625" defaultRowHeight="15" x14ac:dyDescent="0.25"/>
  <cols>
    <col min="1" max="1" width="6.28515625" style="22" customWidth="1"/>
    <col min="2" max="2" width="16.7109375" style="22" customWidth="1"/>
    <col min="3" max="3" width="30.28515625" style="22" customWidth="1"/>
    <col min="4" max="4" width="44.5703125" style="22" customWidth="1"/>
    <col min="5" max="5" width="9.7109375" style="22" customWidth="1"/>
    <col min="6" max="6" width="10" style="22" customWidth="1"/>
    <col min="7" max="7" width="11" style="22" customWidth="1"/>
    <col min="8" max="8" width="9.28515625" style="22" customWidth="1"/>
    <col min="9" max="9" width="9.140625" style="22" hidden="1" customWidth="1"/>
    <col min="10" max="16384" width="9.140625" style="22"/>
  </cols>
  <sheetData>
    <row r="1" spans="1:9" ht="15" customHeight="1" x14ac:dyDescent="0.25">
      <c r="E1" s="123" t="s">
        <v>34</v>
      </c>
      <c r="F1" s="123"/>
      <c r="G1" s="123"/>
      <c r="H1" s="123"/>
    </row>
    <row r="2" spans="1:9" ht="15" customHeight="1" x14ac:dyDescent="0.25">
      <c r="E2" s="123" t="s">
        <v>86</v>
      </c>
      <c r="F2" s="123"/>
      <c r="G2" s="123"/>
      <c r="H2" s="123"/>
    </row>
    <row r="3" spans="1:9" ht="15" customHeight="1" x14ac:dyDescent="0.25">
      <c r="E3" s="123" t="s">
        <v>186</v>
      </c>
      <c r="F3" s="123"/>
      <c r="G3" s="123"/>
      <c r="H3" s="123"/>
    </row>
    <row r="4" spans="1:9" ht="15" customHeight="1" x14ac:dyDescent="0.25">
      <c r="E4" s="123" t="s">
        <v>35</v>
      </c>
      <c r="F4" s="123"/>
      <c r="G4" s="123"/>
      <c r="H4" s="123"/>
    </row>
    <row r="5" spans="1:9" ht="11.25" customHeight="1" x14ac:dyDescent="0.25">
      <c r="E5" s="27"/>
      <c r="F5" s="27"/>
      <c r="G5" s="27"/>
      <c r="H5" s="27"/>
    </row>
    <row r="6" spans="1:9" ht="13.5" customHeight="1" x14ac:dyDescent="0.25">
      <c r="A6" s="164" t="s">
        <v>44</v>
      </c>
      <c r="B6" s="164"/>
      <c r="C6" s="164"/>
      <c r="D6" s="164"/>
      <c r="E6" s="164"/>
      <c r="F6" s="164"/>
      <c r="G6" s="164"/>
      <c r="H6" s="164"/>
      <c r="I6" s="164"/>
    </row>
    <row r="7" spans="1:9" ht="14.25" customHeight="1" x14ac:dyDescent="0.25">
      <c r="G7" s="162" t="s">
        <v>30</v>
      </c>
      <c r="H7" s="162"/>
    </row>
    <row r="8" spans="1:9" ht="15.75" customHeight="1" x14ac:dyDescent="0.25">
      <c r="A8" s="165" t="s">
        <v>14</v>
      </c>
      <c r="B8" s="163" t="s">
        <v>18</v>
      </c>
      <c r="C8" s="163" t="s">
        <v>19</v>
      </c>
      <c r="D8" s="163" t="s">
        <v>20</v>
      </c>
      <c r="E8" s="163" t="s">
        <v>0</v>
      </c>
      <c r="F8" s="163" t="s">
        <v>1</v>
      </c>
      <c r="G8" s="163"/>
      <c r="H8" s="163"/>
    </row>
    <row r="9" spans="1:9" ht="12.75" customHeight="1" x14ac:dyDescent="0.25">
      <c r="A9" s="165"/>
      <c r="B9" s="163"/>
      <c r="C9" s="163"/>
      <c r="D9" s="163"/>
      <c r="E9" s="163"/>
      <c r="F9" s="163" t="s">
        <v>2</v>
      </c>
      <c r="G9" s="163"/>
      <c r="H9" s="163" t="s">
        <v>3</v>
      </c>
    </row>
    <row r="10" spans="1:9" ht="15" customHeight="1" x14ac:dyDescent="0.25">
      <c r="A10" s="165"/>
      <c r="B10" s="163"/>
      <c r="C10" s="163"/>
      <c r="D10" s="163"/>
      <c r="E10" s="163"/>
      <c r="F10" s="163" t="s">
        <v>4</v>
      </c>
      <c r="G10" s="163" t="s">
        <v>5</v>
      </c>
      <c r="H10" s="163"/>
    </row>
    <row r="11" spans="1:9" ht="15" customHeight="1" x14ac:dyDescent="0.25">
      <c r="A11" s="165"/>
      <c r="B11" s="163"/>
      <c r="C11" s="163"/>
      <c r="D11" s="163"/>
      <c r="E11" s="163"/>
      <c r="F11" s="163"/>
      <c r="G11" s="163"/>
      <c r="H11" s="163"/>
    </row>
    <row r="12" spans="1:9" ht="16.5" customHeight="1" x14ac:dyDescent="0.25">
      <c r="A12" s="69">
        <v>2</v>
      </c>
      <c r="B12" s="167" t="s">
        <v>11</v>
      </c>
      <c r="C12" s="4" t="s">
        <v>97</v>
      </c>
      <c r="D12" s="169" t="s">
        <v>98</v>
      </c>
      <c r="E12" s="33">
        <f t="shared" ref="E12:E23" si="0">SUM(F12,H12)</f>
        <v>5</v>
      </c>
      <c r="F12" s="33">
        <v>5</v>
      </c>
      <c r="G12" s="33"/>
      <c r="H12" s="33"/>
    </row>
    <row r="13" spans="1:9" ht="30.75" customHeight="1" x14ac:dyDescent="0.25">
      <c r="A13" s="69">
        <v>3</v>
      </c>
      <c r="B13" s="170"/>
      <c r="C13" s="4" t="s">
        <v>99</v>
      </c>
      <c r="D13" s="169"/>
      <c r="E13" s="33">
        <f t="shared" si="0"/>
        <v>25</v>
      </c>
      <c r="F13" s="33">
        <v>25</v>
      </c>
      <c r="G13" s="33">
        <v>0.2</v>
      </c>
      <c r="H13" s="33"/>
    </row>
    <row r="14" spans="1:9" ht="16.5" customHeight="1" x14ac:dyDescent="0.25">
      <c r="A14" s="48">
        <v>4</v>
      </c>
      <c r="B14" s="170"/>
      <c r="C14" s="42" t="s">
        <v>6</v>
      </c>
      <c r="D14" s="169"/>
      <c r="E14" s="33">
        <f t="shared" si="0"/>
        <v>-30</v>
      </c>
      <c r="F14" s="33">
        <v>-30</v>
      </c>
      <c r="G14" s="33"/>
      <c r="H14" s="33"/>
    </row>
    <row r="15" spans="1:9" ht="16.5" customHeight="1" x14ac:dyDescent="0.25">
      <c r="A15" s="48">
        <v>6</v>
      </c>
      <c r="B15" s="170"/>
      <c r="C15" s="73" t="s">
        <v>102</v>
      </c>
      <c r="D15" s="73" t="s">
        <v>103</v>
      </c>
      <c r="E15" s="33">
        <f t="shared" si="0"/>
        <v>8.3970000000000002</v>
      </c>
      <c r="F15" s="33">
        <v>8.3970000000000002</v>
      </c>
      <c r="G15" s="33"/>
      <c r="H15" s="33"/>
    </row>
    <row r="16" spans="1:9" ht="32.25" customHeight="1" x14ac:dyDescent="0.25">
      <c r="A16" s="48">
        <v>7</v>
      </c>
      <c r="B16" s="170"/>
      <c r="C16" s="73" t="s">
        <v>104</v>
      </c>
      <c r="D16" s="73" t="s">
        <v>105</v>
      </c>
      <c r="E16" s="33">
        <f t="shared" si="0"/>
        <v>6.9740000000000002</v>
      </c>
      <c r="F16" s="33">
        <v>6.9740000000000002</v>
      </c>
      <c r="G16" s="33"/>
      <c r="H16" s="33"/>
    </row>
    <row r="17" spans="1:14" ht="16.5" customHeight="1" x14ac:dyDescent="0.25">
      <c r="A17" s="48">
        <v>9</v>
      </c>
      <c r="B17" s="170"/>
      <c r="C17" s="73" t="s">
        <v>106</v>
      </c>
      <c r="D17" s="73" t="s">
        <v>107</v>
      </c>
      <c r="E17" s="33">
        <f t="shared" si="0"/>
        <v>0.67500000000000004</v>
      </c>
      <c r="F17" s="33">
        <v>0.67500000000000004</v>
      </c>
      <c r="G17" s="33"/>
      <c r="H17" s="33"/>
    </row>
    <row r="18" spans="1:14" ht="16.5" customHeight="1" x14ac:dyDescent="0.25">
      <c r="A18" s="48">
        <v>10</v>
      </c>
      <c r="B18" s="170"/>
      <c r="C18" s="73" t="s">
        <v>52</v>
      </c>
      <c r="D18" s="73" t="s">
        <v>69</v>
      </c>
      <c r="E18" s="33">
        <f t="shared" si="0"/>
        <v>4.8899999999999997</v>
      </c>
      <c r="F18" s="33">
        <v>4.8899999999999997</v>
      </c>
      <c r="G18" s="33"/>
      <c r="H18" s="33"/>
    </row>
    <row r="19" spans="1:14" ht="16.5" customHeight="1" x14ac:dyDescent="0.25">
      <c r="A19" s="48">
        <v>11</v>
      </c>
      <c r="B19" s="170"/>
      <c r="C19" s="73" t="s">
        <v>53</v>
      </c>
      <c r="D19" s="73" t="s">
        <v>71</v>
      </c>
      <c r="E19" s="33">
        <f t="shared" si="0"/>
        <v>11.896000000000001</v>
      </c>
      <c r="F19" s="33">
        <v>11.896000000000001</v>
      </c>
      <c r="G19" s="33"/>
      <c r="H19" s="33"/>
    </row>
    <row r="20" spans="1:14" ht="16.5" customHeight="1" x14ac:dyDescent="0.25">
      <c r="A20" s="48">
        <v>12</v>
      </c>
      <c r="B20" s="170"/>
      <c r="C20" s="73" t="s">
        <v>108</v>
      </c>
      <c r="D20" s="73" t="s">
        <v>109</v>
      </c>
      <c r="E20" s="33">
        <f t="shared" si="0"/>
        <v>3.9009999999999998</v>
      </c>
      <c r="F20" s="33">
        <v>3.9009999999999998</v>
      </c>
      <c r="G20" s="33"/>
      <c r="H20" s="33"/>
    </row>
    <row r="21" spans="1:14" ht="16.5" customHeight="1" x14ac:dyDescent="0.25">
      <c r="A21" s="48">
        <v>13</v>
      </c>
      <c r="B21" s="170"/>
      <c r="C21" s="73" t="s">
        <v>54</v>
      </c>
      <c r="D21" s="73" t="s">
        <v>70</v>
      </c>
      <c r="E21" s="33">
        <f t="shared" si="0"/>
        <v>2.5990000000000002</v>
      </c>
      <c r="F21" s="33">
        <v>2.5990000000000002</v>
      </c>
      <c r="G21" s="33"/>
      <c r="H21" s="33"/>
    </row>
    <row r="22" spans="1:14" ht="16.5" customHeight="1" x14ac:dyDescent="0.25">
      <c r="A22" s="48">
        <v>14</v>
      </c>
      <c r="B22" s="170"/>
      <c r="C22" s="73" t="s">
        <v>110</v>
      </c>
      <c r="D22" s="73" t="s">
        <v>111</v>
      </c>
      <c r="E22" s="33">
        <f t="shared" si="0"/>
        <v>1.6220000000000001</v>
      </c>
      <c r="F22" s="33">
        <v>1.6220000000000001</v>
      </c>
      <c r="G22" s="33"/>
      <c r="H22" s="33"/>
    </row>
    <row r="23" spans="1:14" ht="30.75" customHeight="1" x14ac:dyDescent="0.25">
      <c r="A23" s="48">
        <v>16</v>
      </c>
      <c r="B23" s="168"/>
      <c r="C23" s="73" t="s">
        <v>114</v>
      </c>
      <c r="D23" s="73" t="s">
        <v>115</v>
      </c>
      <c r="E23" s="33">
        <f t="shared" si="0"/>
        <v>1.57</v>
      </c>
      <c r="F23" s="33">
        <v>1.57</v>
      </c>
      <c r="G23" s="33"/>
      <c r="H23" s="33"/>
    </row>
    <row r="24" spans="1:14" ht="17.25" customHeight="1" x14ac:dyDescent="0.25">
      <c r="A24" s="48">
        <v>18</v>
      </c>
      <c r="B24" s="167" t="s">
        <v>61</v>
      </c>
      <c r="C24" s="4" t="s">
        <v>75</v>
      </c>
      <c r="D24" s="77" t="s">
        <v>76</v>
      </c>
      <c r="E24" s="33">
        <f t="shared" ref="E24:E32" si="1">SUM(F24,H24)</f>
        <v>29.46</v>
      </c>
      <c r="F24" s="33">
        <v>29.46</v>
      </c>
      <c r="G24" s="33">
        <v>29.033000000000001</v>
      </c>
      <c r="H24" s="33"/>
    </row>
    <row r="25" spans="1:14" ht="17.25" customHeight="1" x14ac:dyDescent="0.25">
      <c r="A25" s="48">
        <v>31</v>
      </c>
      <c r="B25" s="168"/>
      <c r="C25" s="4" t="s">
        <v>6</v>
      </c>
      <c r="D25" s="36" t="s">
        <v>92</v>
      </c>
      <c r="E25" s="33">
        <f t="shared" si="1"/>
        <v>36.548000000000002</v>
      </c>
      <c r="F25" s="33">
        <v>36.548000000000002</v>
      </c>
      <c r="G25" s="33"/>
      <c r="H25" s="33"/>
    </row>
    <row r="26" spans="1:14" ht="17.25" customHeight="1" x14ac:dyDescent="0.25">
      <c r="A26" s="48">
        <v>39</v>
      </c>
      <c r="B26" s="167" t="s">
        <v>11</v>
      </c>
      <c r="C26" s="36" t="s">
        <v>55</v>
      </c>
      <c r="D26" s="36" t="s">
        <v>66</v>
      </c>
      <c r="E26" s="33">
        <f t="shared" si="1"/>
        <v>1.7210000000000001</v>
      </c>
      <c r="F26" s="33">
        <v>1.7210000000000001</v>
      </c>
      <c r="G26" s="33"/>
      <c r="H26" s="33"/>
    </row>
    <row r="27" spans="1:14" ht="25.5" customHeight="1" x14ac:dyDescent="0.25">
      <c r="A27" s="48">
        <v>40</v>
      </c>
      <c r="B27" s="170"/>
      <c r="C27" s="36" t="s">
        <v>133</v>
      </c>
      <c r="D27" s="36" t="s">
        <v>134</v>
      </c>
      <c r="E27" s="33">
        <f t="shared" si="1"/>
        <v>0.83099999999999996</v>
      </c>
      <c r="F27" s="33">
        <v>0.83099999999999996</v>
      </c>
      <c r="G27" s="33"/>
      <c r="H27" s="33"/>
    </row>
    <row r="28" spans="1:14" ht="17.25" customHeight="1" x14ac:dyDescent="0.25">
      <c r="A28" s="48">
        <v>41</v>
      </c>
      <c r="B28" s="168"/>
      <c r="C28" s="36" t="s">
        <v>135</v>
      </c>
      <c r="D28" s="36" t="s">
        <v>136</v>
      </c>
      <c r="E28" s="33">
        <f t="shared" si="1"/>
        <v>1.639</v>
      </c>
      <c r="F28" s="33">
        <v>1.639</v>
      </c>
      <c r="G28" s="33"/>
      <c r="H28" s="33"/>
    </row>
    <row r="29" spans="1:14" ht="17.25" customHeight="1" x14ac:dyDescent="0.25">
      <c r="A29" s="48">
        <v>42</v>
      </c>
      <c r="B29" s="66" t="s">
        <v>61</v>
      </c>
      <c r="C29" s="36" t="s">
        <v>139</v>
      </c>
      <c r="D29" s="36" t="s">
        <v>140</v>
      </c>
      <c r="E29" s="33">
        <f t="shared" si="1"/>
        <v>1.37</v>
      </c>
      <c r="F29" s="33">
        <v>1.37</v>
      </c>
      <c r="G29" s="33">
        <v>1.35</v>
      </c>
      <c r="H29" s="33"/>
    </row>
    <row r="30" spans="1:14" ht="15" customHeight="1" x14ac:dyDescent="0.25">
      <c r="A30" s="163" t="s">
        <v>22</v>
      </c>
      <c r="B30" s="163"/>
      <c r="C30" s="163"/>
      <c r="D30" s="163"/>
      <c r="E30" s="33">
        <f t="shared" si="1"/>
        <v>46.715000000000011</v>
      </c>
      <c r="F30" s="33">
        <f t="shared" ref="F30:G30" si="2">SUM(F12:F23,F26:F28)</f>
        <v>46.715000000000011</v>
      </c>
      <c r="G30" s="33">
        <f t="shared" si="2"/>
        <v>0.2</v>
      </c>
      <c r="H30" s="33">
        <f>SUM(H12:H23,H26:H28)</f>
        <v>0</v>
      </c>
      <c r="I30" s="23" t="e">
        <f>SUM(#REF!)</f>
        <v>#REF!</v>
      </c>
      <c r="N30" s="46"/>
    </row>
    <row r="31" spans="1:14" ht="15" customHeight="1" x14ac:dyDescent="0.25">
      <c r="A31" s="163" t="s">
        <v>62</v>
      </c>
      <c r="B31" s="163"/>
      <c r="C31" s="163"/>
      <c r="D31" s="163"/>
      <c r="E31" s="33">
        <f t="shared" si="1"/>
        <v>67.378000000000014</v>
      </c>
      <c r="F31" s="33">
        <f t="shared" ref="F31:G31" si="3">SUM(F24:F25,F29)</f>
        <v>67.378000000000014</v>
      </c>
      <c r="G31" s="33">
        <f t="shared" si="3"/>
        <v>30.383000000000003</v>
      </c>
      <c r="H31" s="33">
        <f>SUM(H24:H25,H29)</f>
        <v>0</v>
      </c>
      <c r="I31" s="65"/>
      <c r="N31" s="46"/>
    </row>
    <row r="32" spans="1:14" ht="15" customHeight="1" x14ac:dyDescent="0.25">
      <c r="A32" s="166" t="s">
        <v>31</v>
      </c>
      <c r="B32" s="166"/>
      <c r="C32" s="166"/>
      <c r="D32" s="166"/>
      <c r="E32" s="35">
        <f t="shared" si="1"/>
        <v>114.09300000000002</v>
      </c>
      <c r="F32" s="35">
        <f>SUM(F30:F31)</f>
        <v>114.09300000000002</v>
      </c>
      <c r="G32" s="35">
        <f>SUM(G30:G31)</f>
        <v>30.583000000000002</v>
      </c>
      <c r="H32" s="35">
        <f>SUM(H30:H31)</f>
        <v>0</v>
      </c>
    </row>
    <row r="34" spans="5:5" x14ac:dyDescent="0.25">
      <c r="E34" s="39"/>
    </row>
  </sheetData>
  <mergeCells count="23">
    <mergeCell ref="A8:A11"/>
    <mergeCell ref="D8:D11"/>
    <mergeCell ref="A32:D32"/>
    <mergeCell ref="A30:D30"/>
    <mergeCell ref="B24:B25"/>
    <mergeCell ref="B8:B11"/>
    <mergeCell ref="A31:D31"/>
    <mergeCell ref="D12:D14"/>
    <mergeCell ref="B26:B28"/>
    <mergeCell ref="B12:B23"/>
    <mergeCell ref="E1:H1"/>
    <mergeCell ref="E2:H2"/>
    <mergeCell ref="E3:H3"/>
    <mergeCell ref="E4:H4"/>
    <mergeCell ref="A6:I6"/>
    <mergeCell ref="G7:H7"/>
    <mergeCell ref="H9:H11"/>
    <mergeCell ref="C8:C11"/>
    <mergeCell ref="G10:G11"/>
    <mergeCell ref="F8:H8"/>
    <mergeCell ref="F9:G9"/>
    <mergeCell ref="F10:F11"/>
    <mergeCell ref="E8:E11"/>
  </mergeCells>
  <phoneticPr fontId="0" type="noConversion"/>
  <pageMargins left="0.35433070866141736" right="0.35433070866141736" top="0.39370078740157483" bottom="0.19685039370078741" header="0.51181102362204722" footer="0.51181102362204722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workbookViewId="0">
      <selection activeCell="S17" sqref="S17"/>
    </sheetView>
  </sheetViews>
  <sheetFormatPr defaultColWidth="9.140625" defaultRowHeight="15" x14ac:dyDescent="0.25"/>
  <cols>
    <col min="1" max="1" width="6.28515625" style="22" customWidth="1"/>
    <col min="2" max="2" width="16.7109375" style="22" customWidth="1"/>
    <col min="3" max="3" width="30.28515625" style="22" customWidth="1"/>
    <col min="4" max="4" width="43.85546875" style="22" customWidth="1"/>
    <col min="5" max="5" width="9.28515625" style="22" customWidth="1"/>
    <col min="6" max="6" width="9" style="22" customWidth="1"/>
    <col min="7" max="7" width="11" style="22" customWidth="1"/>
    <col min="8" max="8" width="9.28515625" style="22" customWidth="1"/>
    <col min="9" max="9" width="9.140625" style="22" hidden="1" customWidth="1"/>
    <col min="10" max="16384" width="9.140625" style="22"/>
  </cols>
  <sheetData>
    <row r="1" spans="1:9" ht="15" customHeight="1" x14ac:dyDescent="0.25">
      <c r="E1" s="123" t="s">
        <v>34</v>
      </c>
      <c r="F1" s="123"/>
      <c r="G1" s="123"/>
      <c r="H1" s="123"/>
    </row>
    <row r="2" spans="1:9" ht="15" customHeight="1" x14ac:dyDescent="0.25">
      <c r="E2" s="123" t="s">
        <v>86</v>
      </c>
      <c r="F2" s="123"/>
      <c r="G2" s="123"/>
      <c r="H2" s="123"/>
    </row>
    <row r="3" spans="1:9" ht="15" customHeight="1" x14ac:dyDescent="0.25">
      <c r="E3" s="123" t="s">
        <v>186</v>
      </c>
      <c r="F3" s="123"/>
      <c r="G3" s="123"/>
      <c r="H3" s="123"/>
    </row>
    <row r="4" spans="1:9" ht="15" customHeight="1" x14ac:dyDescent="0.25">
      <c r="E4" s="123" t="s">
        <v>60</v>
      </c>
      <c r="F4" s="123"/>
      <c r="G4" s="123"/>
      <c r="H4" s="123"/>
    </row>
    <row r="5" spans="1:9" ht="18.75" customHeight="1" x14ac:dyDescent="0.25">
      <c r="E5" s="40"/>
      <c r="F5" s="40"/>
      <c r="G5" s="40"/>
      <c r="H5" s="40"/>
    </row>
    <row r="6" spans="1:9" ht="13.5" customHeight="1" x14ac:dyDescent="0.25">
      <c r="A6" s="160" t="s">
        <v>59</v>
      </c>
      <c r="B6" s="160"/>
      <c r="C6" s="160"/>
      <c r="D6" s="160"/>
      <c r="E6" s="160"/>
      <c r="F6" s="160"/>
      <c r="G6" s="160"/>
      <c r="H6" s="160"/>
      <c r="I6" s="160"/>
    </row>
    <row r="7" spans="1:9" ht="14.25" customHeight="1" x14ac:dyDescent="0.25">
      <c r="G7" s="162" t="s">
        <v>30</v>
      </c>
      <c r="H7" s="162"/>
    </row>
    <row r="8" spans="1:9" ht="15.75" customHeight="1" x14ac:dyDescent="0.25">
      <c r="A8" s="165" t="s">
        <v>14</v>
      </c>
      <c r="B8" s="163" t="s">
        <v>18</v>
      </c>
      <c r="C8" s="163" t="s">
        <v>19</v>
      </c>
      <c r="D8" s="163" t="s">
        <v>20</v>
      </c>
      <c r="E8" s="163" t="s">
        <v>0</v>
      </c>
      <c r="F8" s="163" t="s">
        <v>1</v>
      </c>
      <c r="G8" s="163"/>
      <c r="H8" s="163"/>
    </row>
    <row r="9" spans="1:9" ht="12.75" customHeight="1" x14ac:dyDescent="0.25">
      <c r="A9" s="165"/>
      <c r="B9" s="163"/>
      <c r="C9" s="163"/>
      <c r="D9" s="163"/>
      <c r="E9" s="163"/>
      <c r="F9" s="163" t="s">
        <v>2</v>
      </c>
      <c r="G9" s="163"/>
      <c r="H9" s="163" t="s">
        <v>3</v>
      </c>
    </row>
    <row r="10" spans="1:9" ht="15" customHeight="1" x14ac:dyDescent="0.25">
      <c r="A10" s="165"/>
      <c r="B10" s="163"/>
      <c r="C10" s="163"/>
      <c r="D10" s="163"/>
      <c r="E10" s="163"/>
      <c r="F10" s="163" t="s">
        <v>4</v>
      </c>
      <c r="G10" s="163" t="s">
        <v>5</v>
      </c>
      <c r="H10" s="163"/>
    </row>
    <row r="11" spans="1:9" ht="15" customHeight="1" x14ac:dyDescent="0.25">
      <c r="A11" s="165"/>
      <c r="B11" s="163"/>
      <c r="C11" s="163"/>
      <c r="D11" s="163"/>
      <c r="E11" s="163"/>
      <c r="F11" s="163"/>
      <c r="G11" s="163"/>
      <c r="H11" s="163"/>
    </row>
    <row r="12" spans="1:9" ht="15.75" customHeight="1" x14ac:dyDescent="0.25">
      <c r="A12" s="69">
        <v>6</v>
      </c>
      <c r="B12" s="167" t="s">
        <v>11</v>
      </c>
      <c r="C12" s="4" t="s">
        <v>52</v>
      </c>
      <c r="D12" s="4" t="s">
        <v>69</v>
      </c>
      <c r="E12" s="33">
        <f t="shared" ref="E12:E13" si="0">SUM(F12,H12)</f>
        <v>0</v>
      </c>
      <c r="F12" s="33"/>
      <c r="G12" s="33">
        <v>0.7</v>
      </c>
      <c r="H12" s="33"/>
    </row>
    <row r="13" spans="1:9" ht="15.75" customHeight="1" x14ac:dyDescent="0.25">
      <c r="A13" s="69">
        <v>14</v>
      </c>
      <c r="B13" s="170"/>
      <c r="C13" s="4" t="s">
        <v>55</v>
      </c>
      <c r="D13" s="4" t="s">
        <v>66</v>
      </c>
      <c r="E13" s="33">
        <f t="shared" si="0"/>
        <v>4.5</v>
      </c>
      <c r="F13" s="33">
        <v>4.5</v>
      </c>
      <c r="G13" s="33">
        <v>4.4000000000000004</v>
      </c>
      <c r="H13" s="33"/>
    </row>
    <row r="14" spans="1:9" ht="16.5" customHeight="1" x14ac:dyDescent="0.25">
      <c r="A14" s="69">
        <v>16</v>
      </c>
      <c r="B14" s="168"/>
      <c r="C14" s="4" t="s">
        <v>93</v>
      </c>
      <c r="D14" s="4" t="s">
        <v>94</v>
      </c>
      <c r="E14" s="33">
        <f t="shared" ref="E14:E20" si="1">SUM(F14,H14)</f>
        <v>0</v>
      </c>
      <c r="F14" s="33">
        <v>-0.9</v>
      </c>
      <c r="G14" s="33"/>
      <c r="H14" s="33">
        <v>0.9</v>
      </c>
    </row>
    <row r="15" spans="1:9" x14ac:dyDescent="0.25">
      <c r="A15" s="48">
        <v>30</v>
      </c>
      <c r="B15" s="68" t="s">
        <v>64</v>
      </c>
      <c r="C15" s="4" t="s">
        <v>95</v>
      </c>
      <c r="D15" s="4" t="s">
        <v>96</v>
      </c>
      <c r="E15" s="33">
        <f t="shared" si="1"/>
        <v>3</v>
      </c>
      <c r="F15" s="33">
        <v>3</v>
      </c>
      <c r="G15" s="33"/>
      <c r="H15" s="33"/>
    </row>
    <row r="16" spans="1:9" x14ac:dyDescent="0.25">
      <c r="A16" s="48">
        <v>35</v>
      </c>
      <c r="B16" s="72" t="s">
        <v>13</v>
      </c>
      <c r="C16" s="4" t="s">
        <v>6</v>
      </c>
      <c r="D16" s="4" t="s">
        <v>142</v>
      </c>
      <c r="E16" s="33">
        <f t="shared" si="1"/>
        <v>5</v>
      </c>
      <c r="F16" s="33">
        <v>3.5</v>
      </c>
      <c r="G16" s="33"/>
      <c r="H16" s="33">
        <v>1.5</v>
      </c>
    </row>
    <row r="17" spans="1:8" x14ac:dyDescent="0.25">
      <c r="A17" s="163" t="s">
        <v>22</v>
      </c>
      <c r="B17" s="163"/>
      <c r="C17" s="163"/>
      <c r="D17" s="163"/>
      <c r="E17" s="33">
        <f t="shared" si="1"/>
        <v>4.5</v>
      </c>
      <c r="F17" s="33">
        <f t="shared" ref="F17:G17" si="2">SUM(F12:F14)</f>
        <v>3.6</v>
      </c>
      <c r="G17" s="33">
        <f t="shared" si="2"/>
        <v>5.1000000000000005</v>
      </c>
      <c r="H17" s="33">
        <f>SUM(H12:H14)</f>
        <v>0.9</v>
      </c>
    </row>
    <row r="18" spans="1:8" x14ac:dyDescent="0.25">
      <c r="A18" s="163" t="s">
        <v>74</v>
      </c>
      <c r="B18" s="163"/>
      <c r="C18" s="163"/>
      <c r="D18" s="163"/>
      <c r="E18" s="33">
        <f>SUM(F18,H18)</f>
        <v>3</v>
      </c>
      <c r="F18" s="33">
        <f t="shared" ref="F18:G18" si="3">SUM(F15)</f>
        <v>3</v>
      </c>
      <c r="G18" s="33">
        <f t="shared" si="3"/>
        <v>0</v>
      </c>
      <c r="H18" s="33">
        <f>SUM(H15)</f>
        <v>0</v>
      </c>
    </row>
    <row r="19" spans="1:8" x14ac:dyDescent="0.25">
      <c r="A19" s="163" t="s">
        <v>24</v>
      </c>
      <c r="B19" s="163"/>
      <c r="C19" s="163"/>
      <c r="D19" s="163"/>
      <c r="E19" s="33">
        <f>SUM(F19,H19)</f>
        <v>5</v>
      </c>
      <c r="F19" s="33">
        <f t="shared" ref="F19:G19" si="4">SUM(F16)</f>
        <v>3.5</v>
      </c>
      <c r="G19" s="33">
        <f t="shared" si="4"/>
        <v>0</v>
      </c>
      <c r="H19" s="33">
        <f>SUM(H16)</f>
        <v>1.5</v>
      </c>
    </row>
    <row r="20" spans="1:8" x14ac:dyDescent="0.25">
      <c r="A20" s="166" t="s">
        <v>31</v>
      </c>
      <c r="B20" s="166"/>
      <c r="C20" s="166"/>
      <c r="D20" s="166"/>
      <c r="E20" s="35">
        <f t="shared" si="1"/>
        <v>12.5</v>
      </c>
      <c r="F20" s="33">
        <f t="shared" ref="F20:G20" si="5">SUM(F17:F19)</f>
        <v>10.1</v>
      </c>
      <c r="G20" s="33">
        <f t="shared" si="5"/>
        <v>5.1000000000000005</v>
      </c>
      <c r="H20" s="33">
        <f>SUM(H17:H19)</f>
        <v>2.4</v>
      </c>
    </row>
  </sheetData>
  <mergeCells count="21">
    <mergeCell ref="G7:H7"/>
    <mergeCell ref="E1:H1"/>
    <mergeCell ref="E2:H2"/>
    <mergeCell ref="E3:H3"/>
    <mergeCell ref="E4:H4"/>
    <mergeCell ref="A6:I6"/>
    <mergeCell ref="E8:E11"/>
    <mergeCell ref="F8:H8"/>
    <mergeCell ref="F9:G9"/>
    <mergeCell ref="H9:H11"/>
    <mergeCell ref="F10:F11"/>
    <mergeCell ref="G10:G11"/>
    <mergeCell ref="A20:D20"/>
    <mergeCell ref="A8:A11"/>
    <mergeCell ref="B8:B11"/>
    <mergeCell ref="C8:C11"/>
    <mergeCell ref="D8:D11"/>
    <mergeCell ref="A17:D17"/>
    <mergeCell ref="A18:D18"/>
    <mergeCell ref="B12:B14"/>
    <mergeCell ref="A19:D19"/>
  </mergeCells>
  <pageMargins left="0.35433070866141736" right="0.35433070866141736" top="0.39370078740157483" bottom="0.19685039370078741" header="0.51181102362204722" footer="0.51181102362204722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zoomScaleNormal="100" workbookViewId="0">
      <selection activeCell="E3" sqref="E3:H3"/>
    </sheetView>
  </sheetViews>
  <sheetFormatPr defaultColWidth="9.140625" defaultRowHeight="15" x14ac:dyDescent="0.25"/>
  <cols>
    <col min="1" max="1" width="6.28515625" style="22" customWidth="1"/>
    <col min="2" max="2" width="16.7109375" style="22" customWidth="1"/>
    <col min="3" max="3" width="30.28515625" style="22" customWidth="1"/>
    <col min="4" max="4" width="41.7109375" style="22" customWidth="1"/>
    <col min="5" max="5" width="9.28515625" style="22" customWidth="1"/>
    <col min="6" max="6" width="9" style="22" customWidth="1"/>
    <col min="7" max="7" width="11" style="22" customWidth="1"/>
    <col min="8" max="8" width="9.28515625" style="22" customWidth="1"/>
    <col min="9" max="9" width="9.140625" style="22" hidden="1" customWidth="1"/>
    <col min="10" max="16384" width="9.140625" style="22"/>
  </cols>
  <sheetData>
    <row r="1" spans="1:9" ht="15" customHeight="1" x14ac:dyDescent="0.25">
      <c r="E1" s="123" t="s">
        <v>34</v>
      </c>
      <c r="F1" s="123"/>
      <c r="G1" s="123"/>
      <c r="H1" s="123"/>
    </row>
    <row r="2" spans="1:9" ht="15" customHeight="1" x14ac:dyDescent="0.25">
      <c r="E2" s="123" t="s">
        <v>86</v>
      </c>
      <c r="F2" s="123"/>
      <c r="G2" s="123"/>
      <c r="H2" s="123"/>
    </row>
    <row r="3" spans="1:9" ht="15" customHeight="1" x14ac:dyDescent="0.25">
      <c r="E3" s="123" t="s">
        <v>186</v>
      </c>
      <c r="F3" s="123"/>
      <c r="G3" s="123"/>
      <c r="H3" s="123"/>
    </row>
    <row r="4" spans="1:9" ht="15" customHeight="1" x14ac:dyDescent="0.25">
      <c r="E4" s="123" t="s">
        <v>172</v>
      </c>
      <c r="F4" s="123"/>
      <c r="G4" s="123"/>
      <c r="H4" s="123"/>
    </row>
    <row r="5" spans="1:9" x14ac:dyDescent="0.25">
      <c r="E5" s="81"/>
      <c r="F5" s="81"/>
      <c r="G5" s="81"/>
      <c r="H5" s="81"/>
    </row>
    <row r="6" spans="1:9" x14ac:dyDescent="0.25">
      <c r="A6" s="164" t="s">
        <v>173</v>
      </c>
      <c r="B6" s="164"/>
      <c r="C6" s="164"/>
      <c r="D6" s="164"/>
      <c r="E6" s="164"/>
      <c r="F6" s="164"/>
      <c r="G6" s="164"/>
      <c r="H6" s="164"/>
      <c r="I6" s="164"/>
    </row>
    <row r="7" spans="1:9" x14ac:dyDescent="0.25">
      <c r="G7" s="162" t="s">
        <v>30</v>
      </c>
      <c r="H7" s="162"/>
    </row>
    <row r="8" spans="1:9" x14ac:dyDescent="0.25">
      <c r="A8" s="165" t="s">
        <v>14</v>
      </c>
      <c r="B8" s="163" t="s">
        <v>18</v>
      </c>
      <c r="C8" s="163" t="s">
        <v>19</v>
      </c>
      <c r="D8" s="163" t="s">
        <v>20</v>
      </c>
      <c r="E8" s="163" t="s">
        <v>0</v>
      </c>
      <c r="F8" s="163" t="s">
        <v>1</v>
      </c>
      <c r="G8" s="163"/>
      <c r="H8" s="163"/>
    </row>
    <row r="9" spans="1:9" x14ac:dyDescent="0.25">
      <c r="A9" s="165"/>
      <c r="B9" s="163"/>
      <c r="C9" s="163"/>
      <c r="D9" s="163"/>
      <c r="E9" s="163"/>
      <c r="F9" s="163" t="s">
        <v>2</v>
      </c>
      <c r="G9" s="163"/>
      <c r="H9" s="163" t="s">
        <v>3</v>
      </c>
    </row>
    <row r="10" spans="1:9" ht="15" customHeight="1" x14ac:dyDescent="0.25">
      <c r="A10" s="165"/>
      <c r="B10" s="163"/>
      <c r="C10" s="163"/>
      <c r="D10" s="163"/>
      <c r="E10" s="163"/>
      <c r="F10" s="163" t="s">
        <v>4</v>
      </c>
      <c r="G10" s="163" t="s">
        <v>5</v>
      </c>
      <c r="H10" s="163"/>
    </row>
    <row r="11" spans="1:9" ht="15" customHeight="1" x14ac:dyDescent="0.25">
      <c r="A11" s="165"/>
      <c r="B11" s="163"/>
      <c r="C11" s="163"/>
      <c r="D11" s="163"/>
      <c r="E11" s="163"/>
      <c r="F11" s="163"/>
      <c r="G11" s="163"/>
      <c r="H11" s="163"/>
    </row>
    <row r="12" spans="1:9" ht="30" x14ac:dyDescent="0.25">
      <c r="A12" s="48">
        <v>12</v>
      </c>
      <c r="B12" s="82" t="s">
        <v>13</v>
      </c>
      <c r="C12" s="83" t="s">
        <v>6</v>
      </c>
      <c r="D12" s="83" t="s">
        <v>174</v>
      </c>
      <c r="E12" s="33">
        <f t="shared" ref="E12:E14" si="0">SUM(F12,H12)</f>
        <v>0</v>
      </c>
      <c r="F12" s="33">
        <v>-50</v>
      </c>
      <c r="G12" s="33"/>
      <c r="H12" s="33">
        <v>50</v>
      </c>
    </row>
    <row r="13" spans="1:9" x14ac:dyDescent="0.25">
      <c r="A13" s="163" t="s">
        <v>24</v>
      </c>
      <c r="B13" s="163"/>
      <c r="C13" s="163"/>
      <c r="D13" s="163"/>
      <c r="E13" s="33">
        <f t="shared" si="0"/>
        <v>0</v>
      </c>
      <c r="F13" s="33">
        <f t="shared" ref="F13:G13" si="1">SUM(F12)</f>
        <v>-50</v>
      </c>
      <c r="G13" s="33">
        <f t="shared" si="1"/>
        <v>0</v>
      </c>
      <c r="H13" s="33">
        <f>SUM(H12)</f>
        <v>50</v>
      </c>
    </row>
    <row r="14" spans="1:9" x14ac:dyDescent="0.25">
      <c r="A14" s="166" t="s">
        <v>31</v>
      </c>
      <c r="B14" s="166"/>
      <c r="C14" s="166"/>
      <c r="D14" s="166"/>
      <c r="E14" s="35">
        <f t="shared" si="0"/>
        <v>0</v>
      </c>
      <c r="F14" s="35">
        <f>SUM(F13:F13)</f>
        <v>-50</v>
      </c>
      <c r="G14" s="35">
        <f>SUM(G13:G13)</f>
        <v>0</v>
      </c>
      <c r="H14" s="35">
        <f>SUM(H13:H13)</f>
        <v>50</v>
      </c>
    </row>
    <row r="16" spans="1:9" x14ac:dyDescent="0.25">
      <c r="E16" s="39"/>
    </row>
    <row r="24" spans="5:5" x14ac:dyDescent="0.25">
      <c r="E24" s="46"/>
    </row>
    <row r="25" spans="5:5" x14ac:dyDescent="0.25">
      <c r="E25" s="39"/>
    </row>
  </sheetData>
  <mergeCells count="18">
    <mergeCell ref="A13:D13"/>
    <mergeCell ref="A14:D14"/>
    <mergeCell ref="A8:A11"/>
    <mergeCell ref="B8:B11"/>
    <mergeCell ref="C8:C11"/>
    <mergeCell ref="D8:D11"/>
    <mergeCell ref="E8:E11"/>
    <mergeCell ref="F8:H8"/>
    <mergeCell ref="F9:G9"/>
    <mergeCell ref="H9:H11"/>
    <mergeCell ref="F10:F11"/>
    <mergeCell ref="G10:G11"/>
    <mergeCell ref="G7:H7"/>
    <mergeCell ref="E1:H1"/>
    <mergeCell ref="E2:H2"/>
    <mergeCell ref="E3:H3"/>
    <mergeCell ref="E4:H4"/>
    <mergeCell ref="A6:I6"/>
  </mergeCells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I44"/>
  <sheetViews>
    <sheetView workbookViewId="0">
      <selection activeCell="N14" sqref="N14"/>
    </sheetView>
  </sheetViews>
  <sheetFormatPr defaultColWidth="9.140625" defaultRowHeight="15" x14ac:dyDescent="0.2"/>
  <cols>
    <col min="1" max="1" width="7.85546875" style="5" customWidth="1"/>
    <col min="2" max="2" width="61.28515625" style="5" customWidth="1"/>
    <col min="3" max="3" width="3.7109375" style="5" customWidth="1"/>
    <col min="4" max="4" width="13.42578125" style="5" customWidth="1"/>
    <col min="5" max="5" width="12" style="5" customWidth="1"/>
    <col min="6" max="6" width="11.42578125" style="5" customWidth="1"/>
    <col min="7" max="7" width="10.42578125" style="5" customWidth="1"/>
    <col min="8" max="16384" width="9.140625" style="5"/>
  </cols>
  <sheetData>
    <row r="1" spans="1:9" ht="12.75" customHeight="1" x14ac:dyDescent="0.2">
      <c r="D1" s="124" t="s">
        <v>27</v>
      </c>
      <c r="E1" s="124"/>
      <c r="F1" s="124"/>
      <c r="G1" s="124"/>
    </row>
    <row r="2" spans="1:9" ht="12.75" customHeight="1" x14ac:dyDescent="0.2">
      <c r="D2" s="124" t="s">
        <v>87</v>
      </c>
      <c r="E2" s="124"/>
      <c r="F2" s="124"/>
      <c r="G2" s="124"/>
    </row>
    <row r="3" spans="1:9" ht="12.75" customHeight="1" x14ac:dyDescent="0.2">
      <c r="D3" s="124" t="s">
        <v>187</v>
      </c>
      <c r="E3" s="124"/>
      <c r="F3" s="124"/>
      <c r="G3" s="124"/>
    </row>
    <row r="4" spans="1:9" x14ac:dyDescent="0.25">
      <c r="D4" s="173" t="s">
        <v>36</v>
      </c>
      <c r="E4" s="173"/>
      <c r="F4" s="173"/>
      <c r="G4" s="173"/>
    </row>
    <row r="5" spans="1:9" x14ac:dyDescent="0.25">
      <c r="D5" s="29"/>
      <c r="E5" s="29"/>
      <c r="F5" s="29"/>
      <c r="G5" s="29"/>
    </row>
    <row r="6" spans="1:9" ht="32.25" customHeight="1" x14ac:dyDescent="0.2">
      <c r="A6" s="178" t="s">
        <v>45</v>
      </c>
      <c r="B6" s="178"/>
      <c r="C6" s="178"/>
      <c r="D6" s="178"/>
      <c r="E6" s="178"/>
      <c r="F6" s="178"/>
      <c r="G6" s="178"/>
    </row>
    <row r="7" spans="1:9" ht="19.5" customHeight="1" x14ac:dyDescent="0.2">
      <c r="F7" s="179" t="s">
        <v>30</v>
      </c>
      <c r="G7" s="179"/>
    </row>
    <row r="8" spans="1:9" ht="15" customHeight="1" x14ac:dyDescent="0.2">
      <c r="A8" s="130" t="s">
        <v>10</v>
      </c>
      <c r="B8" s="130" t="s">
        <v>8</v>
      </c>
      <c r="C8" s="142" t="s">
        <v>14</v>
      </c>
      <c r="D8" s="177" t="s">
        <v>0</v>
      </c>
      <c r="E8" s="176" t="s">
        <v>1</v>
      </c>
      <c r="F8" s="176"/>
      <c r="G8" s="176"/>
    </row>
    <row r="9" spans="1:9" ht="15" customHeight="1" x14ac:dyDescent="0.2">
      <c r="A9" s="130"/>
      <c r="B9" s="130"/>
      <c r="C9" s="143"/>
      <c r="D9" s="177"/>
      <c r="E9" s="176" t="s">
        <v>2</v>
      </c>
      <c r="F9" s="176"/>
      <c r="G9" s="125" t="s">
        <v>3</v>
      </c>
    </row>
    <row r="10" spans="1:9" ht="15" customHeight="1" x14ac:dyDescent="0.2">
      <c r="A10" s="130"/>
      <c r="B10" s="130"/>
      <c r="C10" s="143"/>
      <c r="D10" s="177"/>
      <c r="E10" s="176" t="s">
        <v>4</v>
      </c>
      <c r="F10" s="176" t="s">
        <v>5</v>
      </c>
      <c r="G10" s="125"/>
    </row>
    <row r="11" spans="1:9" ht="19.5" customHeight="1" x14ac:dyDescent="0.2">
      <c r="A11" s="130"/>
      <c r="B11" s="130"/>
      <c r="C11" s="144"/>
      <c r="D11" s="177"/>
      <c r="E11" s="176"/>
      <c r="F11" s="176"/>
      <c r="G11" s="125"/>
    </row>
    <row r="12" spans="1:9" ht="30.75" customHeight="1" x14ac:dyDescent="0.25">
      <c r="A12" s="30" t="s">
        <v>11</v>
      </c>
      <c r="B12" s="6" t="s">
        <v>9</v>
      </c>
      <c r="C12" s="20">
        <v>1</v>
      </c>
      <c r="D12" s="31">
        <f t="shared" ref="D12:D37" si="0">SUM(E12,G12)</f>
        <v>245.31499999999997</v>
      </c>
      <c r="E12" s="96">
        <f>SUM('savivaldybės funkcijos(3)'!F53,'ugdymo reikmėms(5)'!F29,'kt_ dotacijos (6)'!F30,'biudz įst paj (7)'!F17)</f>
        <v>224.71499999999997</v>
      </c>
      <c r="F12" s="96">
        <f>SUM('savivaldybės funkcijos(3)'!G53,'ugdymo reikmėms(5)'!G29,'kt_ dotacijos (6)'!G30,'biudz įst paj (7)'!G17)</f>
        <v>-37.5</v>
      </c>
      <c r="G12" s="96">
        <f>SUM('savivaldybės funkcijos(3)'!H53,'ugdymo reikmėms(5)'!H29,'kt_ dotacijos (6)'!H30,'biudz įst paj (7)'!H17)</f>
        <v>20.599999999999998</v>
      </c>
      <c r="I12" s="10"/>
    </row>
    <row r="13" spans="1:9" ht="30.75" customHeight="1" x14ac:dyDescent="0.25">
      <c r="A13" s="18" t="s">
        <v>12</v>
      </c>
      <c r="B13" s="6" t="s">
        <v>17</v>
      </c>
      <c r="C13" s="20">
        <v>2</v>
      </c>
      <c r="D13" s="31">
        <f t="shared" si="0"/>
        <v>581.29999999999995</v>
      </c>
      <c r="E13" s="96">
        <f>SUM('savivaldybės funkcijos(3)'!F54)</f>
        <v>88.100000000000009</v>
      </c>
      <c r="F13" s="96">
        <f>SUM('savivaldybės funkcijos(3)'!G54)</f>
        <v>8.6</v>
      </c>
      <c r="G13" s="96">
        <f>SUM('savivaldybės funkcijos(3)'!H54)</f>
        <v>493.2</v>
      </c>
      <c r="I13" s="10"/>
    </row>
    <row r="14" spans="1:9" ht="30.75" customHeight="1" x14ac:dyDescent="0.25">
      <c r="A14" s="18" t="s">
        <v>151</v>
      </c>
      <c r="B14" s="6" t="s">
        <v>165</v>
      </c>
      <c r="C14" s="20">
        <v>3</v>
      </c>
      <c r="D14" s="31">
        <f t="shared" si="0"/>
        <v>3.8</v>
      </c>
      <c r="E14" s="96">
        <f>SUM('savivaldybės funkcijos(3)'!F55)</f>
        <v>0.4</v>
      </c>
      <c r="F14" s="96">
        <f>SUM('savivaldybės funkcijos(3)'!G55)</f>
        <v>0</v>
      </c>
      <c r="G14" s="96">
        <f>SUM('savivaldybės funkcijos(3)'!H55)</f>
        <v>3.4</v>
      </c>
      <c r="I14" s="10"/>
    </row>
    <row r="15" spans="1:9" ht="30.75" customHeight="1" x14ac:dyDescent="0.25">
      <c r="A15" s="18" t="s">
        <v>61</v>
      </c>
      <c r="B15" s="6" t="s">
        <v>79</v>
      </c>
      <c r="C15" s="20">
        <v>4</v>
      </c>
      <c r="D15" s="31">
        <f t="shared" si="0"/>
        <v>318.57799999999997</v>
      </c>
      <c r="E15" s="96">
        <f>SUM('savivaldybės funkcijos(3)'!F56,'kt_ dotacijos (6)'!F31)</f>
        <v>318.57799999999997</v>
      </c>
      <c r="F15" s="96">
        <f>SUM('savivaldybės funkcijos(3)'!G56,'kt_ dotacijos (6)'!G31)</f>
        <v>81.283000000000001</v>
      </c>
      <c r="G15" s="96">
        <f>SUM('savivaldybės funkcijos(3)'!H56,'kt_ dotacijos (6)'!H31)</f>
        <v>0</v>
      </c>
      <c r="I15" s="10"/>
    </row>
    <row r="16" spans="1:9" ht="30.75" customHeight="1" x14ac:dyDescent="0.25">
      <c r="A16" s="18" t="s">
        <v>64</v>
      </c>
      <c r="B16" s="6" t="s">
        <v>80</v>
      </c>
      <c r="C16" s="20">
        <v>6</v>
      </c>
      <c r="D16" s="31">
        <f t="shared" si="0"/>
        <v>124.3</v>
      </c>
      <c r="E16" s="96">
        <f>SUM('savivaldybės funkcijos(3)'!F57,'biudz įst paj (7)'!F18)</f>
        <v>54.3</v>
      </c>
      <c r="F16" s="96">
        <f>SUM('savivaldybės funkcijos(3)'!G57,'biudz įst paj (7)'!G18)</f>
        <v>10.600000000000001</v>
      </c>
      <c r="G16" s="96">
        <f>SUM('savivaldybės funkcijos(3)'!H57,'biudz įst paj (7)'!H18)</f>
        <v>70</v>
      </c>
      <c r="I16" s="10"/>
    </row>
    <row r="17" spans="1:9" ht="30.75" customHeight="1" x14ac:dyDescent="0.25">
      <c r="A17" s="18" t="s">
        <v>13</v>
      </c>
      <c r="B17" s="6" t="s">
        <v>25</v>
      </c>
      <c r="C17" s="20">
        <v>7</v>
      </c>
      <c r="D17" s="31">
        <f t="shared" si="0"/>
        <v>324.7</v>
      </c>
      <c r="E17" s="96">
        <f>SUM('savivaldybės funkcijos(3)'!F58,'biudz įst paj (7)'!F19,'lik(8)'!F13,'v.f.(4)'!F13)</f>
        <v>99.6</v>
      </c>
      <c r="F17" s="96">
        <f>SUM('savivaldybės funkcijos(3)'!G58,'biudz įst paj (7)'!G19,'lik(8)'!G13,'v.f.(4)'!G13)</f>
        <v>64.5</v>
      </c>
      <c r="G17" s="96">
        <f>SUM('savivaldybės funkcijos(3)'!H58,'biudz įst paj (7)'!H19,'lik(8)'!H13,'v.f.(4)'!H13)</f>
        <v>225.1</v>
      </c>
      <c r="I17" s="10"/>
    </row>
    <row r="18" spans="1:9" ht="30.75" customHeight="1" x14ac:dyDescent="0.25">
      <c r="A18" s="18" t="s">
        <v>81</v>
      </c>
      <c r="B18" s="6" t="s">
        <v>83</v>
      </c>
      <c r="C18" s="20">
        <v>8</v>
      </c>
      <c r="D18" s="31">
        <f t="shared" si="0"/>
        <v>190</v>
      </c>
      <c r="E18" s="96">
        <f>SUM('savivaldybės funkcijos(3)'!F59)</f>
        <v>40</v>
      </c>
      <c r="F18" s="96">
        <f>SUM('savivaldybės funkcijos(3)'!G59)</f>
        <v>0</v>
      </c>
      <c r="G18" s="96">
        <f>SUM('savivaldybės funkcijos(3)'!H59)</f>
        <v>150</v>
      </c>
      <c r="I18" s="10"/>
    </row>
    <row r="19" spans="1:9" ht="18.75" customHeight="1" x14ac:dyDescent="0.2">
      <c r="A19" s="174" t="s">
        <v>29</v>
      </c>
      <c r="B19" s="175"/>
      <c r="C19" s="50">
        <v>9</v>
      </c>
      <c r="D19" s="34">
        <f t="shared" si="0"/>
        <v>1787.9929999999999</v>
      </c>
      <c r="E19" s="103">
        <f t="shared" ref="E19:F19" si="1">SUM(E12:E18)</f>
        <v>825.69299999999987</v>
      </c>
      <c r="F19" s="103">
        <f t="shared" si="1"/>
        <v>127.483</v>
      </c>
      <c r="G19" s="103">
        <f>SUM(G12:G18)</f>
        <v>962.3</v>
      </c>
      <c r="H19" s="17"/>
      <c r="I19" s="17"/>
    </row>
    <row r="20" spans="1:9" hidden="1" x14ac:dyDescent="0.25">
      <c r="A20" s="7"/>
      <c r="B20" s="8"/>
      <c r="C20" s="21"/>
      <c r="D20" s="34" t="e">
        <f t="shared" si="0"/>
        <v>#REF!</v>
      </c>
      <c r="E20" s="96" t="e">
        <f>'savivaldybės funkcijos(3)'!F61+#REF!+'kt_ dotacijos (6)'!#REF!+#REF!</f>
        <v>#REF!</v>
      </c>
      <c r="F20" s="103">
        <f>SUM(F13:F19)</f>
        <v>292.46600000000001</v>
      </c>
      <c r="G20" s="103">
        <f>SUM(G13:G19)</f>
        <v>1904</v>
      </c>
      <c r="H20" s="16"/>
      <c r="I20" s="16"/>
    </row>
    <row r="21" spans="1:9" hidden="1" x14ac:dyDescent="0.25">
      <c r="A21" s="7"/>
      <c r="B21" s="8"/>
      <c r="C21" s="21"/>
      <c r="D21" s="34" t="e">
        <f t="shared" si="0"/>
        <v>#REF!</v>
      </c>
      <c r="E21" s="96" t="e">
        <f>'savivaldybės funkcijos(3)'!F62+#REF!+'kt_ dotacijos (6)'!#REF!+#REF!</f>
        <v>#REF!</v>
      </c>
      <c r="F21" s="103">
        <f>SUM(F16:F20)</f>
        <v>495.04899999999998</v>
      </c>
      <c r="G21" s="103">
        <f>SUM(G16:G20)</f>
        <v>3311.4</v>
      </c>
      <c r="H21" s="16"/>
      <c r="I21" s="16"/>
    </row>
    <row r="22" spans="1:9" hidden="1" x14ac:dyDescent="0.25">
      <c r="A22" s="7"/>
      <c r="B22" s="8"/>
      <c r="C22" s="21"/>
      <c r="D22" s="34" t="e">
        <f t="shared" si="0"/>
        <v>#REF!</v>
      </c>
      <c r="E22" s="96" t="e">
        <f>'savivaldybės funkcijos(3)'!#REF!+#REF!+'kt_ dotacijos (6)'!#REF!+#REF!</f>
        <v>#REF!</v>
      </c>
      <c r="F22" s="103">
        <f>SUM(F16:F21)</f>
        <v>990.09799999999996</v>
      </c>
      <c r="G22" s="103">
        <f>SUM(G16:G21)</f>
        <v>6622.8</v>
      </c>
      <c r="H22" s="16"/>
      <c r="I22" s="16"/>
    </row>
    <row r="23" spans="1:9" hidden="1" x14ac:dyDescent="0.25">
      <c r="A23" s="7"/>
      <c r="B23" s="8"/>
      <c r="C23" s="21"/>
      <c r="D23" s="34" t="e">
        <f t="shared" si="0"/>
        <v>#REF!</v>
      </c>
      <c r="E23" s="96" t="e">
        <f>'savivaldybės funkcijos(3)'!#REF!+#REF!+'kt_ dotacijos (6)'!#REF!+#REF!</f>
        <v>#REF!</v>
      </c>
      <c r="F23" s="103">
        <f>SUM(F17:F22)</f>
        <v>1969.596</v>
      </c>
      <c r="G23" s="103">
        <f>SUM(G17:G22)</f>
        <v>13175.6</v>
      </c>
      <c r="H23" s="16"/>
      <c r="I23" s="16"/>
    </row>
    <row r="24" spans="1:9" hidden="1" x14ac:dyDescent="0.25">
      <c r="A24" s="7"/>
      <c r="B24" s="8"/>
      <c r="C24" s="21"/>
      <c r="D24" s="34" t="e">
        <f t="shared" si="0"/>
        <v>#REF!</v>
      </c>
      <c r="E24" s="96" t="e">
        <f>'savivaldybės funkcijos(3)'!#REF!+#REF!+'kt_ dotacijos (6)'!#REF!+#REF!</f>
        <v>#REF!</v>
      </c>
      <c r="F24" s="103">
        <f>SUM(F17:F23)</f>
        <v>3939.192</v>
      </c>
      <c r="G24" s="103">
        <f>SUM(G17:G23)</f>
        <v>26351.200000000001</v>
      </c>
      <c r="H24" s="16"/>
      <c r="I24" s="16"/>
    </row>
    <row r="25" spans="1:9" hidden="1" x14ac:dyDescent="0.25">
      <c r="A25" s="7"/>
      <c r="B25" s="8"/>
      <c r="C25" s="21"/>
      <c r="D25" s="34" t="e">
        <f t="shared" si="0"/>
        <v>#REF!</v>
      </c>
      <c r="E25" s="96" t="e">
        <f>'savivaldybės funkcijos(3)'!#REF!+#REF!+'kt_ dotacijos (6)'!#REF!+#REF!</f>
        <v>#REF!</v>
      </c>
      <c r="F25" s="103">
        <f>SUM(F17:F24)</f>
        <v>7878.384</v>
      </c>
      <c r="G25" s="103">
        <f>SUM(G17:G24)</f>
        <v>52702.400000000001</v>
      </c>
      <c r="H25" s="16"/>
      <c r="I25" s="16"/>
    </row>
    <row r="26" spans="1:9" hidden="1" x14ac:dyDescent="0.25">
      <c r="A26" s="7"/>
      <c r="B26" s="8"/>
      <c r="C26" s="21"/>
      <c r="D26" s="34" t="e">
        <f t="shared" si="0"/>
        <v>#REF!</v>
      </c>
      <c r="E26" s="96" t="e">
        <f>'savivaldybės funkcijos(3)'!#REF!+#REF!+'kt_ dotacijos (6)'!#REF!+#REF!</f>
        <v>#REF!</v>
      </c>
      <c r="F26" s="103">
        <f>SUM(F19:F25)</f>
        <v>15692.268</v>
      </c>
      <c r="G26" s="103">
        <f>SUM(G19:G25)</f>
        <v>105029.70000000001</v>
      </c>
      <c r="H26" s="16"/>
      <c r="I26" s="16"/>
    </row>
    <row r="27" spans="1:9" hidden="1" x14ac:dyDescent="0.25">
      <c r="A27" s="7"/>
      <c r="B27" s="8"/>
      <c r="C27" s="21"/>
      <c r="D27" s="34" t="e">
        <f t="shared" si="0"/>
        <v>#REF!</v>
      </c>
      <c r="E27" s="96" t="e">
        <f>'savivaldybės funkcijos(3)'!#REF!+#REF!+'kt_ dotacijos (6)'!#REF!+#REF!</f>
        <v>#REF!</v>
      </c>
      <c r="F27" s="103">
        <f t="shared" ref="F27:F36" si="2">SUM(F19:F26)</f>
        <v>31384.536</v>
      </c>
      <c r="G27" s="103">
        <f t="shared" ref="G27:G36" si="3">SUM(G19:G26)</f>
        <v>210059.40000000002</v>
      </c>
      <c r="H27" s="16"/>
      <c r="I27" s="16"/>
    </row>
    <row r="28" spans="1:9" hidden="1" x14ac:dyDescent="0.25">
      <c r="A28" s="7"/>
      <c r="B28" s="8"/>
      <c r="C28" s="21"/>
      <c r="D28" s="34" t="e">
        <f t="shared" si="0"/>
        <v>#REF!</v>
      </c>
      <c r="E28" s="96" t="e">
        <f>'savivaldybės funkcijos(3)'!#REF!+#REF!+'kt_ dotacijos (6)'!#REF!+#REF!</f>
        <v>#REF!</v>
      </c>
      <c r="F28" s="103">
        <f t="shared" si="2"/>
        <v>62641.589</v>
      </c>
      <c r="G28" s="103">
        <f t="shared" si="3"/>
        <v>419156.5</v>
      </c>
      <c r="H28" s="16"/>
      <c r="I28" s="16"/>
    </row>
    <row r="29" spans="1:9" hidden="1" x14ac:dyDescent="0.25">
      <c r="A29" s="7"/>
      <c r="B29" s="8"/>
      <c r="C29" s="21"/>
      <c r="D29" s="34" t="e">
        <f t="shared" si="0"/>
        <v>#REF!</v>
      </c>
      <c r="E29" s="96" t="e">
        <f>'savivaldybės funkcijos(3)'!#REF!+#REF!+'kt_ dotacijos (6)'!#REF!+#REF!</f>
        <v>#REF!</v>
      </c>
      <c r="F29" s="103">
        <f t="shared" si="2"/>
        <v>124990.712</v>
      </c>
      <c r="G29" s="103">
        <f t="shared" si="3"/>
        <v>836409</v>
      </c>
      <c r="H29" s="16"/>
      <c r="I29" s="16"/>
    </row>
    <row r="30" spans="1:9" hidden="1" x14ac:dyDescent="0.25">
      <c r="A30" s="7"/>
      <c r="B30" s="8"/>
      <c r="C30" s="21"/>
      <c r="D30" s="34" t="e">
        <f t="shared" si="0"/>
        <v>#REF!</v>
      </c>
      <c r="E30" s="96" t="e">
        <f>'savivaldybės funkcijos(3)'!#REF!+#REF!+'kt_ dotacijos (6)'!#REF!+#REF!</f>
        <v>#REF!</v>
      </c>
      <c r="F30" s="103">
        <f t="shared" si="2"/>
        <v>249486.375</v>
      </c>
      <c r="G30" s="103">
        <f t="shared" si="3"/>
        <v>1669506.6</v>
      </c>
      <c r="H30" s="16"/>
      <c r="I30" s="16"/>
    </row>
    <row r="31" spans="1:9" hidden="1" x14ac:dyDescent="0.25">
      <c r="A31" s="7"/>
      <c r="B31" s="8"/>
      <c r="C31" s="21"/>
      <c r="D31" s="34" t="e">
        <f t="shared" si="0"/>
        <v>#REF!</v>
      </c>
      <c r="E31" s="96" t="e">
        <f>'savivaldybės funkcijos(3)'!#REF!+#REF!+'kt_ dotacijos (6)'!#REF!+#REF!</f>
        <v>#REF!</v>
      </c>
      <c r="F31" s="103">
        <f t="shared" si="2"/>
        <v>497982.652</v>
      </c>
      <c r="G31" s="103">
        <f t="shared" si="3"/>
        <v>3332390.4000000004</v>
      </c>
      <c r="H31" s="16"/>
      <c r="I31" s="16"/>
    </row>
    <row r="32" spans="1:9" hidden="1" x14ac:dyDescent="0.25">
      <c r="A32" s="7"/>
      <c r="B32" s="8"/>
      <c r="C32" s="21"/>
      <c r="D32" s="34" t="e">
        <f t="shared" si="0"/>
        <v>#REF!</v>
      </c>
      <c r="E32" s="96" t="e">
        <f>'savivaldybės funkcijos(3)'!#REF!+#REF!+'kt_ dotacijos (6)'!#REF!+#REF!</f>
        <v>#REF!</v>
      </c>
      <c r="F32" s="103">
        <f t="shared" si="2"/>
        <v>993995.70799999998</v>
      </c>
      <c r="G32" s="103">
        <f t="shared" si="3"/>
        <v>6651605.2000000011</v>
      </c>
      <c r="H32" s="16"/>
      <c r="I32" s="16"/>
    </row>
    <row r="33" spans="1:9" hidden="1" x14ac:dyDescent="0.25">
      <c r="A33" s="7"/>
      <c r="B33" s="8"/>
      <c r="C33" s="21"/>
      <c r="D33" s="34" t="e">
        <f t="shared" si="0"/>
        <v>#REF!</v>
      </c>
      <c r="E33" s="96" t="e">
        <f>'savivaldybės funkcijos(3)'!#REF!+#REF!+'kt_ dotacijos (6)'!#REF!+#REF!</f>
        <v>#REF!</v>
      </c>
      <c r="F33" s="103">
        <f t="shared" si="2"/>
        <v>1984052.2239999999</v>
      </c>
      <c r="G33" s="103">
        <f t="shared" si="3"/>
        <v>13276859.200000001</v>
      </c>
      <c r="H33" s="16"/>
      <c r="I33" s="16"/>
    </row>
    <row r="34" spans="1:9" hidden="1" x14ac:dyDescent="0.25">
      <c r="A34" s="7"/>
      <c r="B34" s="8"/>
      <c r="C34" s="21"/>
      <c r="D34" s="34" t="e">
        <f t="shared" si="0"/>
        <v>#REF!</v>
      </c>
      <c r="E34" s="96" t="e">
        <f>'savivaldybės funkcijos(3)'!#REF!+#REF!+'kt_ dotacijos (6)'!#REF!+#REF!</f>
        <v>#REF!</v>
      </c>
      <c r="F34" s="103">
        <f t="shared" si="2"/>
        <v>3960226.0639999998</v>
      </c>
      <c r="G34" s="103">
        <f t="shared" si="3"/>
        <v>26501016</v>
      </c>
      <c r="H34" s="16"/>
      <c r="I34" s="16"/>
    </row>
    <row r="35" spans="1:9" hidden="1" x14ac:dyDescent="0.25">
      <c r="A35" s="7"/>
      <c r="B35" s="8"/>
      <c r="C35" s="21"/>
      <c r="D35" s="34" t="e">
        <f t="shared" si="0"/>
        <v>#REF!</v>
      </c>
      <c r="E35" s="96" t="e">
        <f>'savivaldybės funkcijos(3)'!#REF!+#REF!+'kt_ dotacijos (6)'!#REF!+#REF!</f>
        <v>#REF!</v>
      </c>
      <c r="F35" s="103">
        <f t="shared" si="2"/>
        <v>7904759.8599999994</v>
      </c>
      <c r="G35" s="103">
        <f t="shared" si="3"/>
        <v>52897002.300000004</v>
      </c>
      <c r="H35" s="16"/>
      <c r="I35" s="16"/>
    </row>
    <row r="36" spans="1:9" hidden="1" x14ac:dyDescent="0.25">
      <c r="A36" s="7"/>
      <c r="B36" s="8"/>
      <c r="C36" s="21"/>
      <c r="D36" s="34" t="e">
        <f t="shared" si="0"/>
        <v>#REF!</v>
      </c>
      <c r="E36" s="115" t="e">
        <f>'savivaldybės funkcijos(3)'!#REF!+#REF!+'kt_ dotacijos (6)'!#REF!+#REF!</f>
        <v>#REF!</v>
      </c>
      <c r="F36" s="116">
        <f t="shared" si="2"/>
        <v>15778135.183999998</v>
      </c>
      <c r="G36" s="116">
        <f t="shared" si="3"/>
        <v>105583945.20000002</v>
      </c>
      <c r="H36" s="16"/>
      <c r="I36" s="16"/>
    </row>
    <row r="37" spans="1:9" ht="18.75" customHeight="1" x14ac:dyDescent="0.25">
      <c r="A37" s="171" t="s">
        <v>39</v>
      </c>
      <c r="B37" s="171"/>
      <c r="C37" s="51">
        <v>10</v>
      </c>
      <c r="D37" s="34">
        <f t="shared" si="0"/>
        <v>0</v>
      </c>
      <c r="E37" s="96">
        <f>'savivaldybės funkcijos(3)'!F61</f>
        <v>0</v>
      </c>
      <c r="F37" s="96">
        <f>'savivaldybės funkcijos(3)'!G61</f>
        <v>0</v>
      </c>
      <c r="G37" s="96">
        <f>'savivaldybės funkcijos(3)'!H61</f>
        <v>0</v>
      </c>
    </row>
    <row r="38" spans="1:9" ht="15.75" customHeight="1" x14ac:dyDescent="0.2">
      <c r="A38" s="172" t="s">
        <v>38</v>
      </c>
      <c r="B38" s="172"/>
      <c r="C38" s="25">
        <v>11</v>
      </c>
      <c r="D38" s="34">
        <f>D19-D37</f>
        <v>1787.9929999999999</v>
      </c>
      <c r="E38" s="103">
        <f>E19-E37</f>
        <v>825.69299999999987</v>
      </c>
      <c r="F38" s="103">
        <f>F19-F37</f>
        <v>127.483</v>
      </c>
      <c r="G38" s="103">
        <f>G19-G37</f>
        <v>962.3</v>
      </c>
    </row>
    <row r="39" spans="1:9" x14ac:dyDescent="0.2">
      <c r="B39" s="24"/>
      <c r="D39" s="10"/>
      <c r="F39" s="11"/>
    </row>
    <row r="40" spans="1:9" x14ac:dyDescent="0.2">
      <c r="B40" s="24"/>
      <c r="D40" s="10"/>
    </row>
    <row r="41" spans="1:9" x14ac:dyDescent="0.2">
      <c r="B41" s="24"/>
      <c r="D41" s="10"/>
    </row>
    <row r="42" spans="1:9" x14ac:dyDescent="0.2">
      <c r="D42" s="10"/>
    </row>
    <row r="44" spans="1:9" x14ac:dyDescent="0.2">
      <c r="D44" s="10"/>
    </row>
  </sheetData>
  <mergeCells count="18">
    <mergeCell ref="A8:A11"/>
    <mergeCell ref="F7:G7"/>
    <mergeCell ref="A37:B37"/>
    <mergeCell ref="A38:B38"/>
    <mergeCell ref="D1:G1"/>
    <mergeCell ref="D2:G2"/>
    <mergeCell ref="D3:G3"/>
    <mergeCell ref="D4:G4"/>
    <mergeCell ref="A19:B19"/>
    <mergeCell ref="F10:F11"/>
    <mergeCell ref="E10:E11"/>
    <mergeCell ref="G9:G11"/>
    <mergeCell ref="E9:F9"/>
    <mergeCell ref="D8:D11"/>
    <mergeCell ref="E8:G8"/>
    <mergeCell ref="A6:G6"/>
    <mergeCell ref="C8:C11"/>
    <mergeCell ref="B8:B11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9</vt:i4>
      </vt:variant>
      <vt:variant>
        <vt:lpstr>Įvardinti diapazonai</vt:lpstr>
      </vt:variant>
      <vt:variant>
        <vt:i4>6</vt:i4>
      </vt:variant>
    </vt:vector>
  </HeadingPairs>
  <TitlesOfParts>
    <vt:vector size="15" baseType="lpstr">
      <vt:lpstr>pajamos (1)</vt:lpstr>
      <vt:lpstr>įmokos (2)</vt:lpstr>
      <vt:lpstr>savivaldybės funkcijos(3)</vt:lpstr>
      <vt:lpstr>v.f.(4)</vt:lpstr>
      <vt:lpstr>ugdymo reikmėms(5)</vt:lpstr>
      <vt:lpstr>kt_ dotacijos (6)</vt:lpstr>
      <vt:lpstr>biudz įst paj (7)</vt:lpstr>
      <vt:lpstr>lik(8)</vt:lpstr>
      <vt:lpstr>programos(9)</vt:lpstr>
      <vt:lpstr>'biudz įst paj (7)'!Print_Titles</vt:lpstr>
      <vt:lpstr>'įmokos (2)'!Print_Titles</vt:lpstr>
      <vt:lpstr>'kt_ dotacijos (6)'!Print_Titles</vt:lpstr>
      <vt:lpstr>'pajamos (1)'!Print_Titles</vt:lpstr>
      <vt:lpstr>'savivaldybės funkcijos(3)'!Print_Titles</vt:lpstr>
      <vt:lpstr>'ugdymo reikmėms(5)'!Print_Titles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margarita</dc:creator>
  <cp:lastModifiedBy>Jovita Šumskienė</cp:lastModifiedBy>
  <cp:lastPrinted>2021-07-30T04:58:38Z</cp:lastPrinted>
  <dcterms:created xsi:type="dcterms:W3CDTF">2002-11-07T10:01:21Z</dcterms:created>
  <dcterms:modified xsi:type="dcterms:W3CDTF">2021-07-30T04:58:47Z</dcterms:modified>
</cp:coreProperties>
</file>