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320" windowHeight="9960"/>
  </bookViews>
  <sheets>
    <sheet name="pajamos (1)" sheetId="11" r:id="rId1"/>
    <sheet name="savivaldybės funkcijos(3)" sheetId="24" r:id="rId2"/>
    <sheet name="kt_ dotacijos (6)" sheetId="21" r:id="rId3"/>
    <sheet name="likutis (8)" sheetId="25" r:id="rId4"/>
    <sheet name="programos(9)" sheetId="6" r:id="rId5"/>
  </sheets>
  <definedNames>
    <definedName name="_xlnm.Print_Titles" localSheetId="2">'kt_ dotacijos (6)'!$8:$11</definedName>
    <definedName name="_xlnm.Print_Titles" localSheetId="3">'likutis (8)'!$8:$11</definedName>
    <definedName name="_xlnm.Print_Titles" localSheetId="0">'pajamos (1)'!$8:$8</definedName>
    <definedName name="_xlnm.Print_Titles" localSheetId="1">'savivaldybės funkcijos(3)'!$8:$11</definedName>
  </definedNames>
  <calcPr calcId="145621"/>
</workbook>
</file>

<file path=xl/calcChain.xml><?xml version="1.0" encoding="utf-8"?>
<calcChain xmlns="http://schemas.openxmlformats.org/spreadsheetml/2006/main">
  <c r="F24" i="24" l="1"/>
  <c r="G24" i="24"/>
  <c r="H24" i="24"/>
  <c r="F15" i="25"/>
  <c r="G15" i="25"/>
  <c r="H15" i="25"/>
  <c r="E13" i="25"/>
  <c r="E14" i="25"/>
  <c r="F28" i="21"/>
  <c r="G28" i="21"/>
  <c r="H28" i="21"/>
  <c r="F25" i="24"/>
  <c r="G25" i="24"/>
  <c r="H25" i="24"/>
  <c r="F23" i="24"/>
  <c r="G23" i="24"/>
  <c r="H23" i="24"/>
  <c r="E12" i="24"/>
  <c r="E13" i="24"/>
  <c r="E14" i="24"/>
  <c r="F26" i="24"/>
  <c r="E15" i="6" s="1"/>
  <c r="G26" i="24"/>
  <c r="F15" i="6" s="1"/>
  <c r="H26" i="24"/>
  <c r="G15" i="6" s="1"/>
  <c r="E17" i="24"/>
  <c r="F28" i="24"/>
  <c r="G28" i="24"/>
  <c r="H28" i="24"/>
  <c r="F18" i="24"/>
  <c r="G18" i="24"/>
  <c r="H18" i="24"/>
  <c r="E22" i="24"/>
  <c r="E20" i="24"/>
  <c r="E25" i="24" l="1"/>
  <c r="E15" i="25"/>
  <c r="G13" i="6"/>
  <c r="F13" i="6"/>
  <c r="E13" i="6"/>
  <c r="E23" i="24"/>
  <c r="E26" i="24"/>
  <c r="E16" i="24"/>
  <c r="E15" i="24"/>
  <c r="E12" i="6" l="1"/>
  <c r="F12" i="6"/>
  <c r="G12" i="6"/>
  <c r="F30" i="21"/>
  <c r="G30" i="21"/>
  <c r="H30" i="21"/>
  <c r="E27" i="21"/>
  <c r="C9" i="11"/>
  <c r="F29" i="21"/>
  <c r="E14" i="6" s="1"/>
  <c r="G29" i="21"/>
  <c r="F14" i="6" s="1"/>
  <c r="H29" i="21"/>
  <c r="G14" i="6" s="1"/>
  <c r="E25" i="21"/>
  <c r="E26" i="21"/>
  <c r="E21" i="21"/>
  <c r="E22" i="21"/>
  <c r="E23" i="21"/>
  <c r="E24" i="21"/>
  <c r="E19" i="24"/>
  <c r="E29" i="21" l="1"/>
  <c r="E24" i="24"/>
  <c r="I16" i="25"/>
  <c r="H16" i="25"/>
  <c r="H17" i="25" s="1"/>
  <c r="G16" i="25"/>
  <c r="G17" i="25" s="1"/>
  <c r="F16" i="25"/>
  <c r="E16" i="25"/>
  <c r="E12" i="25"/>
  <c r="F27" i="24"/>
  <c r="G27" i="24"/>
  <c r="H27" i="24"/>
  <c r="C18" i="11"/>
  <c r="E13" i="21"/>
  <c r="E14" i="21"/>
  <c r="E15" i="21"/>
  <c r="E16" i="21"/>
  <c r="E17" i="21"/>
  <c r="E18" i="21"/>
  <c r="E19" i="21"/>
  <c r="F16" i="6" l="1"/>
  <c r="G29" i="24"/>
  <c r="F17" i="25"/>
  <c r="E17" i="25" s="1"/>
  <c r="E16" i="6"/>
  <c r="F29" i="24"/>
  <c r="G16" i="6"/>
  <c r="H29" i="24"/>
  <c r="G31" i="21"/>
  <c r="F17" i="6" s="1"/>
  <c r="H31" i="21"/>
  <c r="G17" i="6" s="1"/>
  <c r="I31" i="21"/>
  <c r="I30" i="21"/>
  <c r="E27" i="24"/>
  <c r="F31" i="21"/>
  <c r="E17" i="6" s="1"/>
  <c r="E12" i="21"/>
  <c r="I28" i="21"/>
  <c r="F36" i="6"/>
  <c r="G36" i="6"/>
  <c r="E36" i="6"/>
  <c r="E21" i="6"/>
  <c r="D21" i="6" s="1"/>
  <c r="E22" i="6"/>
  <c r="D22" i="6" s="1"/>
  <c r="E23" i="6"/>
  <c r="D23" i="6" s="1"/>
  <c r="E24" i="6"/>
  <c r="D24" i="6" s="1"/>
  <c r="E25" i="6"/>
  <c r="D25" i="6" s="1"/>
  <c r="E26" i="6"/>
  <c r="D26" i="6" s="1"/>
  <c r="E27" i="6"/>
  <c r="D27" i="6" s="1"/>
  <c r="E28" i="6"/>
  <c r="D28" i="6" s="1"/>
  <c r="E29" i="6"/>
  <c r="D29" i="6" s="1"/>
  <c r="E30" i="6"/>
  <c r="D30" i="6" s="1"/>
  <c r="E31" i="6"/>
  <c r="D31" i="6" s="1"/>
  <c r="E32" i="6"/>
  <c r="D32" i="6" s="1"/>
  <c r="E33" i="6"/>
  <c r="D33" i="6" s="1"/>
  <c r="E34" i="6"/>
  <c r="D34" i="6" s="1"/>
  <c r="E35" i="6"/>
  <c r="D35" i="6" s="1"/>
  <c r="E20" i="21"/>
  <c r="E21" i="24"/>
  <c r="E28" i="21"/>
  <c r="H31" i="24" l="1"/>
  <c r="D16" i="6"/>
  <c r="E31" i="21"/>
  <c r="E30" i="21"/>
  <c r="H32" i="21"/>
  <c r="G31" i="24"/>
  <c r="D36" i="6"/>
  <c r="E18" i="24"/>
  <c r="E30" i="24"/>
  <c r="E28" i="24"/>
  <c r="D12" i="6"/>
  <c r="G32" i="21"/>
  <c r="F32" i="21"/>
  <c r="D13" i="6"/>
  <c r="E19" i="6"/>
  <c r="D19" i="6" s="1"/>
  <c r="D17" i="6" l="1"/>
  <c r="E32" i="21"/>
  <c r="G18" i="6"/>
  <c r="G19" i="6" s="1"/>
  <c r="D15" i="6"/>
  <c r="F31" i="24"/>
  <c r="E29" i="24"/>
  <c r="G37" i="6"/>
  <c r="F18" i="6"/>
  <c r="F19" i="6" s="1"/>
  <c r="E18" i="6"/>
  <c r="D14" i="6"/>
  <c r="E37" i="6" l="1"/>
  <c r="D18" i="6"/>
  <c r="D37" i="6" s="1"/>
  <c r="G20" i="6"/>
  <c r="F37" i="6"/>
  <c r="F20" i="6"/>
  <c r="F21" i="6" s="1"/>
  <c r="E20" i="6"/>
  <c r="D20" i="6" s="1"/>
  <c r="E31" i="24"/>
  <c r="G21" i="6" l="1"/>
  <c r="F22" i="6"/>
  <c r="F23" i="6" l="1"/>
  <c r="F24" i="6" s="1"/>
  <c r="G22" i="6"/>
  <c r="F25" i="6" l="1"/>
  <c r="G23" i="6"/>
  <c r="G24" i="6" l="1"/>
  <c r="F26" i="6"/>
  <c r="F27" i="6" s="1"/>
  <c r="G25" i="6" l="1"/>
  <c r="F28" i="6"/>
  <c r="F29" i="6" l="1"/>
  <c r="F30" i="6" s="1"/>
  <c r="G26" i="6"/>
  <c r="F31" i="6" l="1"/>
  <c r="F32" i="6" s="1"/>
  <c r="F33" i="6" s="1"/>
  <c r="F34" i="6" s="1"/>
  <c r="F35" i="6" s="1"/>
  <c r="G27" i="6"/>
  <c r="G28" i="6" l="1"/>
  <c r="G29" i="6" l="1"/>
  <c r="G30" i="6" s="1"/>
  <c r="G31" i="6" l="1"/>
  <c r="G32" i="6" s="1"/>
  <c r="G33" i="6" s="1"/>
  <c r="G34" i="6" l="1"/>
  <c r="G35" i="6" s="1"/>
</calcChain>
</file>

<file path=xl/sharedStrings.xml><?xml version="1.0" encoding="utf-8"?>
<sst xmlns="http://schemas.openxmlformats.org/spreadsheetml/2006/main" count="197" uniqueCount="120">
  <si>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</si>
  <si>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</si>
  <si>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</si>
  <si>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</si>
  <si>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</si>
  <si>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</si>
  <si>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</si>
  <si>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„Saulės“  gimnazija</t>
  </si>
  <si>
    <t>M.Oginskio meno mokykla</t>
  </si>
  <si>
    <t>IŠ VISO:</t>
  </si>
  <si>
    <t xml:space="preserve">Programos pavadinimas </t>
  </si>
  <si>
    <t>Lopšelis-darželis „Nykštukas“</t>
  </si>
  <si>
    <t>Lopšelis-darželis „Rūtelė“</t>
  </si>
  <si>
    <t>Lopšelis-darželis „Vyturėlis“</t>
  </si>
  <si>
    <t>Ugdymo kokybės ir modernios aplinkos užtikrinimo programa</t>
  </si>
  <si>
    <t>Platelių gimnazija</t>
  </si>
  <si>
    <t>Programos kodas</t>
  </si>
  <si>
    <t>01</t>
  </si>
  <si>
    <t>02</t>
  </si>
  <si>
    <t>04</t>
  </si>
  <si>
    <t>07</t>
  </si>
  <si>
    <t>08</t>
  </si>
  <si>
    <t>06</t>
  </si>
  <si>
    <t>Eil.Nr.</t>
  </si>
  <si>
    <t>Pajamų pavadinimas</t>
  </si>
  <si>
    <t>IŠ VISO</t>
  </si>
  <si>
    <t>Ekonominės ir projektinės veiklos programa</t>
  </si>
  <si>
    <t>Programos kodas, pavadinimas</t>
  </si>
  <si>
    <t xml:space="preserve">Asignavimų valdytojo pavadinimas </t>
  </si>
  <si>
    <t>Platelių gimnazijos veikla</t>
  </si>
  <si>
    <t>„Saulės“  gimnazijos veikla</t>
  </si>
  <si>
    <t>Priemonės pavadinimas</t>
  </si>
  <si>
    <t>Savivaldybės administracijos veikla</t>
  </si>
  <si>
    <t>Plungės rajono seniūnijų veikla</t>
  </si>
  <si>
    <t>Lopšelio-darželio „Nykštukas“ veikla</t>
  </si>
  <si>
    <t>Lopšelio-darželio „Rūtelė“ veikla</t>
  </si>
  <si>
    <t>Lopšelio-darželio „Vyturėlis“ veikla</t>
  </si>
  <si>
    <t>Iš viso 01 programai</t>
  </si>
  <si>
    <t>Iš viso 02 programai</t>
  </si>
  <si>
    <t>Iš viso 04 programai</t>
  </si>
  <si>
    <t>Iš viso 07 programai</t>
  </si>
  <si>
    <t>Iš viso 08 programai</t>
  </si>
  <si>
    <t>Socialiai saugios ir sveikos aplinkos kūrimo programa</t>
  </si>
  <si>
    <t>Kultūros ir sporto programa</t>
  </si>
  <si>
    <t>Savivaldybės veiklos valdymo programa</t>
  </si>
  <si>
    <t>Infrastruktūros objektų priežiūros ir ūkinių subjektų rėmimo programa</t>
  </si>
  <si>
    <t>Eil. Nr.</t>
  </si>
  <si>
    <t>Ugdymo kokybės užtikrinimas</t>
  </si>
  <si>
    <t>Senamiesčio mokykla</t>
  </si>
  <si>
    <t>Senamiesčio mokyklos veikla</t>
  </si>
  <si>
    <t xml:space="preserve">                  Plungės rajono savivaldybės </t>
  </si>
  <si>
    <t>Kulių gimnazija</t>
  </si>
  <si>
    <t>Kulių gimnazijos veikla</t>
  </si>
  <si>
    <t>Žemaičių Kalvarijos M.Valančiaus gimnazija</t>
  </si>
  <si>
    <t>Žemaičių Kalvarijos M.Valančiaus gimnazijos veikla</t>
  </si>
  <si>
    <t xml:space="preserve">                  3 priedas</t>
  </si>
  <si>
    <t xml:space="preserve">              IŠ VISO:</t>
  </si>
  <si>
    <t>tūkst. Eur</t>
  </si>
  <si>
    <t xml:space="preserve">IŠ VISO ASIGNAVIMŲ </t>
  </si>
  <si>
    <t>Alsėdžių Stanislovo Narutavičiaus gimnazija</t>
  </si>
  <si>
    <t xml:space="preserve"> Alsėdžių Stanislovo Narutavičiaus gimnazijos veikla</t>
  </si>
  <si>
    <t>Dotacijos: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</si>
  <si>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</si>
  <si>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</si>
  <si>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</si>
  <si>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</si>
  <si>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</si>
  <si>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Savivaldybės vietinės reikšmės keliams (gatvėms) tiesti, taisyti, prižiūrėti ir saugaus eismo sąlygoms užtikrinti</t>
  </si>
  <si>
    <t>Akademiko Adolfo Jucio progimnazija</t>
  </si>
  <si>
    <t>Akademiko Adolfo Jucio progimnazijos veikla</t>
  </si>
  <si>
    <t>iš jų - paskolų grąžinimas</t>
  </si>
  <si>
    <t xml:space="preserve">Neformaliojo vaikų švietimo programa </t>
  </si>
  <si>
    <t>42.34.</t>
  </si>
  <si>
    <t>PLUNGĖS RAJONO SAVIVALDYBĖS 2021 METŲ BIUDŽETO PAJAMŲ PAKEITIMAI (PADIDINTA+, SUMAŽINTA -)</t>
  </si>
  <si>
    <t>ASIGNAVIMŲ SAVARANKIŠKOSIOMS SAVIVALDYBĖS FUNKCIJOMS VYKDYTI 2021 METAIS PASKIRSTYMO PAKEITIMAI (PADIDINTA+, SUMAŽINTA -)</t>
  </si>
  <si>
    <t>2021 METŲ KITŲ  DOTACIJŲ PASKIRSTYMO PAKEITIMAI (PADIDINTA+, SUMAŽINTA -)</t>
  </si>
  <si>
    <t>PLUNGĖS RAJONO SAVIVALDYBĖS 2021 METŲ BIUDŽETO ASIGNAVIMŲ PASKIRSTYMO PAGAL 2021-2023 METŲ STRATEGINIO VEIKLOS PLANO PROGRAMAS PAKEITIMAI (PADIDINTA+, SUMAŽINTA -)</t>
  </si>
  <si>
    <t xml:space="preserve">  8 priedas</t>
  </si>
  <si>
    <t>2020 METAIS NEPANAUDOTŲ BIUDŽETO LĖŠŲ PASKIRSTYMO      PAKEITIMAI (PADIDINTA+, SUMAŽINTA -)</t>
  </si>
  <si>
    <t>Finansų ir biudžeto skyrius</t>
  </si>
  <si>
    <t>Paskolų grąžinimas  (FM trumpalaikė paskola)</t>
  </si>
  <si>
    <t>42.8.</t>
  </si>
  <si>
    <t>Investicijų ir kiti projektai (prisidėti prie projektų)</t>
  </si>
  <si>
    <t xml:space="preserve">                                                                                                                                                 tarybos 2021 m. balandžio 29  d. </t>
  </si>
  <si>
    <t xml:space="preserve">                  tarybos 2021 m. balandžio 29 d. </t>
  </si>
  <si>
    <t xml:space="preserve">  tarybos 2021 m. balandžio 29 d. </t>
  </si>
  <si>
    <t>8.39.</t>
  </si>
  <si>
    <t>Savivaldybės vietinės reikšmės keliams (gatvėms) tiesti, rekonstruoti, taisyti (remontuoti), prižiūrėti ir saugaus eismo sąlygoms užtikrinti</t>
  </si>
  <si>
    <t>8.45.</t>
  </si>
  <si>
    <t>mokinių, pasirinkusių laikyti brandos egzaminus 2021 metais ir dėl COVID-19 pandemijos patyrusių mokymosi praradimų, tiesioginėms konsultacijoms</t>
  </si>
  <si>
    <t>8.46.</t>
  </si>
  <si>
    <t>naujoms mokytojų padėjėjų pareigybėms savivaldybėse ir valstybinėse mokyklose 2021 m. įsteigti</t>
  </si>
  <si>
    <t>8.47.</t>
  </si>
  <si>
    <t>LNSS įstaigų ir LNSS nepriklausančių įstaigų patirtoms išlaidoms, susijusioms su šių įstaigų darbuotojų darbo užmokesčiu didinimu, kompensuoti</t>
  </si>
  <si>
    <t>8.48.</t>
  </si>
  <si>
    <t>įstaigų patirtoms išlaidoms už skiepijimo nuo COVID-19 ligos (koronaviruso infekcijos) paslaugas kompensuoti</t>
  </si>
  <si>
    <t>VšĮ Plungės rajono savivaldybės ligoninės programa</t>
  </si>
  <si>
    <t>Plungės rajono savivaldybės visuomenės sveikatos biuras</t>
  </si>
  <si>
    <t>Plungės rajono savivaldybės visuomenės sveikatos biuro veikla</t>
  </si>
  <si>
    <t>8.49.</t>
  </si>
  <si>
    <t>8.44.</t>
  </si>
  <si>
    <t>Europos Sąjungos, kitos tarptautinės finansinės paramos  lėšos (grįžusios iš praėjusių laikotarpių)</t>
  </si>
  <si>
    <t xml:space="preserve">Žemaičių dailės muziejus </t>
  </si>
  <si>
    <t>Plungės rajono savivaldybės viešoji biblioteka</t>
  </si>
  <si>
    <t>Plungės rajono savivaldybės viešosios bibliotekos veikla</t>
  </si>
  <si>
    <t>Iš viso 06 programai</t>
  </si>
  <si>
    <t>42.15.</t>
  </si>
  <si>
    <t xml:space="preserve">Socialinėms pašalpoms ir kompensacijoms skaičiuoti ir mokėti </t>
  </si>
  <si>
    <t>Savivaldybės infrastruktūros objektų planavimas, priežiūra ir statyba</t>
  </si>
  <si>
    <t>42.39.</t>
  </si>
  <si>
    <t>Platelių meno mokykla</t>
  </si>
  <si>
    <t>Platelių meno mokyklos veikla</t>
  </si>
  <si>
    <t>Žemaičių dailės muziejaus veikla</t>
  </si>
  <si>
    <t>Alsėdžių Stanislovo Narutavičiaus gimnazijos veikla</t>
  </si>
  <si>
    <t xml:space="preserve">2020 metais negautoms pajamoms padengti                                                              </t>
  </si>
  <si>
    <t xml:space="preserve">                                    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</si>
  <si>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                         sprendimo Nr. T1-124</t>
  </si>
  <si>
    <t xml:space="preserve">                                                                                                            1 priedas</t>
  </si>
  <si>
    <t xml:space="preserve">                  sprendimo Nr. T1-124</t>
  </si>
  <si>
    <t xml:space="preserve">  sprendimo Nr. T1-124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</si>
</sst>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3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9" fillId="0" borderId="0"/>
  </cellStyleXfs>
  <cellXfs count="117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1" fillId="0" borderId="0" xfId="0" applyNumberFormat="1" applyFont="1" applyFill="1" applyAlignment="1">
      <alignment horizontal="left" vertical="justify"/>
    </xf>
    <xf numFmtId="0" fontId="1" fillId="0" borderId="0" xfId="0" applyNumberFormat="1" applyFont="1" applyFill="1" applyAlignment="1">
      <alignment horizontal="left" vertical="justify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justify" wrapText="1"/>
    </xf>
    <xf numFmtId="0" fontId="1" fillId="0" borderId="0" xfId="0" applyNumberFormat="1" applyFont="1" applyFill="1" applyAlignment="1">
      <alignment horizontal="center" vertical="justify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2" fillId="0" borderId="1" xfId="0" applyNumberFormat="1" applyFont="1" applyFill="1" applyBorder="1" applyAlignment="1">
      <alignment vertical="justify"/>
    </xf>
    <xf numFmtId="0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 wrapText="1"/>
    </xf>
    <xf numFmtId="0" fontId="1" fillId="0" borderId="1" xfId="0" quotePrefix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168" fontId="6" fillId="0" borderId="1" xfId="0" applyNumberFormat="1" applyFont="1" applyFill="1" applyBorder="1" applyAlignment="1">
      <alignment horizontal="right" wrapText="1"/>
    </xf>
    <xf numFmtId="168" fontId="7" fillId="0" borderId="1" xfId="0" applyNumberFormat="1" applyFont="1" applyFill="1" applyBorder="1" applyAlignment="1">
      <alignment horizontal="right" wrapText="1"/>
    </xf>
    <xf numFmtId="168" fontId="1" fillId="0" borderId="4" xfId="0" applyNumberFormat="1" applyFont="1" applyFill="1" applyBorder="1" applyAlignment="1">
      <alignment horizontal="right"/>
    </xf>
    <xf numFmtId="168" fontId="2" fillId="0" borderId="4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12" fillId="0" borderId="0" xfId="0" applyFont="1"/>
    <xf numFmtId="168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168" fontId="2" fillId="2" borderId="4" xfId="0" applyNumberFormat="1" applyFont="1" applyFill="1" applyBorder="1" applyAlignment="1">
      <alignment horizontal="right"/>
    </xf>
    <xf numFmtId="167" fontId="3" fillId="2" borderId="0" xfId="0" applyNumberFormat="1" applyFont="1" applyFill="1" applyAlignment="1">
      <alignment vertical="justify"/>
    </xf>
    <xf numFmtId="168" fontId="1" fillId="2" borderId="1" xfId="0" applyNumberFormat="1" applyFont="1" applyFill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right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Alignment="1">
      <alignment horizontal="left"/>
    </xf>
    <xf numFmtId="0" fontId="2" fillId="0" borderId="7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1"/>
  <sheetViews>
    <sheetView tabSelected="1" workbookViewId="0">
      <selection activeCell="M12" sqref="M12"/>
    </sheetView>
  </sheetViews>
  <sheetFormatPr defaultColWidth="9.140625" defaultRowHeight="15" x14ac:dyDescent="0.25"/>
  <cols>
    <col min="1" max="1" width="7.140625" style="14" customWidth="1"/>
    <col min="2" max="2" width="98.7109375" style="3" customWidth="1"/>
    <col min="3" max="3" width="12.42578125" style="3" customWidth="1"/>
    <col min="4" max="16384" width="9.140625" style="3"/>
  </cols>
  <sheetData>
    <row r="1" spans="1:4" ht="15" customHeight="1" x14ac:dyDescent="0.25">
      <c r="B1" s="83" t="s">
        <v>115</v>
      </c>
      <c r="C1" s="83"/>
    </row>
    <row r="2" spans="1:4" ht="15" customHeight="1" x14ac:dyDescent="0.25">
      <c r="B2" s="83" t="s">
        <v>83</v>
      </c>
      <c r="C2" s="83"/>
    </row>
    <row r="3" spans="1:4" ht="15" customHeight="1" x14ac:dyDescent="0.25">
      <c r="B3" s="83" t="s">
        <v>116</v>
      </c>
      <c r="C3" s="83"/>
    </row>
    <row r="4" spans="1:4" ht="15" customHeight="1" x14ac:dyDescent="0.25">
      <c r="B4" s="83" t="s">
        <v>117</v>
      </c>
      <c r="C4" s="83"/>
    </row>
    <row r="5" spans="1:4" ht="15" customHeight="1" x14ac:dyDescent="0.25">
      <c r="B5" s="13"/>
      <c r="C5" s="1"/>
    </row>
    <row r="6" spans="1:4" ht="16.5" customHeight="1" x14ac:dyDescent="0.25">
      <c r="B6" s="15" t="s">
        <v>73</v>
      </c>
      <c r="C6" s="1"/>
    </row>
    <row r="7" spans="1:4" ht="15.75" customHeight="1" x14ac:dyDescent="0.25">
      <c r="B7" s="15"/>
      <c r="C7" s="1" t="s">
        <v>57</v>
      </c>
    </row>
    <row r="8" spans="1:4" ht="24.75" customHeight="1" x14ac:dyDescent="0.25">
      <c r="A8" s="16" t="s">
        <v>23</v>
      </c>
      <c r="B8" s="2" t="s">
        <v>24</v>
      </c>
      <c r="C8" s="2" t="s">
        <v>0</v>
      </c>
    </row>
    <row r="9" spans="1:4" ht="13.5" customHeight="1" x14ac:dyDescent="0.25">
      <c r="A9" s="33">
        <v>8</v>
      </c>
      <c r="B9" s="31" t="s">
        <v>61</v>
      </c>
      <c r="C9" s="41">
        <f>SUM(C10:C16)</f>
        <v>1679.5439999999999</v>
      </c>
    </row>
    <row r="10" spans="1:4" ht="28.5" customHeight="1" x14ac:dyDescent="0.25">
      <c r="A10" s="30" t="s">
        <v>86</v>
      </c>
      <c r="B10" s="11" t="s">
        <v>87</v>
      </c>
      <c r="C10" s="37">
        <v>710.1</v>
      </c>
    </row>
    <row r="11" spans="1:4" ht="15.75" customHeight="1" x14ac:dyDescent="0.25">
      <c r="A11" s="60" t="s">
        <v>100</v>
      </c>
      <c r="B11" s="40" t="s">
        <v>101</v>
      </c>
      <c r="C11" s="37">
        <v>116.5</v>
      </c>
    </row>
    <row r="12" spans="1:4" ht="30" customHeight="1" x14ac:dyDescent="0.25">
      <c r="A12" s="60" t="s">
        <v>88</v>
      </c>
      <c r="B12" s="40" t="s">
        <v>89</v>
      </c>
      <c r="C12" s="38">
        <v>3.45</v>
      </c>
    </row>
    <row r="13" spans="1:4" ht="16.5" customHeight="1" x14ac:dyDescent="0.25">
      <c r="A13" s="60" t="s">
        <v>90</v>
      </c>
      <c r="B13" s="40" t="s">
        <v>91</v>
      </c>
      <c r="C13" s="38">
        <v>44.524000000000001</v>
      </c>
    </row>
    <row r="14" spans="1:4" ht="30.75" customHeight="1" x14ac:dyDescent="0.25">
      <c r="A14" s="60" t="s">
        <v>92</v>
      </c>
      <c r="B14" s="40" t="s">
        <v>93</v>
      </c>
      <c r="C14" s="38">
        <v>3.3809999999999998</v>
      </c>
    </row>
    <row r="15" spans="1:4" ht="17.25" customHeight="1" x14ac:dyDescent="0.25">
      <c r="A15" s="60" t="s">
        <v>94</v>
      </c>
      <c r="B15" s="40" t="s">
        <v>95</v>
      </c>
      <c r="C15" s="38">
        <v>7.7889999999999997</v>
      </c>
    </row>
    <row r="16" spans="1:4" ht="15" customHeight="1" x14ac:dyDescent="0.25">
      <c r="A16" s="30" t="s">
        <v>99</v>
      </c>
      <c r="B16" s="40" t="s">
        <v>114</v>
      </c>
      <c r="C16" s="38">
        <v>793.8</v>
      </c>
      <c r="D16" s="67"/>
    </row>
    <row r="17" spans="1:3" ht="15" customHeight="1" x14ac:dyDescent="0.25">
      <c r="A17" s="60"/>
      <c r="B17" s="40"/>
      <c r="C17" s="38"/>
    </row>
    <row r="18" spans="1:3" ht="13.5" customHeight="1" x14ac:dyDescent="0.25">
      <c r="A18" s="81" t="s">
        <v>25</v>
      </c>
      <c r="B18" s="82"/>
      <c r="C18" s="41">
        <f>SUM(C9)</f>
        <v>1679.5439999999999</v>
      </c>
    </row>
    <row r="20" spans="1:3" x14ac:dyDescent="0.25">
      <c r="C20" s="10"/>
    </row>
    <row r="21" spans="1:3" x14ac:dyDescent="0.25">
      <c r="C21" s="10"/>
    </row>
  </sheetData>
  <mergeCells count="5">
    <mergeCell ref="A18:B18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I11" sqref="I11"/>
    </sheetView>
  </sheetViews>
  <sheetFormatPr defaultColWidth="9.140625" defaultRowHeight="15" x14ac:dyDescent="0.2"/>
  <cols>
    <col min="1" max="1" width="6.28515625" style="22" customWidth="1"/>
    <col min="2" max="2" width="14.28515625" style="22" customWidth="1"/>
    <col min="3" max="3" width="32.140625" style="22" customWidth="1"/>
    <col min="4" max="4" width="41.42578125" style="22" customWidth="1"/>
    <col min="5" max="5" width="9.85546875" style="22" customWidth="1"/>
    <col min="6" max="6" width="8.42578125" style="22" customWidth="1"/>
    <col min="7" max="7" width="11.42578125" style="22" customWidth="1"/>
    <col min="8" max="8" width="9.5703125" style="22" customWidth="1"/>
    <col min="9" max="9" width="9.140625" style="22"/>
    <col min="10" max="10" width="11" style="22" customWidth="1"/>
    <col min="11" max="16384" width="9.140625" style="22"/>
  </cols>
  <sheetData>
    <row r="1" spans="1:8" ht="13.5" customHeight="1" x14ac:dyDescent="0.2">
      <c r="E1" s="86" t="s">
        <v>50</v>
      </c>
      <c r="F1" s="86"/>
      <c r="G1" s="86"/>
      <c r="H1" s="86"/>
    </row>
    <row r="2" spans="1:8" ht="13.5" customHeight="1" x14ac:dyDescent="0.2">
      <c r="E2" s="86" t="s">
        <v>84</v>
      </c>
      <c r="F2" s="86"/>
      <c r="G2" s="86"/>
      <c r="H2" s="86"/>
    </row>
    <row r="3" spans="1:8" ht="13.5" customHeight="1" x14ac:dyDescent="0.2">
      <c r="E3" s="86" t="s">
        <v>118</v>
      </c>
      <c r="F3" s="86"/>
      <c r="G3" s="86"/>
      <c r="H3" s="86"/>
    </row>
    <row r="4" spans="1:8" ht="13.5" customHeight="1" x14ac:dyDescent="0.2">
      <c r="E4" s="86" t="s">
        <v>55</v>
      </c>
      <c r="F4" s="86"/>
      <c r="G4" s="86"/>
      <c r="H4" s="86"/>
    </row>
    <row r="5" spans="1:8" ht="33" customHeight="1" x14ac:dyDescent="0.2">
      <c r="B5" s="87" t="s">
        <v>74</v>
      </c>
      <c r="C5" s="87"/>
      <c r="D5" s="87"/>
      <c r="E5" s="87"/>
      <c r="F5" s="87"/>
      <c r="G5" s="87"/>
      <c r="H5" s="87"/>
    </row>
    <row r="6" spans="1:8" ht="4.9000000000000004" hidden="1" customHeight="1" x14ac:dyDescent="0.2">
      <c r="B6" s="89"/>
      <c r="C6" s="89"/>
      <c r="D6" s="89"/>
      <c r="E6" s="89"/>
      <c r="F6" s="89"/>
      <c r="G6" s="89"/>
      <c r="H6" s="89"/>
    </row>
    <row r="7" spans="1:8" ht="14.25" customHeight="1" x14ac:dyDescent="0.2">
      <c r="G7" s="88" t="s">
        <v>57</v>
      </c>
      <c r="H7" s="88"/>
    </row>
    <row r="8" spans="1:8" ht="10.5" customHeight="1" x14ac:dyDescent="0.2">
      <c r="A8" s="85" t="s">
        <v>46</v>
      </c>
      <c r="B8" s="85" t="s">
        <v>27</v>
      </c>
      <c r="C8" s="85" t="s">
        <v>28</v>
      </c>
      <c r="D8" s="85" t="s">
        <v>31</v>
      </c>
      <c r="E8" s="85" t="s">
        <v>0</v>
      </c>
      <c r="F8" s="85" t="s">
        <v>1</v>
      </c>
      <c r="G8" s="85"/>
      <c r="H8" s="85"/>
    </row>
    <row r="9" spans="1:8" ht="12" customHeight="1" x14ac:dyDescent="0.2">
      <c r="A9" s="85"/>
      <c r="B9" s="85"/>
      <c r="C9" s="85"/>
      <c r="D9" s="85"/>
      <c r="E9" s="85"/>
      <c r="F9" s="85" t="s">
        <v>2</v>
      </c>
      <c r="G9" s="85"/>
      <c r="H9" s="85" t="s">
        <v>3</v>
      </c>
    </row>
    <row r="10" spans="1:8" ht="15" customHeight="1" x14ac:dyDescent="0.2">
      <c r="A10" s="85"/>
      <c r="B10" s="85"/>
      <c r="C10" s="85"/>
      <c r="D10" s="85"/>
      <c r="E10" s="85"/>
      <c r="F10" s="85" t="s">
        <v>4</v>
      </c>
      <c r="G10" s="85" t="s">
        <v>5</v>
      </c>
      <c r="H10" s="85"/>
    </row>
    <row r="11" spans="1:8" ht="15" customHeight="1" x14ac:dyDescent="0.2">
      <c r="A11" s="85"/>
      <c r="B11" s="85"/>
      <c r="C11" s="85"/>
      <c r="D11" s="85"/>
      <c r="E11" s="85"/>
      <c r="F11" s="85"/>
      <c r="G11" s="85"/>
      <c r="H11" s="85"/>
    </row>
    <row r="12" spans="1:8" ht="29.25" customHeight="1" x14ac:dyDescent="0.25">
      <c r="A12" s="61">
        <v>1</v>
      </c>
      <c r="B12" s="90" t="s">
        <v>17</v>
      </c>
      <c r="C12" s="69" t="s">
        <v>59</v>
      </c>
      <c r="D12" s="5" t="s">
        <v>113</v>
      </c>
      <c r="E12" s="52">
        <f t="shared" ref="E12:E14" si="0">SUM(F12,H12)</f>
        <v>5.6</v>
      </c>
      <c r="F12" s="52"/>
      <c r="G12" s="52"/>
      <c r="H12" s="52">
        <v>5.6</v>
      </c>
    </row>
    <row r="13" spans="1:8" ht="15" customHeight="1" x14ac:dyDescent="0.25">
      <c r="A13" s="61">
        <v>16</v>
      </c>
      <c r="B13" s="91"/>
      <c r="C13" s="43" t="s">
        <v>12</v>
      </c>
      <c r="D13" s="43" t="s">
        <v>35</v>
      </c>
      <c r="E13" s="52">
        <f t="shared" si="0"/>
        <v>7.1</v>
      </c>
      <c r="F13" s="52"/>
      <c r="G13" s="52"/>
      <c r="H13" s="52">
        <v>7.1</v>
      </c>
    </row>
    <row r="14" spans="1:8" ht="15" customHeight="1" x14ac:dyDescent="0.25">
      <c r="A14" s="61">
        <v>18</v>
      </c>
      <c r="B14" s="91"/>
      <c r="C14" s="43" t="s">
        <v>13</v>
      </c>
      <c r="D14" s="43" t="s">
        <v>36</v>
      </c>
      <c r="E14" s="52">
        <f t="shared" si="0"/>
        <v>9.6</v>
      </c>
      <c r="F14" s="52"/>
      <c r="G14" s="52"/>
      <c r="H14" s="52">
        <v>9.6</v>
      </c>
    </row>
    <row r="15" spans="1:8" ht="15.75" customHeight="1" x14ac:dyDescent="0.25">
      <c r="A15" s="61">
        <v>20</v>
      </c>
      <c r="B15" s="92"/>
      <c r="C15" s="43" t="s">
        <v>110</v>
      </c>
      <c r="D15" s="43" t="s">
        <v>111</v>
      </c>
      <c r="E15" s="52">
        <f t="shared" ref="E15:E18" si="1">SUM(F15,H15)</f>
        <v>0</v>
      </c>
      <c r="F15" s="68"/>
      <c r="G15" s="72">
        <v>-10.5</v>
      </c>
      <c r="H15" s="68"/>
    </row>
    <row r="16" spans="1:8" ht="30" customHeight="1" x14ac:dyDescent="0.25">
      <c r="A16" s="61">
        <v>29</v>
      </c>
      <c r="B16" s="90" t="s">
        <v>22</v>
      </c>
      <c r="C16" s="43" t="s">
        <v>103</v>
      </c>
      <c r="D16" s="43" t="s">
        <v>104</v>
      </c>
      <c r="E16" s="52">
        <f t="shared" si="1"/>
        <v>3.5</v>
      </c>
      <c r="F16" s="38">
        <v>0.5</v>
      </c>
      <c r="G16" s="61"/>
      <c r="H16" s="38">
        <v>3</v>
      </c>
    </row>
    <row r="17" spans="1:11" ht="14.25" customHeight="1" x14ac:dyDescent="0.25">
      <c r="A17" s="61">
        <v>31</v>
      </c>
      <c r="B17" s="92"/>
      <c r="C17" s="43" t="s">
        <v>102</v>
      </c>
      <c r="D17" s="43" t="s">
        <v>112</v>
      </c>
      <c r="E17" s="52">
        <f t="shared" si="1"/>
        <v>10</v>
      </c>
      <c r="F17" s="38">
        <v>10</v>
      </c>
      <c r="G17" s="61"/>
      <c r="H17" s="38"/>
    </row>
    <row r="18" spans="1:11" ht="15.75" customHeight="1" x14ac:dyDescent="0.2">
      <c r="A18" s="64">
        <v>42</v>
      </c>
      <c r="B18" s="64"/>
      <c r="C18" s="65" t="s">
        <v>6</v>
      </c>
      <c r="D18" s="65"/>
      <c r="E18" s="45">
        <f t="shared" si="1"/>
        <v>80.7</v>
      </c>
      <c r="F18" s="45">
        <f t="shared" ref="F18:G18" si="2">SUM(F19:F22)</f>
        <v>92.2</v>
      </c>
      <c r="G18" s="45">
        <f t="shared" si="2"/>
        <v>0</v>
      </c>
      <c r="H18" s="45">
        <f>SUM(H19:H22)</f>
        <v>-11.499999999999996</v>
      </c>
      <c r="K18" s="66"/>
    </row>
    <row r="19" spans="1:11" ht="15.75" customHeight="1" x14ac:dyDescent="0.25">
      <c r="A19" s="56" t="s">
        <v>81</v>
      </c>
      <c r="B19" s="44" t="s">
        <v>18</v>
      </c>
      <c r="C19" s="43" t="s">
        <v>6</v>
      </c>
      <c r="D19" s="43" t="s">
        <v>82</v>
      </c>
      <c r="E19" s="38">
        <f t="shared" ref="E19:E31" si="3">SUM(F19,H19)</f>
        <v>13.000000000000002</v>
      </c>
      <c r="F19" s="38">
        <v>-4.5999999999999996</v>
      </c>
      <c r="G19" s="38"/>
      <c r="H19" s="38">
        <v>17.600000000000001</v>
      </c>
    </row>
    <row r="20" spans="1:11" ht="30.75" customHeight="1" x14ac:dyDescent="0.25">
      <c r="A20" s="61" t="s">
        <v>106</v>
      </c>
      <c r="B20" s="44" t="s">
        <v>19</v>
      </c>
      <c r="C20" s="43" t="s">
        <v>6</v>
      </c>
      <c r="D20" s="43" t="s">
        <v>107</v>
      </c>
      <c r="E20" s="38">
        <f t="shared" si="3"/>
        <v>100</v>
      </c>
      <c r="F20" s="38">
        <v>100</v>
      </c>
      <c r="G20" s="38"/>
      <c r="H20" s="38"/>
    </row>
    <row r="21" spans="1:11" ht="15" customHeight="1" x14ac:dyDescent="0.25">
      <c r="A21" s="74" t="s">
        <v>72</v>
      </c>
      <c r="B21" s="44" t="s">
        <v>20</v>
      </c>
      <c r="C21" s="43" t="s">
        <v>6</v>
      </c>
      <c r="D21" s="43" t="s">
        <v>33</v>
      </c>
      <c r="E21" s="38">
        <f t="shared" si="3"/>
        <v>0</v>
      </c>
      <c r="F21" s="38">
        <v>-3.2</v>
      </c>
      <c r="G21" s="38"/>
      <c r="H21" s="38">
        <v>3.2</v>
      </c>
    </row>
    <row r="22" spans="1:11" ht="28.5" customHeight="1" x14ac:dyDescent="0.25">
      <c r="A22" s="74" t="s">
        <v>109</v>
      </c>
      <c r="B22" s="44" t="s">
        <v>21</v>
      </c>
      <c r="C22" s="43" t="s">
        <v>6</v>
      </c>
      <c r="D22" s="43" t="s">
        <v>108</v>
      </c>
      <c r="E22" s="38">
        <f t="shared" si="3"/>
        <v>-32.299999999999997</v>
      </c>
      <c r="F22" s="38"/>
      <c r="G22" s="38"/>
      <c r="H22" s="38">
        <v>-32.299999999999997</v>
      </c>
    </row>
    <row r="23" spans="1:11" ht="15" customHeight="1" x14ac:dyDescent="0.25">
      <c r="A23" s="85" t="s">
        <v>37</v>
      </c>
      <c r="B23" s="85"/>
      <c r="C23" s="85"/>
      <c r="D23" s="85"/>
      <c r="E23" s="38">
        <f t="shared" si="3"/>
        <v>22.299999999999997</v>
      </c>
      <c r="F23" s="38">
        <f t="shared" ref="F23:G23" si="4">SUM(F12:F15)</f>
        <v>0</v>
      </c>
      <c r="G23" s="38">
        <f t="shared" si="4"/>
        <v>-10.5</v>
      </c>
      <c r="H23" s="38">
        <f>SUM(H12:H15)</f>
        <v>22.299999999999997</v>
      </c>
    </row>
    <row r="24" spans="1:11" ht="14.25" customHeight="1" x14ac:dyDescent="0.25">
      <c r="A24" s="85" t="s">
        <v>38</v>
      </c>
      <c r="B24" s="85"/>
      <c r="C24" s="85"/>
      <c r="D24" s="85"/>
      <c r="E24" s="38">
        <f t="shared" si="3"/>
        <v>13.000000000000002</v>
      </c>
      <c r="F24" s="38">
        <f t="shared" ref="F24:G24" si="5">SUM(F19)</f>
        <v>-4.5999999999999996</v>
      </c>
      <c r="G24" s="38">
        <f t="shared" si="5"/>
        <v>0</v>
      </c>
      <c r="H24" s="38">
        <f>SUM(H19)</f>
        <v>17.600000000000001</v>
      </c>
    </row>
    <row r="25" spans="1:11" ht="14.25" customHeight="1" x14ac:dyDescent="0.25">
      <c r="A25" s="85" t="s">
        <v>39</v>
      </c>
      <c r="B25" s="85"/>
      <c r="C25" s="85"/>
      <c r="D25" s="85"/>
      <c r="E25" s="38">
        <f t="shared" si="3"/>
        <v>100</v>
      </c>
      <c r="F25" s="38">
        <f t="shared" ref="F25:G25" si="6">SUM(F20)</f>
        <v>100</v>
      </c>
      <c r="G25" s="38">
        <f t="shared" si="6"/>
        <v>0</v>
      </c>
      <c r="H25" s="38">
        <f>SUM(H20)</f>
        <v>0</v>
      </c>
    </row>
    <row r="26" spans="1:11" ht="15" customHeight="1" x14ac:dyDescent="0.25">
      <c r="A26" s="85" t="s">
        <v>105</v>
      </c>
      <c r="B26" s="85"/>
      <c r="C26" s="85"/>
      <c r="D26" s="85"/>
      <c r="E26" s="38">
        <f t="shared" si="3"/>
        <v>13.5</v>
      </c>
      <c r="F26" s="38">
        <f t="shared" ref="F26:G26" si="7">SUM(F16:F17)</f>
        <v>10.5</v>
      </c>
      <c r="G26" s="38">
        <f t="shared" si="7"/>
        <v>0</v>
      </c>
      <c r="H26" s="38">
        <f>SUM(H16:H17)</f>
        <v>3</v>
      </c>
    </row>
    <row r="27" spans="1:11" ht="15" customHeight="1" x14ac:dyDescent="0.25">
      <c r="A27" s="85" t="s">
        <v>40</v>
      </c>
      <c r="B27" s="85"/>
      <c r="C27" s="85"/>
      <c r="D27" s="85"/>
      <c r="E27" s="38">
        <f t="shared" si="3"/>
        <v>0</v>
      </c>
      <c r="F27" s="38">
        <f>SUM(F21:F21)</f>
        <v>-3.2</v>
      </c>
      <c r="G27" s="38">
        <f>SUM(G21:G21)</f>
        <v>0</v>
      </c>
      <c r="H27" s="38">
        <f>SUM(H21:H21)</f>
        <v>3.2</v>
      </c>
    </row>
    <row r="28" spans="1:11" ht="15" customHeight="1" x14ac:dyDescent="0.25">
      <c r="A28" s="85" t="s">
        <v>41</v>
      </c>
      <c r="B28" s="85"/>
      <c r="C28" s="85"/>
      <c r="D28" s="85"/>
      <c r="E28" s="38">
        <f t="shared" si="3"/>
        <v>-32.299999999999997</v>
      </c>
      <c r="F28" s="38">
        <f t="shared" ref="F28:G28" si="8">SUM(F22)</f>
        <v>0</v>
      </c>
      <c r="G28" s="38">
        <f t="shared" si="8"/>
        <v>0</v>
      </c>
      <c r="H28" s="38">
        <f>SUM(H22)</f>
        <v>-32.299999999999997</v>
      </c>
    </row>
    <row r="29" spans="1:11" ht="15" customHeight="1" x14ac:dyDescent="0.2">
      <c r="A29" s="84" t="s">
        <v>9</v>
      </c>
      <c r="B29" s="84"/>
      <c r="C29" s="84"/>
      <c r="D29" s="84"/>
      <c r="E29" s="45">
        <f t="shared" si="3"/>
        <v>116.5</v>
      </c>
      <c r="F29" s="45">
        <f t="shared" ref="F29:G29" si="9">SUM(F23:F28)</f>
        <v>102.7</v>
      </c>
      <c r="G29" s="45">
        <f t="shared" si="9"/>
        <v>-10.5</v>
      </c>
      <c r="H29" s="45">
        <f>SUM(H23:H28)</f>
        <v>13.800000000000004</v>
      </c>
    </row>
    <row r="30" spans="1:11" ht="15" customHeight="1" x14ac:dyDescent="0.2">
      <c r="A30" s="85" t="s">
        <v>65</v>
      </c>
      <c r="B30" s="85"/>
      <c r="C30" s="85"/>
      <c r="D30" s="85"/>
      <c r="E30" s="53">
        <f t="shared" si="3"/>
        <v>0</v>
      </c>
      <c r="F30" s="45"/>
      <c r="G30" s="45"/>
      <c r="H30" s="45"/>
    </row>
    <row r="31" spans="1:11" ht="15" customHeight="1" x14ac:dyDescent="0.2">
      <c r="A31" s="84" t="s">
        <v>58</v>
      </c>
      <c r="B31" s="84"/>
      <c r="C31" s="84"/>
      <c r="D31" s="84"/>
      <c r="E31" s="45">
        <f t="shared" si="3"/>
        <v>116.5</v>
      </c>
      <c r="F31" s="45">
        <f>F29-F30</f>
        <v>102.7</v>
      </c>
      <c r="G31" s="45">
        <f>G29-G30</f>
        <v>-10.5</v>
      </c>
      <c r="H31" s="45">
        <f>H29-H30</f>
        <v>13.800000000000004</v>
      </c>
    </row>
  </sheetData>
  <mergeCells count="28">
    <mergeCell ref="A8:A11"/>
    <mergeCell ref="D8:D11"/>
    <mergeCell ref="C8:C11"/>
    <mergeCell ref="A24:D24"/>
    <mergeCell ref="A26:D26"/>
    <mergeCell ref="A23:D23"/>
    <mergeCell ref="A25:D25"/>
    <mergeCell ref="B12:B15"/>
    <mergeCell ref="B16:B17"/>
    <mergeCell ref="E1:H1"/>
    <mergeCell ref="E2:H2"/>
    <mergeCell ref="E3:H3"/>
    <mergeCell ref="F8:H8"/>
    <mergeCell ref="B5:H5"/>
    <mergeCell ref="E4:H4"/>
    <mergeCell ref="G7:H7"/>
    <mergeCell ref="B6:H6"/>
    <mergeCell ref="E8:E11"/>
    <mergeCell ref="H9:H11"/>
    <mergeCell ref="G10:G11"/>
    <mergeCell ref="B8:B11"/>
    <mergeCell ref="F9:G9"/>
    <mergeCell ref="F10:F11"/>
    <mergeCell ref="A31:D31"/>
    <mergeCell ref="A28:D28"/>
    <mergeCell ref="A30:D30"/>
    <mergeCell ref="A29:D29"/>
    <mergeCell ref="A27:D27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25" customWidth="1"/>
    <col min="2" max="2" width="16.7109375" style="25" customWidth="1"/>
    <col min="3" max="3" width="30.28515625" style="25" customWidth="1"/>
    <col min="4" max="4" width="44.5703125" style="25" customWidth="1"/>
    <col min="5" max="5" width="9.7109375" style="25" customWidth="1"/>
    <col min="6" max="6" width="8.42578125" style="25" customWidth="1"/>
    <col min="7" max="7" width="11" style="25" customWidth="1"/>
    <col min="8" max="8" width="9.28515625" style="25" customWidth="1"/>
    <col min="9" max="9" width="9.140625" style="25" hidden="1" customWidth="1"/>
    <col min="10" max="16384" width="9.140625" style="25"/>
  </cols>
  <sheetData>
    <row r="1" spans="1:12" ht="15" customHeight="1" x14ac:dyDescent="0.25">
      <c r="E1" s="97" t="s">
        <v>62</v>
      </c>
      <c r="F1" s="97"/>
      <c r="G1" s="97"/>
      <c r="H1" s="97"/>
    </row>
    <row r="2" spans="1:12" ht="15" customHeight="1" x14ac:dyDescent="0.25">
      <c r="E2" s="97" t="s">
        <v>85</v>
      </c>
      <c r="F2" s="97"/>
      <c r="G2" s="97"/>
      <c r="H2" s="97"/>
    </row>
    <row r="3" spans="1:12" ht="15" customHeight="1" x14ac:dyDescent="0.25">
      <c r="E3" s="97" t="s">
        <v>119</v>
      </c>
      <c r="F3" s="97"/>
      <c r="G3" s="97"/>
      <c r="H3" s="97"/>
    </row>
    <row r="4" spans="1:12" ht="15" customHeight="1" x14ac:dyDescent="0.25">
      <c r="E4" s="97" t="s">
        <v>63</v>
      </c>
      <c r="F4" s="97"/>
      <c r="G4" s="97"/>
      <c r="H4" s="97"/>
    </row>
    <row r="5" spans="1:12" ht="11.25" customHeight="1" x14ac:dyDescent="0.25">
      <c r="E5" s="32"/>
      <c r="F5" s="32"/>
      <c r="G5" s="32"/>
      <c r="H5" s="32"/>
    </row>
    <row r="6" spans="1:12" ht="13.5" customHeight="1" x14ac:dyDescent="0.25">
      <c r="A6" s="98" t="s">
        <v>75</v>
      </c>
      <c r="B6" s="98"/>
      <c r="C6" s="98"/>
      <c r="D6" s="98"/>
      <c r="E6" s="98"/>
      <c r="F6" s="98"/>
      <c r="G6" s="98"/>
      <c r="H6" s="98"/>
      <c r="I6" s="98"/>
    </row>
    <row r="7" spans="1:12" ht="14.25" customHeight="1" x14ac:dyDescent="0.25">
      <c r="G7" s="93" t="s">
        <v>57</v>
      </c>
      <c r="H7" s="93"/>
    </row>
    <row r="8" spans="1:12" ht="15.75" customHeight="1" x14ac:dyDescent="0.25">
      <c r="A8" s="99" t="s">
        <v>23</v>
      </c>
      <c r="B8" s="94" t="s">
        <v>27</v>
      </c>
      <c r="C8" s="94" t="s">
        <v>28</v>
      </c>
      <c r="D8" s="94" t="s">
        <v>31</v>
      </c>
      <c r="E8" s="94" t="s">
        <v>0</v>
      </c>
      <c r="F8" s="94" t="s">
        <v>1</v>
      </c>
      <c r="G8" s="94"/>
      <c r="H8" s="94"/>
    </row>
    <row r="9" spans="1:12" ht="12.75" customHeight="1" x14ac:dyDescent="0.25">
      <c r="A9" s="99"/>
      <c r="B9" s="94"/>
      <c r="C9" s="94"/>
      <c r="D9" s="94"/>
      <c r="E9" s="94"/>
      <c r="F9" s="94" t="s">
        <v>2</v>
      </c>
      <c r="G9" s="94"/>
      <c r="H9" s="94" t="s">
        <v>3</v>
      </c>
    </row>
    <row r="10" spans="1:12" ht="15" customHeight="1" x14ac:dyDescent="0.25">
      <c r="A10" s="99"/>
      <c r="B10" s="94"/>
      <c r="C10" s="94"/>
      <c r="D10" s="94"/>
      <c r="E10" s="94"/>
      <c r="F10" s="94" t="s">
        <v>4</v>
      </c>
      <c r="G10" s="94" t="s">
        <v>5</v>
      </c>
      <c r="H10" s="94"/>
    </row>
    <row r="11" spans="1:12" ht="15" customHeight="1" x14ac:dyDescent="0.25">
      <c r="A11" s="99"/>
      <c r="B11" s="94"/>
      <c r="C11" s="94"/>
      <c r="D11" s="94"/>
      <c r="E11" s="94"/>
      <c r="F11" s="94"/>
      <c r="G11" s="94"/>
      <c r="H11" s="94"/>
    </row>
    <row r="12" spans="1:12" ht="14.25" customHeight="1" x14ac:dyDescent="0.25">
      <c r="A12" s="4">
        <v>2</v>
      </c>
      <c r="B12" s="95" t="s">
        <v>17</v>
      </c>
      <c r="C12" s="5" t="s">
        <v>8</v>
      </c>
      <c r="D12" s="63" t="s">
        <v>71</v>
      </c>
      <c r="E12" s="38">
        <f>SUM(F12,H12)</f>
        <v>0</v>
      </c>
      <c r="F12" s="39"/>
      <c r="G12" s="39">
        <v>0.2</v>
      </c>
      <c r="H12" s="39"/>
      <c r="K12" s="62"/>
      <c r="L12" s="62"/>
    </row>
    <row r="13" spans="1:12" ht="28.5" customHeight="1" x14ac:dyDescent="0.25">
      <c r="A13" s="4">
        <v>5</v>
      </c>
      <c r="B13" s="96"/>
      <c r="C13" s="20" t="s">
        <v>59</v>
      </c>
      <c r="D13" s="20" t="s">
        <v>60</v>
      </c>
      <c r="E13" s="39">
        <f t="shared" ref="E13:E19" si="0">SUM(F13,H13)</f>
        <v>3.2959999999999998</v>
      </c>
      <c r="F13" s="39">
        <v>3.2959999999999998</v>
      </c>
      <c r="G13" s="39">
        <v>3.2480000000000002</v>
      </c>
      <c r="H13" s="39"/>
    </row>
    <row r="14" spans="1:12" ht="27.75" customHeight="1" x14ac:dyDescent="0.25">
      <c r="A14" s="4">
        <v>7</v>
      </c>
      <c r="B14" s="96"/>
      <c r="C14" s="20" t="s">
        <v>68</v>
      </c>
      <c r="D14" s="20" t="s">
        <v>69</v>
      </c>
      <c r="E14" s="39">
        <f t="shared" si="0"/>
        <v>4.5259999999999998</v>
      </c>
      <c r="F14" s="39">
        <v>4.5259999999999998</v>
      </c>
      <c r="G14" s="39">
        <v>4.4610000000000003</v>
      </c>
      <c r="H14" s="39"/>
    </row>
    <row r="15" spans="1:12" ht="14.25" customHeight="1" x14ac:dyDescent="0.25">
      <c r="A15" s="4">
        <v>9</v>
      </c>
      <c r="B15" s="96"/>
      <c r="C15" s="20" t="s">
        <v>51</v>
      </c>
      <c r="D15" s="20" t="s">
        <v>52</v>
      </c>
      <c r="E15" s="39">
        <f t="shared" si="0"/>
        <v>7.7329999999999997</v>
      </c>
      <c r="F15" s="39">
        <v>7.7329999999999997</v>
      </c>
      <c r="G15" s="39">
        <v>7.6219999999999999</v>
      </c>
      <c r="H15" s="39"/>
      <c r="J15" s="47"/>
    </row>
    <row r="16" spans="1:12" ht="14.25" customHeight="1" x14ac:dyDescent="0.25">
      <c r="A16" s="4">
        <v>10</v>
      </c>
      <c r="B16" s="96"/>
      <c r="C16" s="20" t="s">
        <v>15</v>
      </c>
      <c r="D16" s="20" t="s">
        <v>29</v>
      </c>
      <c r="E16" s="39">
        <f t="shared" si="0"/>
        <v>6.327</v>
      </c>
      <c r="F16" s="39">
        <v>6.327</v>
      </c>
      <c r="G16" s="39">
        <v>6.2359999999999998</v>
      </c>
      <c r="H16" s="39"/>
    </row>
    <row r="17" spans="1:15" ht="14.25" customHeight="1" x14ac:dyDescent="0.25">
      <c r="A17" s="4">
        <v>12</v>
      </c>
      <c r="B17" s="96"/>
      <c r="C17" s="20" t="s">
        <v>7</v>
      </c>
      <c r="D17" s="20" t="s">
        <v>30</v>
      </c>
      <c r="E17" s="39">
        <f t="shared" si="0"/>
        <v>2.4409999999999998</v>
      </c>
      <c r="F17" s="39">
        <v>2.4409999999999998</v>
      </c>
      <c r="G17" s="39">
        <v>2.4060000000000001</v>
      </c>
      <c r="H17" s="39"/>
    </row>
    <row r="18" spans="1:15" ht="14.25" customHeight="1" x14ac:dyDescent="0.25">
      <c r="A18" s="4">
        <v>13</v>
      </c>
      <c r="B18" s="96"/>
      <c r="C18" s="20" t="s">
        <v>48</v>
      </c>
      <c r="D18" s="20" t="s">
        <v>49</v>
      </c>
      <c r="E18" s="39">
        <f t="shared" si="0"/>
        <v>3.0179999999999998</v>
      </c>
      <c r="F18" s="39">
        <v>3.0179999999999998</v>
      </c>
      <c r="G18" s="39">
        <v>2.9740000000000002</v>
      </c>
      <c r="H18" s="39"/>
    </row>
    <row r="19" spans="1:15" ht="27.75" customHeight="1" x14ac:dyDescent="0.25">
      <c r="A19" s="4">
        <v>16</v>
      </c>
      <c r="B19" s="96"/>
      <c r="C19" s="20" t="s">
        <v>53</v>
      </c>
      <c r="D19" s="20" t="s">
        <v>54</v>
      </c>
      <c r="E19" s="39">
        <f t="shared" si="0"/>
        <v>9.3000000000000007</v>
      </c>
      <c r="F19" s="39">
        <v>9.3000000000000007</v>
      </c>
      <c r="G19" s="39">
        <v>9.1660000000000004</v>
      </c>
      <c r="H19" s="39"/>
      <c r="M19" s="47"/>
      <c r="O19" s="47"/>
    </row>
    <row r="20" spans="1:15" ht="44.25" customHeight="1" x14ac:dyDescent="0.25">
      <c r="A20" s="4">
        <v>29</v>
      </c>
      <c r="B20" s="46" t="s">
        <v>21</v>
      </c>
      <c r="C20" s="5" t="s">
        <v>6</v>
      </c>
      <c r="D20" s="20" t="s">
        <v>67</v>
      </c>
      <c r="E20" s="39">
        <f t="shared" ref="E20:E32" si="1">SUM(F20,H20)</f>
        <v>710.1</v>
      </c>
      <c r="F20" s="39"/>
      <c r="G20" s="39"/>
      <c r="H20" s="39">
        <v>710.1</v>
      </c>
      <c r="I20" s="27"/>
    </row>
    <row r="21" spans="1:15" ht="15" customHeight="1" x14ac:dyDescent="0.25">
      <c r="A21" s="57">
        <v>30</v>
      </c>
      <c r="B21" s="59" t="s">
        <v>20</v>
      </c>
      <c r="C21" s="5" t="s">
        <v>6</v>
      </c>
      <c r="D21" s="43" t="s">
        <v>32</v>
      </c>
      <c r="E21" s="39">
        <f t="shared" si="1"/>
        <v>3.431</v>
      </c>
      <c r="F21" s="39">
        <v>3.431</v>
      </c>
      <c r="G21" s="39"/>
      <c r="H21" s="39"/>
      <c r="I21" s="27"/>
    </row>
    <row r="22" spans="1:15" ht="15" customHeight="1" x14ac:dyDescent="0.25">
      <c r="A22" s="57">
        <v>31</v>
      </c>
      <c r="B22" s="59" t="s">
        <v>19</v>
      </c>
      <c r="C22" s="5" t="s">
        <v>6</v>
      </c>
      <c r="D22" s="43" t="s">
        <v>96</v>
      </c>
      <c r="E22" s="39">
        <f t="shared" si="1"/>
        <v>4.3579999999999997</v>
      </c>
      <c r="F22" s="39">
        <v>4.3579999999999997</v>
      </c>
      <c r="G22" s="39"/>
      <c r="H22" s="39"/>
      <c r="I22" s="27"/>
    </row>
    <row r="23" spans="1:15" ht="29.25" customHeight="1" x14ac:dyDescent="0.25">
      <c r="A23" s="57">
        <v>32</v>
      </c>
      <c r="B23" s="59" t="s">
        <v>19</v>
      </c>
      <c r="C23" s="43" t="s">
        <v>97</v>
      </c>
      <c r="D23" s="43" t="s">
        <v>98</v>
      </c>
      <c r="E23" s="39">
        <f t="shared" si="1"/>
        <v>3.3809999999999998</v>
      </c>
      <c r="F23" s="39">
        <v>3.3809999999999998</v>
      </c>
      <c r="G23" s="79">
        <v>3.33</v>
      </c>
      <c r="H23" s="39"/>
      <c r="I23" s="27"/>
    </row>
    <row r="24" spans="1:15" ht="15" customHeight="1" x14ac:dyDescent="0.25">
      <c r="A24" s="57">
        <v>33</v>
      </c>
      <c r="B24" s="101" t="s">
        <v>17</v>
      </c>
      <c r="C24" s="5" t="s">
        <v>6</v>
      </c>
      <c r="D24" s="5" t="s">
        <v>47</v>
      </c>
      <c r="E24" s="39">
        <f t="shared" si="1"/>
        <v>2.2799999999999998</v>
      </c>
      <c r="F24" s="39">
        <v>2.2799999999999998</v>
      </c>
      <c r="G24" s="79"/>
      <c r="H24" s="39"/>
      <c r="I24" s="27"/>
      <c r="L24" s="47"/>
      <c r="N24" s="47"/>
    </row>
    <row r="25" spans="1:15" ht="15" customHeight="1" x14ac:dyDescent="0.25">
      <c r="A25" s="57">
        <v>34</v>
      </c>
      <c r="B25" s="102"/>
      <c r="C25" s="43" t="s">
        <v>11</v>
      </c>
      <c r="D25" s="43" t="s">
        <v>34</v>
      </c>
      <c r="E25" s="39">
        <f t="shared" si="1"/>
        <v>6.0350000000000001</v>
      </c>
      <c r="F25" s="39">
        <v>6.0350000000000001</v>
      </c>
      <c r="G25" s="79">
        <v>5.9480000000000004</v>
      </c>
      <c r="H25" s="39"/>
      <c r="I25" s="27"/>
    </row>
    <row r="26" spans="1:15" ht="15" customHeight="1" x14ac:dyDescent="0.25">
      <c r="A26" s="57">
        <v>35</v>
      </c>
      <c r="B26" s="103"/>
      <c r="C26" s="43" t="s">
        <v>12</v>
      </c>
      <c r="D26" s="43" t="s">
        <v>35</v>
      </c>
      <c r="E26" s="39">
        <f t="shared" si="1"/>
        <v>3.0179999999999998</v>
      </c>
      <c r="F26" s="39">
        <v>3.0179999999999998</v>
      </c>
      <c r="G26" s="79">
        <v>2.9740000000000002</v>
      </c>
      <c r="H26" s="39"/>
      <c r="I26" s="27"/>
    </row>
    <row r="27" spans="1:15" ht="15" customHeight="1" x14ac:dyDescent="0.25">
      <c r="A27" s="57">
        <v>36</v>
      </c>
      <c r="B27" s="59" t="s">
        <v>20</v>
      </c>
      <c r="C27" s="58" t="s">
        <v>79</v>
      </c>
      <c r="D27" s="58" t="s">
        <v>80</v>
      </c>
      <c r="E27" s="39">
        <f t="shared" si="1"/>
        <v>793.8</v>
      </c>
      <c r="F27" s="39"/>
      <c r="G27" s="79"/>
      <c r="H27" s="39">
        <v>793.8</v>
      </c>
      <c r="I27" s="27"/>
    </row>
    <row r="28" spans="1:15" ht="15" customHeight="1" x14ac:dyDescent="0.25">
      <c r="A28" s="94" t="s">
        <v>37</v>
      </c>
      <c r="B28" s="94"/>
      <c r="C28" s="94"/>
      <c r="D28" s="94"/>
      <c r="E28" s="39">
        <f t="shared" si="1"/>
        <v>47.974000000000004</v>
      </c>
      <c r="F28" s="39">
        <f>SUM(F12:F19,F24:F26)</f>
        <v>47.974000000000004</v>
      </c>
      <c r="G28" s="79">
        <f>SUM(G12:G19,G24:G26)</f>
        <v>45.234999999999999</v>
      </c>
      <c r="H28" s="39">
        <f>SUM(H12:H19,H24:H26)</f>
        <v>0</v>
      </c>
      <c r="I28" s="26">
        <f>SUM(I12:I12)</f>
        <v>0</v>
      </c>
      <c r="N28" s="73"/>
    </row>
    <row r="29" spans="1:15" ht="15" customHeight="1" x14ac:dyDescent="0.25">
      <c r="A29" s="94" t="s">
        <v>39</v>
      </c>
      <c r="B29" s="94"/>
      <c r="C29" s="94"/>
      <c r="D29" s="94"/>
      <c r="E29" s="39">
        <f t="shared" si="1"/>
        <v>7.738999999999999</v>
      </c>
      <c r="F29" s="39">
        <f t="shared" ref="F29:G29" si="2">SUM(F22:F23)</f>
        <v>7.738999999999999</v>
      </c>
      <c r="G29" s="79">
        <f t="shared" si="2"/>
        <v>3.33</v>
      </c>
      <c r="H29" s="39">
        <f>SUM(H22:H23)</f>
        <v>0</v>
      </c>
      <c r="I29" s="27"/>
    </row>
    <row r="30" spans="1:15" ht="15" customHeight="1" x14ac:dyDescent="0.25">
      <c r="A30" s="94" t="s">
        <v>40</v>
      </c>
      <c r="B30" s="94"/>
      <c r="C30" s="94"/>
      <c r="D30" s="94"/>
      <c r="E30" s="39">
        <f t="shared" si="1"/>
        <v>797.23099999999999</v>
      </c>
      <c r="F30" s="39">
        <f t="shared" ref="F30:G30" si="3">SUM(F21,F27)</f>
        <v>3.431</v>
      </c>
      <c r="G30" s="79">
        <f t="shared" si="3"/>
        <v>0</v>
      </c>
      <c r="H30" s="39">
        <f>SUM(H21,H27)</f>
        <v>793.8</v>
      </c>
      <c r="I30" s="26" t="e">
        <f>SUM(#REF!)</f>
        <v>#REF!</v>
      </c>
    </row>
    <row r="31" spans="1:15" ht="15" customHeight="1" x14ac:dyDescent="0.25">
      <c r="A31" s="94" t="s">
        <v>41</v>
      </c>
      <c r="B31" s="94"/>
      <c r="C31" s="94"/>
      <c r="D31" s="94"/>
      <c r="E31" s="39">
        <f t="shared" si="1"/>
        <v>710.1</v>
      </c>
      <c r="F31" s="39">
        <f t="shared" ref="F31:I31" si="4">F20</f>
        <v>0</v>
      </c>
      <c r="G31" s="79">
        <f t="shared" si="4"/>
        <v>0</v>
      </c>
      <c r="H31" s="39">
        <f t="shared" si="4"/>
        <v>710.1</v>
      </c>
      <c r="I31" s="26">
        <f t="shared" si="4"/>
        <v>0</v>
      </c>
    </row>
    <row r="32" spans="1:15" ht="15" customHeight="1" x14ac:dyDescent="0.25">
      <c r="A32" s="100" t="s">
        <v>58</v>
      </c>
      <c r="B32" s="100"/>
      <c r="C32" s="100"/>
      <c r="D32" s="100"/>
      <c r="E32" s="42">
        <f t="shared" si="1"/>
        <v>1563.0440000000001</v>
      </c>
      <c r="F32" s="42">
        <f>SUM(F28:F31)</f>
        <v>59.143999999999998</v>
      </c>
      <c r="G32" s="80">
        <f>SUM(G28:G31)</f>
        <v>48.564999999999998</v>
      </c>
      <c r="H32" s="42">
        <f>SUM(H28:H31)</f>
        <v>1503.9</v>
      </c>
    </row>
    <row r="34" spans="5:5" x14ac:dyDescent="0.25">
      <c r="E34" s="47"/>
    </row>
  </sheetData>
  <mergeCells count="23">
    <mergeCell ref="A8:A11"/>
    <mergeCell ref="D8:D11"/>
    <mergeCell ref="A32:D32"/>
    <mergeCell ref="A31:D31"/>
    <mergeCell ref="A28:D28"/>
    <mergeCell ref="A30:D30"/>
    <mergeCell ref="A29:D29"/>
    <mergeCell ref="B24:B26"/>
    <mergeCell ref="E1:H1"/>
    <mergeCell ref="E2:H2"/>
    <mergeCell ref="E3:H3"/>
    <mergeCell ref="E4:H4"/>
    <mergeCell ref="A6:I6"/>
    <mergeCell ref="G7:H7"/>
    <mergeCell ref="H9:H11"/>
    <mergeCell ref="B12:B19"/>
    <mergeCell ref="C8:C11"/>
    <mergeCell ref="G10:G11"/>
    <mergeCell ref="F8:H8"/>
    <mergeCell ref="B8:B11"/>
    <mergeCell ref="F9:G9"/>
    <mergeCell ref="F10:F11"/>
    <mergeCell ref="E8:E11"/>
  </mergeCells>
  <phoneticPr fontId="0" type="noConversion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25" customWidth="1"/>
    <col min="2" max="2" width="16.7109375" style="25" customWidth="1"/>
    <col min="3" max="3" width="30.28515625" style="25" customWidth="1"/>
    <col min="4" max="4" width="43.85546875" style="25" customWidth="1"/>
    <col min="5" max="5" width="9.28515625" style="25" customWidth="1"/>
    <col min="6" max="6" width="9" style="25" customWidth="1"/>
    <col min="7" max="7" width="11" style="25" customWidth="1"/>
    <col min="8" max="8" width="9.28515625" style="25" customWidth="1"/>
    <col min="9" max="9" width="9.140625" style="25" hidden="1" customWidth="1"/>
    <col min="10" max="16384" width="9.140625" style="25"/>
  </cols>
  <sheetData>
    <row r="1" spans="1:9" ht="15" customHeight="1" x14ac:dyDescent="0.25">
      <c r="E1" s="97" t="s">
        <v>62</v>
      </c>
      <c r="F1" s="97"/>
      <c r="G1" s="97"/>
      <c r="H1" s="97"/>
    </row>
    <row r="2" spans="1:9" ht="15" customHeight="1" x14ac:dyDescent="0.25">
      <c r="E2" s="97" t="s">
        <v>85</v>
      </c>
      <c r="F2" s="97"/>
      <c r="G2" s="97"/>
      <c r="H2" s="97"/>
    </row>
    <row r="3" spans="1:9" ht="15" customHeight="1" x14ac:dyDescent="0.25">
      <c r="E3" s="97" t="s">
        <v>119</v>
      </c>
      <c r="F3" s="97"/>
      <c r="G3" s="97"/>
      <c r="H3" s="97"/>
    </row>
    <row r="4" spans="1:9" ht="15" customHeight="1" x14ac:dyDescent="0.25">
      <c r="E4" s="97" t="s">
        <v>77</v>
      </c>
      <c r="F4" s="97"/>
      <c r="G4" s="97"/>
      <c r="H4" s="97"/>
    </row>
    <row r="5" spans="1:9" ht="11.25" customHeight="1" x14ac:dyDescent="0.25">
      <c r="E5" s="51"/>
      <c r="F5" s="51"/>
      <c r="G5" s="51"/>
      <c r="H5" s="51"/>
    </row>
    <row r="6" spans="1:9" ht="13.5" customHeight="1" x14ac:dyDescent="0.25">
      <c r="A6" s="98" t="s">
        <v>78</v>
      </c>
      <c r="B6" s="98"/>
      <c r="C6" s="98"/>
      <c r="D6" s="98"/>
      <c r="E6" s="98"/>
      <c r="F6" s="98"/>
      <c r="G6" s="98"/>
      <c r="H6" s="98"/>
      <c r="I6" s="98"/>
    </row>
    <row r="7" spans="1:9" ht="14.25" customHeight="1" x14ac:dyDescent="0.25">
      <c r="G7" s="93" t="s">
        <v>57</v>
      </c>
      <c r="H7" s="93"/>
    </row>
    <row r="8" spans="1:9" ht="15.75" customHeight="1" x14ac:dyDescent="0.25">
      <c r="A8" s="99" t="s">
        <v>23</v>
      </c>
      <c r="B8" s="94" t="s">
        <v>27</v>
      </c>
      <c r="C8" s="94" t="s">
        <v>28</v>
      </c>
      <c r="D8" s="94" t="s">
        <v>31</v>
      </c>
      <c r="E8" s="94" t="s">
        <v>0</v>
      </c>
      <c r="F8" s="94" t="s">
        <v>1</v>
      </c>
      <c r="G8" s="94"/>
      <c r="H8" s="94"/>
    </row>
    <row r="9" spans="1:9" ht="12.75" customHeight="1" x14ac:dyDescent="0.25">
      <c r="A9" s="99"/>
      <c r="B9" s="94"/>
      <c r="C9" s="94"/>
      <c r="D9" s="94"/>
      <c r="E9" s="94"/>
      <c r="F9" s="94" t="s">
        <v>2</v>
      </c>
      <c r="G9" s="94"/>
      <c r="H9" s="94" t="s">
        <v>3</v>
      </c>
    </row>
    <row r="10" spans="1:9" ht="15" customHeight="1" x14ac:dyDescent="0.25">
      <c r="A10" s="99"/>
      <c r="B10" s="94"/>
      <c r="C10" s="94"/>
      <c r="D10" s="94"/>
      <c r="E10" s="94"/>
      <c r="F10" s="94" t="s">
        <v>4</v>
      </c>
      <c r="G10" s="94" t="s">
        <v>5</v>
      </c>
      <c r="H10" s="94"/>
    </row>
    <row r="11" spans="1:9" ht="15" customHeight="1" x14ac:dyDescent="0.25">
      <c r="A11" s="99"/>
      <c r="B11" s="94"/>
      <c r="C11" s="94"/>
      <c r="D11" s="94"/>
      <c r="E11" s="94"/>
      <c r="F11" s="94"/>
      <c r="G11" s="94"/>
      <c r="H11" s="94"/>
    </row>
    <row r="12" spans="1:9" ht="16.5" customHeight="1" x14ac:dyDescent="0.25">
      <c r="A12" s="48">
        <v>13</v>
      </c>
      <c r="B12" s="50" t="s">
        <v>20</v>
      </c>
      <c r="C12" s="49" t="s">
        <v>79</v>
      </c>
      <c r="D12" s="49" t="s">
        <v>80</v>
      </c>
      <c r="E12" s="39">
        <f t="shared" ref="E12:E15" si="0">SUM(F12,H12)</f>
        <v>-238.9</v>
      </c>
      <c r="F12" s="39"/>
      <c r="G12" s="39"/>
      <c r="H12" s="39">
        <v>-238.9</v>
      </c>
    </row>
    <row r="13" spans="1:9" ht="16.5" customHeight="1" x14ac:dyDescent="0.25">
      <c r="A13" s="71">
        <v>14</v>
      </c>
      <c r="B13" s="90" t="s">
        <v>18</v>
      </c>
      <c r="C13" s="43" t="s">
        <v>102</v>
      </c>
      <c r="D13" s="104" t="s">
        <v>82</v>
      </c>
      <c r="E13" s="39">
        <f t="shared" si="0"/>
        <v>184.29999999999998</v>
      </c>
      <c r="F13" s="39">
        <v>154.69999999999999</v>
      </c>
      <c r="G13" s="70"/>
      <c r="H13" s="38">
        <v>29.6</v>
      </c>
    </row>
    <row r="14" spans="1:9" ht="15.75" customHeight="1" x14ac:dyDescent="0.25">
      <c r="A14" s="71">
        <v>15</v>
      </c>
      <c r="B14" s="92"/>
      <c r="C14" s="43" t="s">
        <v>6</v>
      </c>
      <c r="D14" s="105"/>
      <c r="E14" s="39">
        <f t="shared" si="0"/>
        <v>54.6</v>
      </c>
      <c r="F14" s="39"/>
      <c r="G14" s="39"/>
      <c r="H14" s="39">
        <v>54.6</v>
      </c>
    </row>
    <row r="15" spans="1:9" ht="15.75" customHeight="1" x14ac:dyDescent="0.25">
      <c r="A15" s="94" t="s">
        <v>38</v>
      </c>
      <c r="B15" s="94"/>
      <c r="C15" s="94"/>
      <c r="D15" s="94"/>
      <c r="E15" s="39">
        <f t="shared" si="0"/>
        <v>238.89999999999998</v>
      </c>
      <c r="F15" s="39">
        <f t="shared" ref="F15:G15" si="1">SUM(F13:F14)</f>
        <v>154.69999999999999</v>
      </c>
      <c r="G15" s="39">
        <f t="shared" si="1"/>
        <v>0</v>
      </c>
      <c r="H15" s="39">
        <f>SUM(H13:H14)</f>
        <v>84.2</v>
      </c>
    </row>
    <row r="16" spans="1:9" ht="15" customHeight="1" x14ac:dyDescent="0.25">
      <c r="A16" s="94" t="s">
        <v>40</v>
      </c>
      <c r="B16" s="94"/>
      <c r="C16" s="94"/>
      <c r="D16" s="94"/>
      <c r="E16" s="39">
        <f t="shared" ref="E16:E17" si="2">SUM(F16,H16)</f>
        <v>-238.9</v>
      </c>
      <c r="F16" s="39">
        <f>SUM(F12:F12)</f>
        <v>0</v>
      </c>
      <c r="G16" s="39">
        <f>SUM(G12:G12)</f>
        <v>0</v>
      </c>
      <c r="H16" s="39">
        <f>SUM(H12:H12)</f>
        <v>-238.9</v>
      </c>
      <c r="I16" s="26" t="e">
        <f>SUM(#REF!)</f>
        <v>#REF!</v>
      </c>
    </row>
    <row r="17" spans="1:8" ht="15" customHeight="1" x14ac:dyDescent="0.25">
      <c r="A17" s="100" t="s">
        <v>58</v>
      </c>
      <c r="B17" s="100"/>
      <c r="C17" s="100"/>
      <c r="D17" s="100"/>
      <c r="E17" s="42">
        <f t="shared" si="2"/>
        <v>0</v>
      </c>
      <c r="F17" s="42">
        <f t="shared" ref="F17:G17" si="3">SUM(F15:F16)</f>
        <v>154.69999999999999</v>
      </c>
      <c r="G17" s="42">
        <f t="shared" si="3"/>
        <v>0</v>
      </c>
      <c r="H17" s="42">
        <f>SUM(H15:H16)</f>
        <v>-154.69999999999999</v>
      </c>
    </row>
    <row r="19" spans="1:8" x14ac:dyDescent="0.25">
      <c r="E19" s="47"/>
    </row>
  </sheetData>
  <mergeCells count="21">
    <mergeCell ref="G7:H7"/>
    <mergeCell ref="E1:H1"/>
    <mergeCell ref="E2:H2"/>
    <mergeCell ref="E3:H3"/>
    <mergeCell ref="E4:H4"/>
    <mergeCell ref="A6:I6"/>
    <mergeCell ref="E8:E11"/>
    <mergeCell ref="F8:H8"/>
    <mergeCell ref="F9:G9"/>
    <mergeCell ref="H9:H11"/>
    <mergeCell ref="F10:F11"/>
    <mergeCell ref="G10:G11"/>
    <mergeCell ref="A17:D17"/>
    <mergeCell ref="A16:D16"/>
    <mergeCell ref="A8:A11"/>
    <mergeCell ref="B8:B11"/>
    <mergeCell ref="C8:C11"/>
    <mergeCell ref="D8:D11"/>
    <mergeCell ref="A15:D15"/>
    <mergeCell ref="B13:B14"/>
    <mergeCell ref="D13:D14"/>
  </mergeCells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43"/>
  <sheetViews>
    <sheetView workbookViewId="0">
      <selection activeCell="L10" sqref="L10"/>
    </sheetView>
  </sheetViews>
  <sheetFormatPr defaultColWidth="9.140625" defaultRowHeight="15" x14ac:dyDescent="0.2"/>
  <cols>
    <col min="1" max="1" width="7.85546875" style="6" customWidth="1"/>
    <col min="2" max="2" width="61.28515625" style="6" customWidth="1"/>
    <col min="3" max="3" width="3.7109375" style="6" customWidth="1"/>
    <col min="4" max="4" width="13.42578125" style="6" customWidth="1"/>
    <col min="5" max="5" width="12" style="6" customWidth="1"/>
    <col min="6" max="6" width="11.42578125" style="6" customWidth="1"/>
    <col min="7" max="7" width="10.42578125" style="6" customWidth="1"/>
    <col min="8" max="16384" width="9.140625" style="6"/>
  </cols>
  <sheetData>
    <row r="1" spans="1:9" ht="12.75" customHeight="1" x14ac:dyDescent="0.2">
      <c r="D1" s="86" t="s">
        <v>50</v>
      </c>
      <c r="E1" s="86"/>
      <c r="F1" s="86"/>
      <c r="G1" s="86"/>
    </row>
    <row r="2" spans="1:9" ht="12.75" customHeight="1" x14ac:dyDescent="0.2">
      <c r="D2" s="86" t="s">
        <v>84</v>
      </c>
      <c r="E2" s="86"/>
      <c r="F2" s="86"/>
      <c r="G2" s="86"/>
    </row>
    <row r="3" spans="1:9" ht="12.75" customHeight="1" x14ac:dyDescent="0.2">
      <c r="D3" s="86" t="s">
        <v>118</v>
      </c>
      <c r="E3" s="86"/>
      <c r="F3" s="86"/>
      <c r="G3" s="86"/>
    </row>
    <row r="4" spans="1:9" x14ac:dyDescent="0.25">
      <c r="D4" s="109" t="s">
        <v>64</v>
      </c>
      <c r="E4" s="109"/>
      <c r="F4" s="109"/>
      <c r="G4" s="109"/>
    </row>
    <row r="5" spans="1:9" x14ac:dyDescent="0.25">
      <c r="D5" s="34"/>
      <c r="E5" s="34"/>
      <c r="F5" s="34"/>
      <c r="G5" s="34"/>
    </row>
    <row r="6" spans="1:9" ht="32.25" customHeight="1" x14ac:dyDescent="0.2">
      <c r="A6" s="113" t="s">
        <v>76</v>
      </c>
      <c r="B6" s="113"/>
      <c r="C6" s="113"/>
      <c r="D6" s="113"/>
      <c r="E6" s="113"/>
      <c r="F6" s="113"/>
      <c r="G6" s="113"/>
    </row>
    <row r="7" spans="1:9" ht="19.5" customHeight="1" x14ac:dyDescent="0.2">
      <c r="F7" s="106" t="s">
        <v>57</v>
      </c>
      <c r="G7" s="106"/>
    </row>
    <row r="8" spans="1:9" ht="15" customHeight="1" x14ac:dyDescent="0.2">
      <c r="A8" s="85" t="s">
        <v>16</v>
      </c>
      <c r="B8" s="85" t="s">
        <v>10</v>
      </c>
      <c r="C8" s="114" t="s">
        <v>23</v>
      </c>
      <c r="D8" s="112" t="s">
        <v>0</v>
      </c>
      <c r="E8" s="112" t="s">
        <v>1</v>
      </c>
      <c r="F8" s="112"/>
      <c r="G8" s="112"/>
    </row>
    <row r="9" spans="1:9" ht="15" customHeight="1" x14ac:dyDescent="0.2">
      <c r="A9" s="85"/>
      <c r="B9" s="85"/>
      <c r="C9" s="115"/>
      <c r="D9" s="112"/>
      <c r="E9" s="112" t="s">
        <v>2</v>
      </c>
      <c r="F9" s="112"/>
      <c r="G9" s="85" t="s">
        <v>3</v>
      </c>
    </row>
    <row r="10" spans="1:9" ht="15" customHeight="1" x14ac:dyDescent="0.2">
      <c r="A10" s="85"/>
      <c r="B10" s="85"/>
      <c r="C10" s="115"/>
      <c r="D10" s="112"/>
      <c r="E10" s="112" t="s">
        <v>4</v>
      </c>
      <c r="F10" s="112" t="s">
        <v>5</v>
      </c>
      <c r="G10" s="85"/>
    </row>
    <row r="11" spans="1:9" ht="19.5" customHeight="1" x14ac:dyDescent="0.2">
      <c r="A11" s="85"/>
      <c r="B11" s="85"/>
      <c r="C11" s="116"/>
      <c r="D11" s="112"/>
      <c r="E11" s="112"/>
      <c r="F11" s="112"/>
      <c r="G11" s="85"/>
    </row>
    <row r="12" spans="1:9" ht="30.75" customHeight="1" x14ac:dyDescent="0.25">
      <c r="A12" s="36" t="s">
        <v>17</v>
      </c>
      <c r="B12" s="7" t="s">
        <v>14</v>
      </c>
      <c r="C12" s="23">
        <v>1</v>
      </c>
      <c r="D12" s="37">
        <f t="shared" ref="D12:D36" si="0">SUM(E12,G12)</f>
        <v>70.274000000000001</v>
      </c>
      <c r="E12" s="37">
        <f>SUM('savivaldybės funkcijos(3)'!F23,'kt_ dotacijos (6)'!F28)</f>
        <v>47.974000000000004</v>
      </c>
      <c r="F12" s="37">
        <f>SUM('savivaldybės funkcijos(3)'!G23,'kt_ dotacijos (6)'!G28)</f>
        <v>34.734999999999999</v>
      </c>
      <c r="G12" s="37">
        <f>SUM('savivaldybės funkcijos(3)'!H23,'kt_ dotacijos (6)'!H28)</f>
        <v>22.299999999999997</v>
      </c>
      <c r="I12" s="12"/>
    </row>
    <row r="13" spans="1:9" ht="30.75" customHeight="1" x14ac:dyDescent="0.25">
      <c r="A13" s="21" t="s">
        <v>18</v>
      </c>
      <c r="B13" s="7" t="s">
        <v>26</v>
      </c>
      <c r="C13" s="23">
        <v>2</v>
      </c>
      <c r="D13" s="37">
        <f t="shared" si="0"/>
        <v>251.9</v>
      </c>
      <c r="E13" s="37">
        <f>SUM('savivaldybės funkcijos(3)'!F24,'likutis (8)'!F15)</f>
        <v>150.1</v>
      </c>
      <c r="F13" s="37">
        <f>SUM('savivaldybės funkcijos(3)'!G24,'likutis (8)'!G15)</f>
        <v>0</v>
      </c>
      <c r="G13" s="37">
        <f>SUM('savivaldybės funkcijos(3)'!H24,'likutis (8)'!H15)</f>
        <v>101.80000000000001</v>
      </c>
      <c r="I13" s="12"/>
    </row>
    <row r="14" spans="1:9" ht="30.75" customHeight="1" x14ac:dyDescent="0.25">
      <c r="A14" s="21" t="s">
        <v>19</v>
      </c>
      <c r="B14" s="7" t="s">
        <v>42</v>
      </c>
      <c r="C14" s="23">
        <v>4</v>
      </c>
      <c r="D14" s="37">
        <f t="shared" si="0"/>
        <v>107.739</v>
      </c>
      <c r="E14" s="37">
        <f>SUM('savivaldybės funkcijos(3)'!F25,'kt_ dotacijos (6)'!F29)</f>
        <v>107.739</v>
      </c>
      <c r="F14" s="75">
        <f>SUM('savivaldybės funkcijos(3)'!G25,'kt_ dotacijos (6)'!G29)</f>
        <v>3.33</v>
      </c>
      <c r="G14" s="37">
        <f>SUM('savivaldybės funkcijos(3)'!H25,'kt_ dotacijos (6)'!H29)</f>
        <v>0</v>
      </c>
      <c r="I14" s="12"/>
    </row>
    <row r="15" spans="1:9" ht="30.75" customHeight="1" x14ac:dyDescent="0.25">
      <c r="A15" s="21" t="s">
        <v>22</v>
      </c>
      <c r="B15" s="7" t="s">
        <v>43</v>
      </c>
      <c r="C15" s="23">
        <v>6</v>
      </c>
      <c r="D15" s="37">
        <f t="shared" si="0"/>
        <v>13.5</v>
      </c>
      <c r="E15" s="37">
        <f>SUM('savivaldybės funkcijos(3)'!F26)</f>
        <v>10.5</v>
      </c>
      <c r="F15" s="75">
        <f>SUM('savivaldybės funkcijos(3)'!G26)</f>
        <v>0</v>
      </c>
      <c r="G15" s="37">
        <f>SUM('savivaldybės funkcijos(3)'!H26)</f>
        <v>3</v>
      </c>
      <c r="I15" s="12"/>
    </row>
    <row r="16" spans="1:9" ht="30.75" customHeight="1" x14ac:dyDescent="0.25">
      <c r="A16" s="21" t="s">
        <v>20</v>
      </c>
      <c r="B16" s="7" t="s">
        <v>44</v>
      </c>
      <c r="C16" s="23">
        <v>7</v>
      </c>
      <c r="D16" s="37">
        <f t="shared" si="0"/>
        <v>558.33100000000002</v>
      </c>
      <c r="E16" s="37">
        <f>SUM('savivaldybės funkcijos(3)'!F27,'kt_ dotacijos (6)'!F30,'likutis (8)'!F16)</f>
        <v>0.23099999999999987</v>
      </c>
      <c r="F16" s="75">
        <f>SUM('savivaldybės funkcijos(3)'!G27,'kt_ dotacijos (6)'!G30,'likutis (8)'!G16)</f>
        <v>0</v>
      </c>
      <c r="G16" s="37">
        <f>SUM('savivaldybės funkcijos(3)'!H27,'kt_ dotacijos (6)'!H30,'likutis (8)'!H16)</f>
        <v>558.1</v>
      </c>
      <c r="I16" s="12"/>
    </row>
    <row r="17" spans="1:9" ht="30.75" customHeight="1" x14ac:dyDescent="0.25">
      <c r="A17" s="21" t="s">
        <v>21</v>
      </c>
      <c r="B17" s="7" t="s">
        <v>45</v>
      </c>
      <c r="C17" s="23">
        <v>8</v>
      </c>
      <c r="D17" s="37">
        <f t="shared" si="0"/>
        <v>677.80000000000007</v>
      </c>
      <c r="E17" s="37">
        <f>SUM('savivaldybės funkcijos(3)'!F28,'kt_ dotacijos (6)'!F31)</f>
        <v>0</v>
      </c>
      <c r="F17" s="75">
        <f>SUM('savivaldybės funkcijos(3)'!G28,'kt_ dotacijos (6)'!G31)</f>
        <v>0</v>
      </c>
      <c r="G17" s="37">
        <f>SUM('savivaldybės funkcijos(3)'!H28,'kt_ dotacijos (6)'!H31)</f>
        <v>677.80000000000007</v>
      </c>
      <c r="H17" s="17"/>
      <c r="I17" s="18"/>
    </row>
    <row r="18" spans="1:9" ht="18.75" customHeight="1" x14ac:dyDescent="0.2">
      <c r="A18" s="110" t="s">
        <v>56</v>
      </c>
      <c r="B18" s="111"/>
      <c r="C18" s="35">
        <v>9</v>
      </c>
      <c r="D18" s="41">
        <f t="shared" si="0"/>
        <v>1679.5439999999999</v>
      </c>
      <c r="E18" s="41">
        <f>SUM(E12:E17)</f>
        <v>316.54399999999998</v>
      </c>
      <c r="F18" s="76">
        <f>SUM(F12:F17)</f>
        <v>38.064999999999998</v>
      </c>
      <c r="G18" s="41">
        <f>SUM(G12:G17)</f>
        <v>1363</v>
      </c>
      <c r="H18" s="19"/>
      <c r="I18" s="19"/>
    </row>
    <row r="19" spans="1:9" hidden="1" x14ac:dyDescent="0.25">
      <c r="A19" s="8"/>
      <c r="B19" s="9"/>
      <c r="C19" s="24"/>
      <c r="D19" s="41" t="e">
        <f t="shared" si="0"/>
        <v>#REF!</v>
      </c>
      <c r="E19" s="37" t="e">
        <f>'savivaldybės funkcijos(3)'!F30+#REF!+'kt_ dotacijos (6)'!#REF!+#REF!</f>
        <v>#REF!</v>
      </c>
      <c r="F19" s="76">
        <f>SUM(F13:F18)</f>
        <v>41.394999999999996</v>
      </c>
      <c r="G19" s="41">
        <f>SUM(G13:G18)</f>
        <v>2703.7000000000003</v>
      </c>
      <c r="H19" s="17"/>
      <c r="I19" s="17"/>
    </row>
    <row r="20" spans="1:9" hidden="1" x14ac:dyDescent="0.25">
      <c r="A20" s="8"/>
      <c r="B20" s="9"/>
      <c r="C20" s="24"/>
      <c r="D20" s="41" t="e">
        <f t="shared" si="0"/>
        <v>#REF!</v>
      </c>
      <c r="E20" s="37" t="e">
        <f>'savivaldybės funkcijos(3)'!F31+#REF!+'kt_ dotacijos (6)'!#REF!+#REF!</f>
        <v>#REF!</v>
      </c>
      <c r="F20" s="76">
        <f>SUM(F14:F19)</f>
        <v>82.789999999999992</v>
      </c>
      <c r="G20" s="41">
        <f>SUM(G14:G19)</f>
        <v>5305.6</v>
      </c>
      <c r="H20" s="17"/>
      <c r="I20" s="17"/>
    </row>
    <row r="21" spans="1:9" hidden="1" x14ac:dyDescent="0.25">
      <c r="A21" s="8"/>
      <c r="B21" s="9"/>
      <c r="C21" s="24"/>
      <c r="D21" s="41" t="e">
        <f t="shared" si="0"/>
        <v>#REF!</v>
      </c>
      <c r="E21" s="37" t="e">
        <f>'savivaldybės funkcijos(3)'!#REF!+#REF!+'kt_ dotacijos (6)'!#REF!+#REF!</f>
        <v>#REF!</v>
      </c>
      <c r="F21" s="76">
        <f>SUM(F14:F20)</f>
        <v>165.57999999999998</v>
      </c>
      <c r="G21" s="41">
        <f>SUM(G14:G20)</f>
        <v>10611.2</v>
      </c>
      <c r="H21" s="17"/>
      <c r="I21" s="17"/>
    </row>
    <row r="22" spans="1:9" hidden="1" x14ac:dyDescent="0.25">
      <c r="A22" s="8"/>
      <c r="B22" s="9"/>
      <c r="C22" s="24"/>
      <c r="D22" s="41" t="e">
        <f t="shared" si="0"/>
        <v>#REF!</v>
      </c>
      <c r="E22" s="37" t="e">
        <f>'savivaldybės funkcijos(3)'!#REF!+#REF!+'kt_ dotacijos (6)'!#REF!+#REF!</f>
        <v>#REF!</v>
      </c>
      <c r="F22" s="76">
        <f>SUM(F15:F21)</f>
        <v>327.83</v>
      </c>
      <c r="G22" s="41">
        <f>SUM(G15:G21)</f>
        <v>21222.400000000001</v>
      </c>
      <c r="H22" s="17"/>
      <c r="I22" s="17"/>
    </row>
    <row r="23" spans="1:9" hidden="1" x14ac:dyDescent="0.25">
      <c r="A23" s="8"/>
      <c r="B23" s="9"/>
      <c r="C23" s="24"/>
      <c r="D23" s="41" t="e">
        <f t="shared" si="0"/>
        <v>#REF!</v>
      </c>
      <c r="E23" s="37" t="e">
        <f>'savivaldybės funkcijos(3)'!#REF!+#REF!+'kt_ dotacijos (6)'!#REF!+#REF!</f>
        <v>#REF!</v>
      </c>
      <c r="F23" s="76">
        <f t="shared" ref="F23:F35" si="1">SUM(F15:F22)</f>
        <v>655.66</v>
      </c>
      <c r="G23" s="41">
        <f t="shared" ref="G23:G35" si="2">SUM(G15:G22)</f>
        <v>42444.800000000003</v>
      </c>
      <c r="H23" s="17"/>
      <c r="I23" s="17"/>
    </row>
    <row r="24" spans="1:9" hidden="1" x14ac:dyDescent="0.25">
      <c r="A24" s="8"/>
      <c r="B24" s="9"/>
      <c r="C24" s="24"/>
      <c r="D24" s="41" t="e">
        <f t="shared" si="0"/>
        <v>#REF!</v>
      </c>
      <c r="E24" s="37" t="e">
        <f>'savivaldybės funkcijos(3)'!#REF!+#REF!+'kt_ dotacijos (6)'!#REF!+#REF!</f>
        <v>#REF!</v>
      </c>
      <c r="F24" s="76">
        <f t="shared" si="1"/>
        <v>1311.32</v>
      </c>
      <c r="G24" s="41">
        <f t="shared" si="2"/>
        <v>84886.6</v>
      </c>
      <c r="H24" s="17"/>
      <c r="I24" s="17"/>
    </row>
    <row r="25" spans="1:9" hidden="1" x14ac:dyDescent="0.25">
      <c r="A25" s="8"/>
      <c r="B25" s="9"/>
      <c r="C25" s="24"/>
      <c r="D25" s="41" t="e">
        <f t="shared" si="0"/>
        <v>#REF!</v>
      </c>
      <c r="E25" s="37" t="e">
        <f>'savivaldybės funkcijos(3)'!#REF!+#REF!+'kt_ dotacijos (6)'!#REF!+#REF!</f>
        <v>#REF!</v>
      </c>
      <c r="F25" s="76">
        <f t="shared" si="1"/>
        <v>2622.64</v>
      </c>
      <c r="G25" s="41">
        <f t="shared" si="2"/>
        <v>169215.1</v>
      </c>
      <c r="H25" s="17"/>
      <c r="I25" s="17"/>
    </row>
    <row r="26" spans="1:9" hidden="1" x14ac:dyDescent="0.25">
      <c r="A26" s="8"/>
      <c r="B26" s="9"/>
      <c r="C26" s="24"/>
      <c r="D26" s="41" t="e">
        <f t="shared" si="0"/>
        <v>#REF!</v>
      </c>
      <c r="E26" s="37" t="e">
        <f>'savivaldybės funkcijos(3)'!#REF!+#REF!+'kt_ dotacijos (6)'!#REF!+#REF!</f>
        <v>#REF!</v>
      </c>
      <c r="F26" s="76">
        <f t="shared" si="1"/>
        <v>5245.28</v>
      </c>
      <c r="G26" s="41">
        <f t="shared" si="2"/>
        <v>337752.4</v>
      </c>
      <c r="H26" s="17"/>
      <c r="I26" s="17"/>
    </row>
    <row r="27" spans="1:9" hidden="1" x14ac:dyDescent="0.25">
      <c r="A27" s="8"/>
      <c r="B27" s="9"/>
      <c r="C27" s="24"/>
      <c r="D27" s="41" t="e">
        <f t="shared" si="0"/>
        <v>#REF!</v>
      </c>
      <c r="E27" s="37" t="e">
        <f>'savivaldybės funkcijos(3)'!#REF!+#REF!+'kt_ dotacijos (6)'!#REF!+#REF!</f>
        <v>#REF!</v>
      </c>
      <c r="F27" s="76">
        <f t="shared" si="1"/>
        <v>10452.494999999999</v>
      </c>
      <c r="G27" s="41">
        <f t="shared" si="2"/>
        <v>674141.8</v>
      </c>
      <c r="H27" s="17"/>
      <c r="I27" s="17"/>
    </row>
    <row r="28" spans="1:9" hidden="1" x14ac:dyDescent="0.25">
      <c r="A28" s="8"/>
      <c r="B28" s="9"/>
      <c r="C28" s="24"/>
      <c r="D28" s="41" t="e">
        <f t="shared" si="0"/>
        <v>#REF!</v>
      </c>
      <c r="E28" s="37" t="e">
        <f>'savivaldybės funkcijos(3)'!#REF!+#REF!+'kt_ dotacijos (6)'!#REF!+#REF!</f>
        <v>#REF!</v>
      </c>
      <c r="F28" s="76">
        <f t="shared" si="1"/>
        <v>20863.594999999998</v>
      </c>
      <c r="G28" s="41">
        <f t="shared" si="2"/>
        <v>1345579.9000000001</v>
      </c>
      <c r="H28" s="17"/>
      <c r="I28" s="17"/>
    </row>
    <row r="29" spans="1:9" hidden="1" x14ac:dyDescent="0.25">
      <c r="A29" s="8"/>
      <c r="B29" s="9"/>
      <c r="C29" s="24"/>
      <c r="D29" s="41" t="e">
        <f t="shared" si="0"/>
        <v>#REF!</v>
      </c>
      <c r="E29" s="37" t="e">
        <f>'savivaldybės funkcijos(3)'!#REF!+#REF!+'kt_ dotacijos (6)'!#REF!+#REF!</f>
        <v>#REF!</v>
      </c>
      <c r="F29" s="76">
        <f t="shared" si="1"/>
        <v>41644.399999999994</v>
      </c>
      <c r="G29" s="41">
        <f t="shared" si="2"/>
        <v>2685854.2</v>
      </c>
      <c r="H29" s="17"/>
      <c r="I29" s="17"/>
    </row>
    <row r="30" spans="1:9" hidden="1" x14ac:dyDescent="0.25">
      <c r="A30" s="8"/>
      <c r="B30" s="9"/>
      <c r="C30" s="24"/>
      <c r="D30" s="41" t="e">
        <f t="shared" si="0"/>
        <v>#REF!</v>
      </c>
      <c r="E30" s="37" t="e">
        <f>'savivaldybės funkcijos(3)'!#REF!+#REF!+'kt_ dotacijos (6)'!#REF!+#REF!</f>
        <v>#REF!</v>
      </c>
      <c r="F30" s="76">
        <f t="shared" si="1"/>
        <v>83123.219999999987</v>
      </c>
      <c r="G30" s="41">
        <f t="shared" si="2"/>
        <v>5361097.2</v>
      </c>
      <c r="H30" s="17"/>
      <c r="I30" s="17"/>
    </row>
    <row r="31" spans="1:9" hidden="1" x14ac:dyDescent="0.25">
      <c r="A31" s="8"/>
      <c r="B31" s="9"/>
      <c r="C31" s="24"/>
      <c r="D31" s="41" t="e">
        <f t="shared" si="0"/>
        <v>#REF!</v>
      </c>
      <c r="E31" s="37" t="e">
        <f>'savivaldybės funkcijos(3)'!#REF!+#REF!+'kt_ dotacijos (6)'!#REF!+#REF!</f>
        <v>#REF!</v>
      </c>
      <c r="F31" s="76">
        <f t="shared" si="1"/>
        <v>165918.60999999999</v>
      </c>
      <c r="G31" s="41">
        <f t="shared" si="2"/>
        <v>10700972</v>
      </c>
      <c r="H31" s="17"/>
      <c r="I31" s="17"/>
    </row>
    <row r="32" spans="1:9" hidden="1" x14ac:dyDescent="0.25">
      <c r="A32" s="8"/>
      <c r="B32" s="9"/>
      <c r="C32" s="24"/>
      <c r="D32" s="41" t="e">
        <f t="shared" si="0"/>
        <v>#REF!</v>
      </c>
      <c r="E32" s="37" t="e">
        <f>'savivaldybės funkcijos(3)'!#REF!+#REF!+'kt_ dotacijos (6)'!#REF!+#REF!</f>
        <v>#REF!</v>
      </c>
      <c r="F32" s="76">
        <f t="shared" si="1"/>
        <v>331181.55999999994</v>
      </c>
      <c r="G32" s="41">
        <f t="shared" si="2"/>
        <v>21359499.199999999</v>
      </c>
      <c r="H32" s="17"/>
      <c r="I32" s="17"/>
    </row>
    <row r="33" spans="1:9" hidden="1" x14ac:dyDescent="0.25">
      <c r="A33" s="8"/>
      <c r="B33" s="9"/>
      <c r="C33" s="24"/>
      <c r="D33" s="41" t="e">
        <f t="shared" si="0"/>
        <v>#REF!</v>
      </c>
      <c r="E33" s="37" t="e">
        <f>'savivaldybės funkcijos(3)'!#REF!+#REF!+'kt_ dotacijos (6)'!#REF!+#REF!</f>
        <v>#REF!</v>
      </c>
      <c r="F33" s="76">
        <f t="shared" si="1"/>
        <v>661051.79999999993</v>
      </c>
      <c r="G33" s="41">
        <f t="shared" si="2"/>
        <v>42634111.799999997</v>
      </c>
      <c r="H33" s="17"/>
      <c r="I33" s="17"/>
    </row>
    <row r="34" spans="1:9" hidden="1" x14ac:dyDescent="0.25">
      <c r="A34" s="8"/>
      <c r="B34" s="9"/>
      <c r="C34" s="24"/>
      <c r="D34" s="41" t="e">
        <f t="shared" si="0"/>
        <v>#REF!</v>
      </c>
      <c r="E34" s="37" t="e">
        <f>'savivaldybės funkcijos(3)'!#REF!+#REF!+'kt_ dotacijos (6)'!#REF!+#REF!</f>
        <v>#REF!</v>
      </c>
      <c r="F34" s="76">
        <f t="shared" si="1"/>
        <v>1319480.96</v>
      </c>
      <c r="G34" s="41">
        <f t="shared" si="2"/>
        <v>85099008.5</v>
      </c>
      <c r="H34" s="17"/>
      <c r="I34" s="17"/>
    </row>
    <row r="35" spans="1:9" hidden="1" x14ac:dyDescent="0.25">
      <c r="A35" s="8"/>
      <c r="B35" s="9"/>
      <c r="C35" s="24"/>
      <c r="D35" s="41" t="e">
        <f t="shared" si="0"/>
        <v>#REF!</v>
      </c>
      <c r="E35" s="54" t="e">
        <f>'savivaldybės funkcijos(3)'!#REF!+#REF!+'kt_ dotacijos (6)'!#REF!+#REF!</f>
        <v>#REF!</v>
      </c>
      <c r="F35" s="77">
        <f t="shared" si="1"/>
        <v>2633716.6399999997</v>
      </c>
      <c r="G35" s="55">
        <f t="shared" si="2"/>
        <v>169860264.59999999</v>
      </c>
      <c r="H35" s="17"/>
      <c r="I35" s="17"/>
    </row>
    <row r="36" spans="1:9" ht="18.75" customHeight="1" x14ac:dyDescent="0.25">
      <c r="A36" s="107" t="s">
        <v>70</v>
      </c>
      <c r="B36" s="107"/>
      <c r="C36" s="36">
        <v>10</v>
      </c>
      <c r="D36" s="41">
        <f t="shared" si="0"/>
        <v>0</v>
      </c>
      <c r="E36" s="37">
        <f>'savivaldybės funkcijos(3)'!F30</f>
        <v>0</v>
      </c>
      <c r="F36" s="75">
        <f>'savivaldybės funkcijos(3)'!G30</f>
        <v>0</v>
      </c>
      <c r="G36" s="37">
        <f>'savivaldybės funkcijos(3)'!H30</f>
        <v>0</v>
      </c>
    </row>
    <row r="37" spans="1:9" ht="15.75" customHeight="1" x14ac:dyDescent="0.2">
      <c r="A37" s="108" t="s">
        <v>66</v>
      </c>
      <c r="B37" s="108"/>
      <c r="C37" s="29">
        <v>11</v>
      </c>
      <c r="D37" s="41">
        <f>D18-D36</f>
        <v>1679.5439999999999</v>
      </c>
      <c r="E37" s="41">
        <f>E18-E36</f>
        <v>316.54399999999998</v>
      </c>
      <c r="F37" s="76">
        <f>F18-F36</f>
        <v>38.064999999999998</v>
      </c>
      <c r="G37" s="41">
        <f>G18-G36</f>
        <v>1363</v>
      </c>
    </row>
    <row r="38" spans="1:9" x14ac:dyDescent="0.2">
      <c r="B38" s="28"/>
      <c r="D38" s="12"/>
      <c r="F38" s="78"/>
    </row>
    <row r="39" spans="1:9" x14ac:dyDescent="0.2">
      <c r="B39" s="28"/>
      <c r="D39" s="12"/>
    </row>
    <row r="40" spans="1:9" x14ac:dyDescent="0.2">
      <c r="B40" s="28"/>
      <c r="D40" s="12"/>
    </row>
    <row r="41" spans="1:9" x14ac:dyDescent="0.2">
      <c r="D41" s="12"/>
    </row>
    <row r="43" spans="1:9" x14ac:dyDescent="0.2">
      <c r="D43" s="12"/>
    </row>
  </sheetData>
  <mergeCells count="18">
    <mergeCell ref="D1:G1"/>
    <mergeCell ref="D2:G2"/>
    <mergeCell ref="D3:G3"/>
    <mergeCell ref="D4:G4"/>
    <mergeCell ref="A18:B18"/>
    <mergeCell ref="F10:F11"/>
    <mergeCell ref="E10:E11"/>
    <mergeCell ref="G9:G11"/>
    <mergeCell ref="E9:F9"/>
    <mergeCell ref="D8:D11"/>
    <mergeCell ref="E8:G8"/>
    <mergeCell ref="A6:G6"/>
    <mergeCell ref="C8:C11"/>
    <mergeCell ref="B8:B11"/>
    <mergeCell ref="A8:A11"/>
    <mergeCell ref="F7:G7"/>
    <mergeCell ref="A36:B36"/>
    <mergeCell ref="A37:B3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4</vt:i4>
      </vt:variant>
    </vt:vector>
  </HeadingPairs>
  <TitlesOfParts>
    <vt:vector size="9" baseType="lpstr">
      <vt:lpstr>pajamos (1)</vt:lpstr>
      <vt:lpstr>savivaldybės funkcijos(3)</vt:lpstr>
      <vt:lpstr>kt_ dotacijos (6)</vt:lpstr>
      <vt:lpstr>likutis (8)</vt:lpstr>
      <vt:lpstr>programos(9)</vt:lpstr>
      <vt:lpstr>'kt_ dotacijos (6)'!Print_Titles</vt:lpstr>
      <vt:lpstr>'likutis (8)'!Print_Titles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2021-04-30T05:59:48Z</cp:lastPrinted>
  <dcterms:created xsi:type="dcterms:W3CDTF">2002-11-07T10:01:21Z</dcterms:created>
  <dcterms:modified xsi:type="dcterms:W3CDTF">2021-04-30T06:06:04Z</dcterms:modified>
</cp:coreProperties>
</file>