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3040" windowHeight="9330"/>
  </bookViews>
  <sheets>
    <sheet name="pajamos (1)" sheetId="11" r:id="rId1"/>
    <sheet name="savivaldybės funkcijos(3)" sheetId="24" r:id="rId2"/>
    <sheet name="v-f (4)" sheetId="20" r:id="rId3"/>
    <sheet name="ugd_reikmems(5)" sheetId="17" r:id="rId4"/>
    <sheet name="kt_ dotacijos (6)" sheetId="21" r:id="rId5"/>
    <sheet name="likutis (8)" sheetId="25" r:id="rId6"/>
    <sheet name="programos(9)" sheetId="6" r:id="rId7"/>
  </sheets>
  <definedNames>
    <definedName name="_xlnm.Print_Area" localSheetId="3">'ugd_reikmems(5)'!$A$1:$I$29</definedName>
    <definedName name="_xlnm.Print_Titles" localSheetId="4">'kt_ dotacijos (6)'!$8:$11</definedName>
    <definedName name="_xlnm.Print_Titles" localSheetId="5">'likutis (8)'!$8:$11</definedName>
    <definedName name="_xlnm.Print_Titles" localSheetId="0">'pajamos (1)'!$8:$8</definedName>
    <definedName name="_xlnm.Print_Titles" localSheetId="1">'savivaldybės funkcijos(3)'!$9:$12</definedName>
    <definedName name="_xlnm.Print_Titles" localSheetId="3">'ugd_reikmems(5)'!$8:$10</definedName>
    <definedName name="_xlnm.Print_Titles" localSheetId="2">'v-f (4)'!$8:$11</definedName>
  </definedNames>
  <calcPr calcId="145621"/>
</workbook>
</file>

<file path=xl/calcChain.xml><?xml version="1.0" encoding="utf-8"?>
<calcChain xmlns="http://schemas.openxmlformats.org/spreadsheetml/2006/main">
  <c r="F19" i="24" l="1"/>
  <c r="G19" i="24"/>
  <c r="H19" i="24"/>
  <c r="E14" i="24"/>
  <c r="C9" i="11"/>
  <c r="F13" i="24"/>
  <c r="G13" i="24"/>
  <c r="H13" i="24"/>
  <c r="E19" i="24" l="1"/>
  <c r="I13" i="25"/>
  <c r="H13" i="25"/>
  <c r="H14" i="25" s="1"/>
  <c r="G13" i="25"/>
  <c r="G14" i="25" s="1"/>
  <c r="F13" i="25"/>
  <c r="F14" i="25" s="1"/>
  <c r="E14" i="25" s="1"/>
  <c r="E13" i="25"/>
  <c r="E12" i="25"/>
  <c r="F25" i="21"/>
  <c r="G25" i="21"/>
  <c r="H25" i="21"/>
  <c r="F20" i="24"/>
  <c r="G20" i="24"/>
  <c r="H20" i="24"/>
  <c r="H16" i="20"/>
  <c r="F14" i="20"/>
  <c r="G14" i="20"/>
  <c r="F14" i="6" s="1"/>
  <c r="H14" i="20"/>
  <c r="G14" i="6" s="1"/>
  <c r="E12" i="20"/>
  <c r="F32" i="21"/>
  <c r="E13" i="6" s="1"/>
  <c r="G32" i="21"/>
  <c r="F13" i="6" s="1"/>
  <c r="H32" i="21"/>
  <c r="G13" i="6" s="1"/>
  <c r="F31" i="21"/>
  <c r="G31" i="21"/>
  <c r="H31" i="21"/>
  <c r="C17" i="11"/>
  <c r="E28" i="21"/>
  <c r="E21" i="17"/>
  <c r="E27" i="21"/>
  <c r="E26" i="21"/>
  <c r="E15" i="21"/>
  <c r="E16" i="21"/>
  <c r="E17" i="21"/>
  <c r="E18" i="21"/>
  <c r="E19" i="21"/>
  <c r="E20" i="21"/>
  <c r="E21" i="21"/>
  <c r="E22" i="21"/>
  <c r="E23" i="21"/>
  <c r="E24" i="21"/>
  <c r="G16" i="6" l="1"/>
  <c r="E14" i="6"/>
  <c r="E14" i="20"/>
  <c r="F33" i="21"/>
  <c r="E15" i="6" s="1"/>
  <c r="E12" i="17"/>
  <c r="E13" i="17"/>
  <c r="E14" i="17"/>
  <c r="E15" i="17"/>
  <c r="E16" i="17"/>
  <c r="E17" i="17"/>
  <c r="E18" i="17"/>
  <c r="E19" i="17"/>
  <c r="E20" i="17"/>
  <c r="E22" i="17"/>
  <c r="E23" i="17"/>
  <c r="E24" i="17"/>
  <c r="E25" i="17"/>
  <c r="E26" i="17"/>
  <c r="E27" i="17"/>
  <c r="E28" i="17"/>
  <c r="G34" i="21"/>
  <c r="H34" i="21"/>
  <c r="I34" i="21"/>
  <c r="G33" i="21"/>
  <c r="F15" i="6" s="1"/>
  <c r="H33" i="21"/>
  <c r="G15" i="6" s="1"/>
  <c r="G15" i="20"/>
  <c r="G16" i="20" s="1"/>
  <c r="F15" i="20"/>
  <c r="F16" i="20" s="1"/>
  <c r="I33" i="21"/>
  <c r="E29" i="21"/>
  <c r="E20" i="24"/>
  <c r="E15" i="20"/>
  <c r="F34" i="21"/>
  <c r="F21" i="24"/>
  <c r="F22" i="24" s="1"/>
  <c r="F29" i="17"/>
  <c r="E12" i="6" s="1"/>
  <c r="G29" i="17"/>
  <c r="F12" i="6" s="1"/>
  <c r="H29" i="17"/>
  <c r="G12" i="6" s="1"/>
  <c r="E11" i="17"/>
  <c r="E13" i="20"/>
  <c r="E12" i="21"/>
  <c r="G21" i="24"/>
  <c r="F17" i="6" s="1"/>
  <c r="H21" i="24"/>
  <c r="E14" i="21"/>
  <c r="I31" i="21"/>
  <c r="E18" i="24"/>
  <c r="E17" i="24"/>
  <c r="F36" i="6"/>
  <c r="G36" i="6"/>
  <c r="E36" i="6"/>
  <c r="E13" i="21"/>
  <c r="E21" i="6"/>
  <c r="D21" i="6" s="1"/>
  <c r="E22" i="6"/>
  <c r="D22" i="6" s="1"/>
  <c r="E23" i="6"/>
  <c r="D23" i="6" s="1"/>
  <c r="E24" i="6"/>
  <c r="D24" i="6" s="1"/>
  <c r="E25" i="6"/>
  <c r="D25" i="6" s="1"/>
  <c r="E26" i="6"/>
  <c r="D26" i="6" s="1"/>
  <c r="E27" i="6"/>
  <c r="D27" i="6" s="1"/>
  <c r="E28" i="6"/>
  <c r="D28" i="6" s="1"/>
  <c r="E29" i="6"/>
  <c r="D29" i="6" s="1"/>
  <c r="E30" i="6"/>
  <c r="D30" i="6" s="1"/>
  <c r="E31" i="6"/>
  <c r="D31" i="6" s="1"/>
  <c r="E32" i="6"/>
  <c r="D32" i="6" s="1"/>
  <c r="E33" i="6"/>
  <c r="D33" i="6" s="1"/>
  <c r="E34" i="6"/>
  <c r="D34" i="6" s="1"/>
  <c r="E35" i="6"/>
  <c r="D35" i="6" s="1"/>
  <c r="E30" i="21"/>
  <c r="E15" i="24"/>
  <c r="E16" i="24"/>
  <c r="E25" i="21"/>
  <c r="E31" i="21"/>
  <c r="F16" i="6" l="1"/>
  <c r="G22" i="24"/>
  <c r="G17" i="6"/>
  <c r="H22" i="24"/>
  <c r="H24" i="24" s="1"/>
  <c r="E17" i="6"/>
  <c r="E16" i="6"/>
  <c r="D16" i="6" s="1"/>
  <c r="E34" i="21"/>
  <c r="E33" i="21"/>
  <c r="H35" i="21"/>
  <c r="G24" i="24"/>
  <c r="E16" i="20"/>
  <c r="D36" i="6"/>
  <c r="E13" i="24"/>
  <c r="E23" i="24"/>
  <c r="E21" i="24"/>
  <c r="E29" i="17"/>
  <c r="D12" i="6"/>
  <c r="G35" i="21"/>
  <c r="F35" i="21"/>
  <c r="E32" i="21"/>
  <c r="D13" i="6"/>
  <c r="E19" i="6"/>
  <c r="D19" i="6" s="1"/>
  <c r="D17" i="6" l="1"/>
  <c r="E35" i="21"/>
  <c r="G18" i="6"/>
  <c r="G19" i="6" s="1"/>
  <c r="D15" i="6"/>
  <c r="F24" i="24"/>
  <c r="E22" i="24"/>
  <c r="F18" i="6"/>
  <c r="F19" i="6" s="1"/>
  <c r="E18" i="6"/>
  <c r="D14" i="6"/>
  <c r="G37" i="6" l="1"/>
  <c r="E37" i="6"/>
  <c r="D18" i="6"/>
  <c r="D37" i="6" s="1"/>
  <c r="G20" i="6"/>
  <c r="F37" i="6"/>
  <c r="F20" i="6"/>
  <c r="F21" i="6" s="1"/>
  <c r="E20" i="6"/>
  <c r="D20" i="6" s="1"/>
  <c r="E24" i="24"/>
  <c r="G21" i="6" l="1"/>
  <c r="F22" i="6"/>
  <c r="F23" i="6" l="1"/>
  <c r="F24" i="6" s="1"/>
  <c r="G22" i="6"/>
  <c r="F25" i="6" l="1"/>
  <c r="G23" i="6"/>
  <c r="G24" i="6" l="1"/>
  <c r="F26" i="6"/>
  <c r="F27" i="6" s="1"/>
  <c r="G25" i="6" l="1"/>
  <c r="F28" i="6"/>
  <c r="F29" i="6" l="1"/>
  <c r="F30" i="6" s="1"/>
  <c r="G26" i="6"/>
  <c r="F31" i="6" l="1"/>
  <c r="F32" i="6" s="1"/>
  <c r="F33" i="6" s="1"/>
  <c r="F34" i="6" s="1"/>
  <c r="F35" i="6" s="1"/>
  <c r="G27" i="6"/>
  <c r="G28" i="6" l="1"/>
  <c r="G29" i="6" l="1"/>
  <c r="G30" i="6" s="1"/>
  <c r="G31" i="6" l="1"/>
  <c r="G32" i="6" s="1"/>
  <c r="G33" i="6" s="1"/>
  <c r="G34" i="6" l="1"/>
  <c r="G35" i="6" s="1"/>
</calcChain>
</file>

<file path=xl/sharedStrings.xml><?xml version="1.0" encoding="utf-8"?>
<sst xmlns="http://schemas.openxmlformats.org/spreadsheetml/2006/main" count="255" uniqueCount="143">
  <si>
    <t>Iš viso</t>
  </si>
  <si>
    <t>Iš jų</t>
  </si>
  <si>
    <t>išlaidoms</t>
  </si>
  <si>
    <t>turtui įsigyti</t>
  </si>
  <si>
    <t>iš viso</t>
  </si>
  <si>
    <t>iš jų darbo užmokesčiui</t>
  </si>
  <si>
    <t>Savivaldybės administracija</t>
  </si>
  <si>
    <t>„Ryto“ pagrindinė mokykla</t>
  </si>
  <si>
    <t>„Saulės“  gimnazija</t>
  </si>
  <si>
    <t>Šateikių pagrindinė mokykla</t>
  </si>
  <si>
    <t>M.Oginskio meno mokykla</t>
  </si>
  <si>
    <t>Plungės rajono savivaldybės viešoji biblioteka</t>
  </si>
  <si>
    <t>Plungės rajono savivaldybės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</si>
  <si>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</si>
  <si>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</si>
  <si>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</si>
  <si>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</si>
  <si>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</si>
  <si>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</si>
  <si>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</si>
  <si>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</si>
  <si>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Ugdymo kokybės ir modernios aplinkos užtikrinimo programa</t>
  </si>
  <si>
    <t>Platelių gimnazija</t>
  </si>
  <si>
    <t>Programos kodas</t>
  </si>
  <si>
    <t>01</t>
  </si>
  <si>
    <t>02</t>
  </si>
  <si>
    <t>04</t>
  </si>
  <si>
    <t>07</t>
  </si>
  <si>
    <t>08</t>
  </si>
  <si>
    <t>06</t>
  </si>
  <si>
    <t>Eil.Nr.</t>
  </si>
  <si>
    <t>Pajamų pavadinimas</t>
  </si>
  <si>
    <t>IŠ VISO</t>
  </si>
  <si>
    <t>Ekonominės ir projektinės veiklos programa</t>
  </si>
  <si>
    <t>Vyskupo M.Valančiaus pradinė mokykla</t>
  </si>
  <si>
    <t>Programos kodas, pavadinimas</t>
  </si>
  <si>
    <t xml:space="preserve">Asignavimų valdytojo pavadinimas </t>
  </si>
  <si>
    <t>Vyskupo M.Valančiaus pradinės mokyklos veikla</t>
  </si>
  <si>
    <t>Platelių gimnazijos veikla</t>
  </si>
  <si>
    <t>„Ryto“ pagrindinės mokyklos veikla</t>
  </si>
  <si>
    <t>„Saulės“  gimnazijos veikla</t>
  </si>
  <si>
    <t>Šateikių pagrindinės mokyklos veikla</t>
  </si>
  <si>
    <t>Priemonės pavadinimas</t>
  </si>
  <si>
    <t>Savivaldybės administracijos veikla</t>
  </si>
  <si>
    <t>Plungės rajono seniūnijų veikla</t>
  </si>
  <si>
    <t>Lopšelio-darželio „Nykštukas“ veikla</t>
  </si>
  <si>
    <t>Lopšelio-darželio „Pasaka“ veikla</t>
  </si>
  <si>
    <t>Lopšelio-darželio „Raudonkepuraitė“ veikla</t>
  </si>
  <si>
    <t>Lopšelio-darželio „Rūtelė“ veikla</t>
  </si>
  <si>
    <t>Lopšelio-darželio „Saulutė“ veikla</t>
  </si>
  <si>
    <t>Lopšelio-darželio „Vyturėlis“ veikla</t>
  </si>
  <si>
    <t>Iš viso 01 programai</t>
  </si>
  <si>
    <t>Iš viso 02 programai</t>
  </si>
  <si>
    <t>Iš viso 04 programai</t>
  </si>
  <si>
    <t>Iš viso 06 programai</t>
  </si>
  <si>
    <t>Iš viso 07 programai</t>
  </si>
  <si>
    <t>Iš viso 08 programai</t>
  </si>
  <si>
    <t>Plungės rajono savivaldybės viešosios bibliotekos veikla</t>
  </si>
  <si>
    <t>Socialiai saugios ir sveikos aplinkos kūrimo programa</t>
  </si>
  <si>
    <t>Kultūros ir sporto programa</t>
  </si>
  <si>
    <t>Savivaldybės veiklos valdymo programa</t>
  </si>
  <si>
    <t>Infrastruktūros objektų priežiūros ir ūkinių subjektų rėmimo programa</t>
  </si>
  <si>
    <t>Eil. Nr.</t>
  </si>
  <si>
    <t>Plungės rajono savivaldybės administracija</t>
  </si>
  <si>
    <t>Ugdymo kokybės užtikrinimas</t>
  </si>
  <si>
    <t>Senamiesčio mokykla</t>
  </si>
  <si>
    <t>Senamiesčio mokyklos veikla</t>
  </si>
  <si>
    <t xml:space="preserve">                  Plungės rajono savivaldybės </t>
  </si>
  <si>
    <t xml:space="preserve">Specialiojo ugdymo centras </t>
  </si>
  <si>
    <t>Specialiojo ugdymo centro veikla</t>
  </si>
  <si>
    <t>Kulių gimnazija</t>
  </si>
  <si>
    <t>Kulių gimnazijos veikla</t>
  </si>
  <si>
    <t>Žemaičių Kalvarijos M.Valančiaus gimnazija</t>
  </si>
  <si>
    <t>Žemaičių Kalvarijos M.Valančiaus gimnazijos veikla</t>
  </si>
  <si>
    <t>Investicijų ir kiti projektai</t>
  </si>
  <si>
    <t xml:space="preserve">                  3 priedas</t>
  </si>
  <si>
    <t xml:space="preserve">              IŠ VISO:</t>
  </si>
  <si>
    <t>tūkst. Eur</t>
  </si>
  <si>
    <t xml:space="preserve">                  4 priedas</t>
  </si>
  <si>
    <t xml:space="preserve">IŠ VISO ASIGNAVIMŲ </t>
  </si>
  <si>
    <t>Alsėdžių Stanislovo Narutavičiaus gimnazija</t>
  </si>
  <si>
    <t xml:space="preserve"> Alsėdžių Stanislovo Narutavičiaus gimnazijos veikla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</si>
  <si>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</si>
  <si>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</si>
  <si>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 xml:space="preserve">Plungės rajono savivaldybės </t>
  </si>
  <si>
    <t xml:space="preserve">  Plungės rajono savivaldybės </t>
  </si>
  <si>
    <t xml:space="preserve">  6 priedas</t>
  </si>
  <si>
    <t xml:space="preserve">                  9 priedas</t>
  </si>
  <si>
    <t>iš jų: paskolų grąžinimas</t>
  </si>
  <si>
    <t>IŠ VISO ASIGNAVIMŲ (9eil.-10eil.)</t>
  </si>
  <si>
    <t>Savivaldybės vietinės reikšmės keliams (gatvėms) tiesti, taisyti, prižiūrėti ir saugaus eismo sąlygoms užtikrinti</t>
  </si>
  <si>
    <t>„Babrungo“ progimnazija</t>
  </si>
  <si>
    <t>Akademiko Adolfo Jucio progimnazija</t>
  </si>
  <si>
    <t>Akademiko Adolfo Jucio progimnazijos veikla</t>
  </si>
  <si>
    <t>8.12.</t>
  </si>
  <si>
    <t>„Babrungo“ progimnazijos veikla</t>
  </si>
  <si>
    <t>iš jų - paskolų grąžinimas</t>
  </si>
  <si>
    <t>5 priedas</t>
  </si>
  <si>
    <t>Savivaldybės vietinės reikšmės keliams (gatvėms) tiesti, rekonstruoti, taisyti (remontuoti), prižiūrėti ir saugaus eismo sąlygoms užtikrinti</t>
  </si>
  <si>
    <t>Koordinuotai teikiamų paslaugų vaikams nuo gimimo iki 18 metų (turintiems didelių ir labai didelių specialiųjų ugdymosi poreikių – iki 21 metų) ir vaiko atstovams kordinavimui finansuoti</t>
  </si>
  <si>
    <t>VIPA dotacijos grąžinimas</t>
  </si>
  <si>
    <t xml:space="preserve">Neformaliojo vaikų švietimo programa </t>
  </si>
  <si>
    <t>8.39.</t>
  </si>
  <si>
    <t>42.33.</t>
  </si>
  <si>
    <t>42.34.</t>
  </si>
  <si>
    <t>42.38.</t>
  </si>
  <si>
    <t>42.40.</t>
  </si>
  <si>
    <t>PLUNGĖS RAJONO SAVIVALDYBĖS 2021 METŲ BIUDŽETO PAJAMŲ PAKEITIMAI (PADIDINTA+, SUMAŽINTA -)</t>
  </si>
  <si>
    <t>ASIGNAVIMŲ SAVARANKIŠKOSIOMS SAVIVALDYBĖS FUNKCIJOMS VYKDYTI 2021 METAIS PASKIRSTYMO PAKEITIMAI (PADIDINTA+, SUMAŽINTA -)</t>
  </si>
  <si>
    <t xml:space="preserve">                  tarybos 2021 m. kovo 25 d. </t>
  </si>
  <si>
    <t>2021 METŲ VALSTYBĖS BIUDŽETO SPECIALIOSIOS TIKSLINĖS DOTACIJOS,  SKIRIAMOS VALSTYBINĖMS (VALSTYBĖS PERDUOTOMS SAVIVALDYBĖMS) FUNKCIJOMS ATLIKTI, PASKIRSTYM) PAKEITIMAI (PADIDINTA+, SUMAŽINTA -)</t>
  </si>
  <si>
    <t>2021 METŲ VALSTYBĖS BIUDŽETO SPECIALIOSIOS TIKSLINĖS DOTACIJOS,  SKIRIAMOS UGDYMO REIKMĖMS FINANSUOTI, PASKIRSTYMO PAKEITIMAI (PADIDINTA+, SUMAŽINTA -)</t>
  </si>
  <si>
    <t xml:space="preserve">tarybos 2021 m. kovo 25 d. </t>
  </si>
  <si>
    <t>2021 METŲ KITŲ  DOTACIJŲ PASKIRSTYMO PAKEITIMAI (PADIDINTA+, SUMAŽINTA -)</t>
  </si>
  <si>
    <t xml:space="preserve">  tarybos 2021 m. kovo 25 d. </t>
  </si>
  <si>
    <t>PLUNGĖS RAJONO SAVIVALDYBĖS 2021 METŲ BIUDŽETO ASIGNAVIMŲ PASKIRSTYMO PAGAL 2021-2023 METŲ STRATEGINIO VEIKLOS PLANO PROGRAMAS PAKEITIMAI (PADIDINTA+, SUMAŽINTA -)</t>
  </si>
  <si>
    <t>8.40.</t>
  </si>
  <si>
    <t>lėšos mokiniams, patiriantiems mokymosi sunkumų</t>
  </si>
  <si>
    <t>17.10.</t>
  </si>
  <si>
    <t xml:space="preserve">projektui "Plungės r. Kulių gimnazijos pastato Plungės r., Kulių Aušros g. 24, kapitalinis remontas"   </t>
  </si>
  <si>
    <t>8.41.</t>
  </si>
  <si>
    <t xml:space="preserve">projektui "Plungės r. Kulių gimnazijos pastato Plungės r., Kulių Aušros g. 24, kapitalinis remontas"    </t>
  </si>
  <si>
    <t>17.11.</t>
  </si>
  <si>
    <t>projektui "Plungės M.Oginskio dvaro sodybos pastato - žirgyno, esančio adresu Parko g. 5, Plungė, pritaikymas visuomenės kultūros ir rekreacijos reikmėms (II etapas)"</t>
  </si>
  <si>
    <t>8.42.</t>
  </si>
  <si>
    <t>8.43.</t>
  </si>
  <si>
    <t>projektui "Universalaus sporto ir sveikatingumo komplekso Plungėje, Mendeno g. 1C, statyba"</t>
  </si>
  <si>
    <t>Socialinėms paslaugoms</t>
  </si>
  <si>
    <t>17.12.</t>
  </si>
  <si>
    <t xml:space="preserve">  8 priedas</t>
  </si>
  <si>
    <t>2020 METAIS NEPANAUDOTŲ BIUDŽETO LĖŠŲ PASKIRSTYMO      PAKEITIMAI (PADIDINTA+, SUMAŽINTA -)</t>
  </si>
  <si>
    <t>Finansų ir biudžeto skyrius</t>
  </si>
  <si>
    <t>Paskolų grąžinimas  (FM trumpalaikė paskola)</t>
  </si>
  <si>
    <t>8.44.</t>
  </si>
  <si>
    <t>Europos Sąjungos, kitos tarptautinės finansinės paramos  lėšos (grįžusios iš praėjusių laikotarpių)</t>
  </si>
  <si>
    <t>42.8.</t>
  </si>
  <si>
    <t>Investicijų ir kiti projektai (prisidėti prie projektų)</t>
  </si>
  <si>
    <t xml:space="preserve">                                                                                                                                             tarybos 2021 m. kovo 25 d. </t>
  </si>
  <si>
    <t xml:space="preserve">                  sprendimo Nr. T1-91</t>
  </si>
  <si>
    <t xml:space="preserve">  sprendimo Nr. T1-91</t>
  </si>
  <si>
    <t>sprendimo Nr. T1-91</t>
  </si>
  <si>
    <t xml:space="preserve">                                                                                                                                   sprendimo Nr. T1-91</t>
  </si>
  <si>
    <t xml:space="preserve">                                                                                                                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</si>
</sst>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6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0" fontId="12" fillId="0" borderId="0"/>
    <xf numFmtId="0" fontId="14" fillId="0" borderId="0"/>
    <xf numFmtId="0" fontId="13" fillId="0" borderId="0"/>
  </cellStyleXfs>
  <cellXfs count="153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left" wrapText="1"/>
    </xf>
    <xf numFmtId="0" fontId="1" fillId="0" borderId="0" xfId="0" applyNumberFormat="1" applyFont="1" applyFill="1" applyAlignment="1">
      <alignment vertical="justify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8" fillId="0" borderId="0" xfId="0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8" fillId="0" borderId="0" xfId="0" quotePrefix="1" applyFont="1" applyFill="1" applyBorder="1" applyAlignment="1">
      <alignment vertical="center" wrapText="1"/>
    </xf>
    <xf numFmtId="167" fontId="9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1" fillId="0" borderId="1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12" fillId="0" borderId="0" xfId="0" applyFont="1"/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167" fontId="4" fillId="0" borderId="7" xfId="0" applyNumberFormat="1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wrapText="1"/>
    </xf>
    <xf numFmtId="168" fontId="1" fillId="0" borderId="1" xfId="0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 wrapText="1"/>
    </xf>
    <xf numFmtId="0" fontId="1" fillId="0" borderId="1" xfId="0" quotePrefix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167" fontId="1" fillId="0" borderId="2" xfId="0" applyNumberFormat="1" applyFont="1" applyFill="1" applyBorder="1" applyAlignment="1">
      <alignment horizontal="left" wrapText="1"/>
    </xf>
    <xf numFmtId="168" fontId="11" fillId="0" borderId="1" xfId="0" applyNumberFormat="1" applyFont="1" applyFill="1" applyBorder="1" applyAlignment="1">
      <alignment wrapText="1"/>
    </xf>
    <xf numFmtId="0" fontId="1" fillId="2" borderId="8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wrapText="1"/>
    </xf>
    <xf numFmtId="168" fontId="1" fillId="2" borderId="1" xfId="0" applyNumberFormat="1" applyFont="1" applyFill="1" applyBorder="1" applyAlignment="1">
      <alignment horizontal="right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vertical="center" wrapText="1"/>
    </xf>
    <xf numFmtId="168" fontId="2" fillId="2" borderId="1" xfId="0" applyNumberFormat="1" applyFont="1" applyFill="1" applyBorder="1" applyAlignment="1">
      <alignment horizontal="right" wrapText="1"/>
    </xf>
    <xf numFmtId="0" fontId="1" fillId="2" borderId="1" xfId="0" quotePrefix="1" applyNumberFormat="1" applyFont="1" applyFill="1" applyBorder="1" applyAlignment="1">
      <alignment horizontal="center" vertical="center" wrapText="1"/>
    </xf>
    <xf numFmtId="168" fontId="10" fillId="2" borderId="1" xfId="0" applyNumberFormat="1" applyFont="1" applyFill="1" applyBorder="1" applyAlignment="1">
      <alignment horizontal="right" wrapText="1"/>
    </xf>
    <xf numFmtId="168" fontId="11" fillId="2" borderId="1" xfId="0" applyNumberFormat="1" applyFont="1" applyFill="1" applyBorder="1" applyAlignment="1">
      <alignment horizontal="right" wrapText="1"/>
    </xf>
    <xf numFmtId="0" fontId="1" fillId="2" borderId="1" xfId="0" applyNumberFormat="1" applyFont="1" applyFill="1" applyBorder="1" applyAlignment="1">
      <alignment horizontal="center" vertical="justify"/>
    </xf>
    <xf numFmtId="0" fontId="1" fillId="2" borderId="1" xfId="0" applyFont="1" applyFill="1" applyBorder="1" applyAlignment="1">
      <alignment vertical="justify" wrapText="1"/>
    </xf>
    <xf numFmtId="0" fontId="1" fillId="2" borderId="1" xfId="0" applyFont="1" applyFill="1" applyBorder="1" applyAlignment="1">
      <alignment horizontal="center" vertical="justify" wrapText="1"/>
    </xf>
    <xf numFmtId="168" fontId="1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center" vertical="justify"/>
    </xf>
    <xf numFmtId="0" fontId="2" fillId="2" borderId="3" xfId="0" applyNumberFormat="1" applyFont="1" applyFill="1" applyBorder="1" applyAlignment="1">
      <alignment horizontal="center" vertical="justify" wrapText="1"/>
    </xf>
    <xf numFmtId="168" fontId="2" fillId="2" borderId="1" xfId="0" applyNumberFormat="1" applyFont="1" applyFill="1" applyBorder="1" applyAlignment="1">
      <alignment horizontal="right"/>
    </xf>
    <xf numFmtId="0" fontId="1" fillId="2" borderId="0" xfId="0" applyNumberFormat="1" applyFont="1" applyFill="1" applyAlignment="1">
      <alignment horizontal="left" vertical="justify"/>
    </xf>
    <xf numFmtId="0" fontId="1" fillId="2" borderId="0" xfId="0" applyNumberFormat="1" applyFont="1" applyFill="1" applyAlignment="1">
      <alignment horizontal="left" vertical="justify" wrapText="1"/>
    </xf>
    <xf numFmtId="0" fontId="1" fillId="2" borderId="0" xfId="0" applyNumberFormat="1" applyFont="1" applyFill="1" applyAlignment="1">
      <alignment horizontal="center" vertical="justify" wrapText="1"/>
    </xf>
    <xf numFmtId="168" fontId="1" fillId="2" borderId="4" xfId="0" applyNumberFormat="1" applyFont="1" applyFill="1" applyBorder="1" applyAlignment="1">
      <alignment horizontal="right"/>
    </xf>
    <xf numFmtId="168" fontId="2" fillId="2" borderId="4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vertical="justify"/>
    </xf>
    <xf numFmtId="0" fontId="1" fillId="0" borderId="0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1" fillId="2" borderId="6" xfId="0" quotePrefix="1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right" vertical="justify"/>
    </xf>
    <xf numFmtId="0" fontId="1" fillId="2" borderId="1" xfId="0" applyNumberFormat="1" applyFont="1" applyFill="1" applyBorder="1" applyAlignment="1">
      <alignment horizontal="center" vertical="justify"/>
    </xf>
    <xf numFmtId="0" fontId="2" fillId="2" borderId="1" xfId="0" applyNumberFormat="1" applyFont="1" applyFill="1" applyBorder="1" applyAlignment="1">
      <alignment horizontal="center" vertical="justify"/>
    </xf>
    <xf numFmtId="0" fontId="1" fillId="0" borderId="0" xfId="0" applyFont="1" applyFill="1" applyAlignment="1">
      <alignment horizontal="left"/>
    </xf>
    <xf numFmtId="0" fontId="2" fillId="2" borderId="8" xfId="0" applyNumberFormat="1" applyFont="1" applyFill="1" applyBorder="1" applyAlignment="1">
      <alignment horizontal="center" vertical="justify" wrapText="1"/>
    </xf>
    <xf numFmtId="0" fontId="2" fillId="2" borderId="3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0"/>
  <sheetViews>
    <sheetView tabSelected="1" workbookViewId="0">
      <selection activeCell="B4" sqref="B4:C4"/>
    </sheetView>
  </sheetViews>
  <sheetFormatPr defaultColWidth="9.140625" defaultRowHeight="15" x14ac:dyDescent="0.25"/>
  <cols>
    <col min="1" max="1" width="7.140625" style="25" customWidth="1"/>
    <col min="2" max="2" width="98.71093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00" t="s">
        <v>82</v>
      </c>
      <c r="C1" s="100"/>
    </row>
    <row r="2" spans="1:3" ht="15" customHeight="1" x14ac:dyDescent="0.25">
      <c r="B2" s="100" t="s">
        <v>137</v>
      </c>
      <c r="C2" s="100"/>
    </row>
    <row r="3" spans="1:3" ht="15" customHeight="1" x14ac:dyDescent="0.25">
      <c r="B3" s="100" t="s">
        <v>141</v>
      </c>
      <c r="C3" s="100"/>
    </row>
    <row r="4" spans="1:3" ht="15" customHeight="1" x14ac:dyDescent="0.25">
      <c r="B4" s="100" t="s">
        <v>142</v>
      </c>
      <c r="C4" s="100"/>
    </row>
    <row r="5" spans="1:3" ht="15" customHeight="1" x14ac:dyDescent="0.25">
      <c r="B5" s="24"/>
      <c r="C5" s="2"/>
    </row>
    <row r="6" spans="1:3" ht="16.5" customHeight="1" x14ac:dyDescent="0.25">
      <c r="B6" s="26" t="s">
        <v>107</v>
      </c>
      <c r="C6" s="2"/>
    </row>
    <row r="7" spans="1:3" ht="15.75" customHeight="1" x14ac:dyDescent="0.25">
      <c r="B7" s="26"/>
      <c r="C7" s="2" t="s">
        <v>77</v>
      </c>
    </row>
    <row r="8" spans="1:3" ht="24.75" customHeight="1" x14ac:dyDescent="0.25">
      <c r="A8" s="27" t="s">
        <v>30</v>
      </c>
      <c r="B8" s="3" t="s">
        <v>31</v>
      </c>
      <c r="C8" s="3" t="s">
        <v>0</v>
      </c>
    </row>
    <row r="9" spans="1:3" ht="13.5" customHeight="1" x14ac:dyDescent="0.25">
      <c r="A9" s="49">
        <v>8</v>
      </c>
      <c r="B9" s="43" t="s">
        <v>83</v>
      </c>
      <c r="C9" s="57">
        <f>SUM(C10:C16)</f>
        <v>2801.8249999999998</v>
      </c>
    </row>
    <row r="10" spans="1:3" ht="28.5" customHeight="1" x14ac:dyDescent="0.25">
      <c r="A10" s="42" t="s">
        <v>94</v>
      </c>
      <c r="B10" s="7" t="s">
        <v>99</v>
      </c>
      <c r="C10" s="52">
        <v>17.913</v>
      </c>
    </row>
    <row r="11" spans="1:3" ht="30" customHeight="1" x14ac:dyDescent="0.25">
      <c r="A11" s="42" t="s">
        <v>102</v>
      </c>
      <c r="B11" s="20" t="s">
        <v>98</v>
      </c>
      <c r="C11" s="53">
        <v>1603.1</v>
      </c>
    </row>
    <row r="12" spans="1:3" ht="16.5" customHeight="1" x14ac:dyDescent="0.25">
      <c r="A12" s="42" t="s">
        <v>116</v>
      </c>
      <c r="B12" s="20" t="s">
        <v>117</v>
      </c>
      <c r="C12" s="53">
        <v>15.512</v>
      </c>
    </row>
    <row r="13" spans="1:3" ht="15" customHeight="1" x14ac:dyDescent="0.25">
      <c r="A13" s="42" t="s">
        <v>120</v>
      </c>
      <c r="B13" s="55" t="s">
        <v>121</v>
      </c>
      <c r="C13" s="53">
        <v>50</v>
      </c>
    </row>
    <row r="14" spans="1:3" ht="30.75" customHeight="1" x14ac:dyDescent="0.25">
      <c r="A14" s="42" t="s">
        <v>124</v>
      </c>
      <c r="B14" s="56" t="s">
        <v>123</v>
      </c>
      <c r="C14" s="53">
        <v>500</v>
      </c>
    </row>
    <row r="15" spans="1:3" ht="15" customHeight="1" x14ac:dyDescent="0.25">
      <c r="A15" s="42" t="s">
        <v>125</v>
      </c>
      <c r="B15" s="56" t="s">
        <v>126</v>
      </c>
      <c r="C15" s="53">
        <v>563</v>
      </c>
    </row>
    <row r="16" spans="1:3" ht="15" customHeight="1" x14ac:dyDescent="0.25">
      <c r="A16" s="74" t="s">
        <v>133</v>
      </c>
      <c r="B16" s="75" t="s">
        <v>134</v>
      </c>
      <c r="C16" s="76">
        <v>52.3</v>
      </c>
    </row>
    <row r="17" spans="1:3" ht="13.5" customHeight="1" x14ac:dyDescent="0.25">
      <c r="A17" s="98" t="s">
        <v>32</v>
      </c>
      <c r="B17" s="99"/>
      <c r="C17" s="57">
        <f>SUM(C9)</f>
        <v>2801.8249999999998</v>
      </c>
    </row>
    <row r="19" spans="1:3" x14ac:dyDescent="0.25">
      <c r="C19" s="19"/>
    </row>
    <row r="20" spans="1:3" x14ac:dyDescent="0.25">
      <c r="C20" s="19"/>
    </row>
  </sheetData>
  <mergeCells count="5">
    <mergeCell ref="A17:B17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J14" sqref="J14"/>
    </sheetView>
  </sheetViews>
  <sheetFormatPr defaultColWidth="9.140625" defaultRowHeight="15" x14ac:dyDescent="0.2"/>
  <cols>
    <col min="1" max="1" width="6.28515625" style="36" customWidth="1"/>
    <col min="2" max="2" width="14.28515625" style="36" customWidth="1"/>
    <col min="3" max="3" width="32.140625" style="36" customWidth="1"/>
    <col min="4" max="4" width="41.42578125" style="36" customWidth="1"/>
    <col min="5" max="5" width="9.85546875" style="36" customWidth="1"/>
    <col min="6" max="6" width="8.42578125" style="36" customWidth="1"/>
    <col min="7" max="7" width="11.42578125" style="36" customWidth="1"/>
    <col min="8" max="8" width="9.5703125" style="36" customWidth="1"/>
    <col min="9" max="9" width="9.140625" style="36"/>
    <col min="10" max="10" width="11" style="36" customWidth="1"/>
    <col min="11" max="16384" width="9.140625" style="36"/>
  </cols>
  <sheetData>
    <row r="1" spans="1:8" ht="13.5" customHeight="1" x14ac:dyDescent="0.2">
      <c r="E1" s="102" t="s">
        <v>67</v>
      </c>
      <c r="F1" s="102"/>
      <c r="G1" s="102"/>
      <c r="H1" s="102"/>
    </row>
    <row r="2" spans="1:8" ht="13.5" customHeight="1" x14ac:dyDescent="0.2">
      <c r="E2" s="102" t="s">
        <v>109</v>
      </c>
      <c r="F2" s="102"/>
      <c r="G2" s="102"/>
      <c r="H2" s="102"/>
    </row>
    <row r="3" spans="1:8" ht="13.5" customHeight="1" x14ac:dyDescent="0.2">
      <c r="E3" s="102" t="s">
        <v>138</v>
      </c>
      <c r="F3" s="102"/>
      <c r="G3" s="102"/>
      <c r="H3" s="102"/>
    </row>
    <row r="4" spans="1:8" ht="13.5" customHeight="1" x14ac:dyDescent="0.2">
      <c r="E4" s="102" t="s">
        <v>75</v>
      </c>
      <c r="F4" s="102"/>
      <c r="G4" s="102"/>
      <c r="H4" s="102"/>
    </row>
    <row r="5" spans="1:8" ht="13.5" customHeight="1" x14ac:dyDescent="0.2">
      <c r="E5" s="97"/>
      <c r="F5" s="97"/>
      <c r="G5" s="97"/>
      <c r="H5" s="97"/>
    </row>
    <row r="6" spans="1:8" ht="33" customHeight="1" x14ac:dyDescent="0.2">
      <c r="B6" s="103" t="s">
        <v>108</v>
      </c>
      <c r="C6" s="103"/>
      <c r="D6" s="103"/>
      <c r="E6" s="103"/>
      <c r="F6" s="103"/>
      <c r="G6" s="103"/>
      <c r="H6" s="103"/>
    </row>
    <row r="7" spans="1:8" ht="4.9000000000000004" hidden="1" customHeight="1" x14ac:dyDescent="0.2">
      <c r="B7" s="105"/>
      <c r="C7" s="105"/>
      <c r="D7" s="105"/>
      <c r="E7" s="105"/>
      <c r="F7" s="105"/>
      <c r="G7" s="105"/>
      <c r="H7" s="105"/>
    </row>
    <row r="8" spans="1:8" ht="14.25" customHeight="1" x14ac:dyDescent="0.2">
      <c r="G8" s="104" t="s">
        <v>77</v>
      </c>
      <c r="H8" s="104"/>
    </row>
    <row r="9" spans="1:8" ht="10.5" customHeight="1" x14ac:dyDescent="0.2">
      <c r="A9" s="101" t="s">
        <v>62</v>
      </c>
      <c r="B9" s="101" t="s">
        <v>35</v>
      </c>
      <c r="C9" s="101" t="s">
        <v>36</v>
      </c>
      <c r="D9" s="101" t="s">
        <v>42</v>
      </c>
      <c r="E9" s="101" t="s">
        <v>0</v>
      </c>
      <c r="F9" s="101" t="s">
        <v>1</v>
      </c>
      <c r="G9" s="101"/>
      <c r="H9" s="101"/>
    </row>
    <row r="10" spans="1:8" ht="12" customHeight="1" x14ac:dyDescent="0.2">
      <c r="A10" s="101"/>
      <c r="B10" s="101"/>
      <c r="C10" s="101"/>
      <c r="D10" s="101"/>
      <c r="E10" s="101"/>
      <c r="F10" s="101" t="s">
        <v>2</v>
      </c>
      <c r="G10" s="101"/>
      <c r="H10" s="101" t="s">
        <v>3</v>
      </c>
    </row>
    <row r="11" spans="1:8" ht="15" customHeight="1" x14ac:dyDescent="0.2">
      <c r="A11" s="101"/>
      <c r="B11" s="101"/>
      <c r="C11" s="101"/>
      <c r="D11" s="101"/>
      <c r="E11" s="101"/>
      <c r="F11" s="101" t="s">
        <v>4</v>
      </c>
      <c r="G11" s="101" t="s">
        <v>5</v>
      </c>
      <c r="H11" s="101"/>
    </row>
    <row r="12" spans="1:8" ht="12.75" customHeight="1" x14ac:dyDescent="0.2">
      <c r="A12" s="101"/>
      <c r="B12" s="101"/>
      <c r="C12" s="101"/>
      <c r="D12" s="101"/>
      <c r="E12" s="101"/>
      <c r="F12" s="101"/>
      <c r="G12" s="101"/>
      <c r="H12" s="101"/>
    </row>
    <row r="13" spans="1:8" ht="15.75" customHeight="1" x14ac:dyDescent="0.2">
      <c r="A13" s="77">
        <v>42</v>
      </c>
      <c r="B13" s="77"/>
      <c r="C13" s="78" t="s">
        <v>6</v>
      </c>
      <c r="D13" s="79"/>
      <c r="E13" s="80">
        <f t="shared" ref="E13" si="0">SUM(F13,H13)</f>
        <v>52.3</v>
      </c>
      <c r="F13" s="80">
        <f t="shared" ref="F13:G13" si="1">SUM(F14:F18)</f>
        <v>-69.699999999999989</v>
      </c>
      <c r="G13" s="80">
        <f t="shared" si="1"/>
        <v>108.5</v>
      </c>
      <c r="H13" s="80">
        <f>SUM(H14:H18)</f>
        <v>121.99999999999999</v>
      </c>
    </row>
    <row r="14" spans="1:8" ht="15.75" customHeight="1" x14ac:dyDescent="0.25">
      <c r="A14" s="77" t="s">
        <v>135</v>
      </c>
      <c r="B14" s="81" t="s">
        <v>25</v>
      </c>
      <c r="C14" s="78" t="s">
        <v>6</v>
      </c>
      <c r="D14" s="78" t="s">
        <v>136</v>
      </c>
      <c r="E14" s="76">
        <f t="shared" ref="E14:E24" si="2">SUM(F14,H14)</f>
        <v>52.3</v>
      </c>
      <c r="F14" s="76"/>
      <c r="G14" s="76"/>
      <c r="H14" s="76">
        <v>52.3</v>
      </c>
    </row>
    <row r="15" spans="1:8" ht="15" customHeight="1" x14ac:dyDescent="0.25">
      <c r="A15" s="77" t="s">
        <v>103</v>
      </c>
      <c r="B15" s="106" t="s">
        <v>27</v>
      </c>
      <c r="C15" s="109" t="s">
        <v>6</v>
      </c>
      <c r="D15" s="78" t="s">
        <v>43</v>
      </c>
      <c r="E15" s="76">
        <f t="shared" si="2"/>
        <v>111</v>
      </c>
      <c r="F15" s="76">
        <v>111</v>
      </c>
      <c r="G15" s="76">
        <v>108.5</v>
      </c>
      <c r="H15" s="76"/>
    </row>
    <row r="16" spans="1:8" ht="17.25" customHeight="1" x14ac:dyDescent="0.25">
      <c r="A16" s="77" t="s">
        <v>104</v>
      </c>
      <c r="B16" s="107"/>
      <c r="C16" s="109"/>
      <c r="D16" s="78" t="s">
        <v>44</v>
      </c>
      <c r="E16" s="76">
        <f t="shared" si="2"/>
        <v>-111</v>
      </c>
      <c r="F16" s="76">
        <v>-111</v>
      </c>
      <c r="G16" s="76"/>
      <c r="H16" s="76"/>
    </row>
    <row r="17" spans="1:10" ht="16.5" customHeight="1" x14ac:dyDescent="0.25">
      <c r="A17" s="77" t="s">
        <v>105</v>
      </c>
      <c r="B17" s="108"/>
      <c r="C17" s="110"/>
      <c r="D17" s="78" t="s">
        <v>100</v>
      </c>
      <c r="E17" s="76">
        <f t="shared" si="2"/>
        <v>0</v>
      </c>
      <c r="F17" s="82">
        <v>-27.9</v>
      </c>
      <c r="G17" s="82"/>
      <c r="H17" s="82">
        <v>27.9</v>
      </c>
      <c r="J17" s="47"/>
    </row>
    <row r="18" spans="1:10" ht="44.25" customHeight="1" x14ac:dyDescent="0.25">
      <c r="A18" s="77" t="s">
        <v>106</v>
      </c>
      <c r="B18" s="81" t="s">
        <v>28</v>
      </c>
      <c r="C18" s="78" t="s">
        <v>6</v>
      </c>
      <c r="D18" s="78" t="s">
        <v>90</v>
      </c>
      <c r="E18" s="76">
        <f t="shared" si="2"/>
        <v>0</v>
      </c>
      <c r="F18" s="76">
        <v>-41.8</v>
      </c>
      <c r="G18" s="76"/>
      <c r="H18" s="76">
        <v>41.8</v>
      </c>
    </row>
    <row r="19" spans="1:10" ht="16.5" customHeight="1" x14ac:dyDescent="0.25">
      <c r="A19" s="112" t="s">
        <v>52</v>
      </c>
      <c r="B19" s="112"/>
      <c r="C19" s="112"/>
      <c r="D19" s="112"/>
      <c r="E19" s="76">
        <f t="shared" si="2"/>
        <v>52.3</v>
      </c>
      <c r="F19" s="76">
        <f t="shared" ref="F19:G19" si="3">SUM(F14)</f>
        <v>0</v>
      </c>
      <c r="G19" s="76">
        <f t="shared" si="3"/>
        <v>0</v>
      </c>
      <c r="H19" s="76">
        <f>SUM(H14)</f>
        <v>52.3</v>
      </c>
    </row>
    <row r="20" spans="1:10" ht="15" customHeight="1" x14ac:dyDescent="0.25">
      <c r="A20" s="112" t="s">
        <v>55</v>
      </c>
      <c r="B20" s="112"/>
      <c r="C20" s="112"/>
      <c r="D20" s="112"/>
      <c r="E20" s="76">
        <f t="shared" si="2"/>
        <v>0</v>
      </c>
      <c r="F20" s="76">
        <f t="shared" ref="F20:G20" si="4">SUM(F15:F17)</f>
        <v>-27.9</v>
      </c>
      <c r="G20" s="76">
        <f t="shared" si="4"/>
        <v>108.5</v>
      </c>
      <c r="H20" s="76">
        <f>SUM(H15:H17)</f>
        <v>27.9</v>
      </c>
    </row>
    <row r="21" spans="1:10" ht="15" customHeight="1" x14ac:dyDescent="0.25">
      <c r="A21" s="112" t="s">
        <v>56</v>
      </c>
      <c r="B21" s="112"/>
      <c r="C21" s="112"/>
      <c r="D21" s="112"/>
      <c r="E21" s="76">
        <f t="shared" si="2"/>
        <v>0</v>
      </c>
      <c r="F21" s="76">
        <f>SUM(F18:F18)</f>
        <v>-41.8</v>
      </c>
      <c r="G21" s="76">
        <f>SUM(G18:G18)</f>
        <v>0</v>
      </c>
      <c r="H21" s="76">
        <f>SUM(H18:H18)</f>
        <v>41.8</v>
      </c>
    </row>
    <row r="22" spans="1:10" ht="15" customHeight="1" x14ac:dyDescent="0.2">
      <c r="A22" s="113" t="s">
        <v>13</v>
      </c>
      <c r="B22" s="113"/>
      <c r="C22" s="113"/>
      <c r="D22" s="113"/>
      <c r="E22" s="80">
        <f t="shared" si="2"/>
        <v>52.3</v>
      </c>
      <c r="F22" s="80">
        <f t="shared" ref="F22:G22" si="5">SUM(F19:F21)</f>
        <v>-69.699999999999989</v>
      </c>
      <c r="G22" s="80">
        <f t="shared" si="5"/>
        <v>108.5</v>
      </c>
      <c r="H22" s="80">
        <f>SUM(H19:H21)</f>
        <v>121.99999999999999</v>
      </c>
    </row>
    <row r="23" spans="1:10" ht="15" customHeight="1" x14ac:dyDescent="0.2">
      <c r="A23" s="112" t="s">
        <v>88</v>
      </c>
      <c r="B23" s="112"/>
      <c r="C23" s="112"/>
      <c r="D23" s="112"/>
      <c r="E23" s="83">
        <f t="shared" si="2"/>
        <v>0</v>
      </c>
      <c r="F23" s="80"/>
      <c r="G23" s="80"/>
      <c r="H23" s="80"/>
    </row>
    <row r="24" spans="1:10" ht="15" customHeight="1" x14ac:dyDescent="0.2">
      <c r="A24" s="111" t="s">
        <v>79</v>
      </c>
      <c r="B24" s="111"/>
      <c r="C24" s="111"/>
      <c r="D24" s="111"/>
      <c r="E24" s="65">
        <f t="shared" si="2"/>
        <v>52.3</v>
      </c>
      <c r="F24" s="65">
        <f>F22-F23</f>
        <v>-69.699999999999989</v>
      </c>
      <c r="G24" s="65">
        <f>G22-G23</f>
        <v>108.5</v>
      </c>
      <c r="H24" s="65">
        <f>H22-H23</f>
        <v>121.99999999999999</v>
      </c>
    </row>
  </sheetData>
  <mergeCells count="25">
    <mergeCell ref="B15:B17"/>
    <mergeCell ref="C15:C17"/>
    <mergeCell ref="A24:D24"/>
    <mergeCell ref="A21:D21"/>
    <mergeCell ref="A23:D23"/>
    <mergeCell ref="A22:D22"/>
    <mergeCell ref="A20:D20"/>
    <mergeCell ref="A19:D19"/>
    <mergeCell ref="E1:H1"/>
    <mergeCell ref="E2:H2"/>
    <mergeCell ref="E3:H3"/>
    <mergeCell ref="F9:H9"/>
    <mergeCell ref="B6:H6"/>
    <mergeCell ref="E4:H4"/>
    <mergeCell ref="G8:H8"/>
    <mergeCell ref="B7:H7"/>
    <mergeCell ref="E9:E12"/>
    <mergeCell ref="H10:H12"/>
    <mergeCell ref="G11:G12"/>
    <mergeCell ref="B9:B12"/>
    <mergeCell ref="A9:A12"/>
    <mergeCell ref="D9:D12"/>
    <mergeCell ref="C9:C12"/>
    <mergeCell ref="F10:G10"/>
    <mergeCell ref="F11:F12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E3" sqref="E3:H3"/>
    </sheetView>
  </sheetViews>
  <sheetFormatPr defaultColWidth="9.140625" defaultRowHeight="15" x14ac:dyDescent="0.2"/>
  <cols>
    <col min="1" max="1" width="4.140625" style="9" customWidth="1"/>
    <col min="2" max="2" width="13" style="9" customWidth="1"/>
    <col min="3" max="3" width="32.85546875" style="9" customWidth="1"/>
    <col min="4" max="4" width="46.7109375" style="9" customWidth="1"/>
    <col min="5" max="8" width="11.28515625" style="9" customWidth="1"/>
    <col min="9" max="16384" width="9.140625" style="9"/>
  </cols>
  <sheetData>
    <row r="1" spans="1:8" ht="12.75" customHeight="1" x14ac:dyDescent="0.2">
      <c r="E1" s="102" t="s">
        <v>67</v>
      </c>
      <c r="F1" s="102"/>
      <c r="G1" s="102"/>
      <c r="H1" s="102"/>
    </row>
    <row r="2" spans="1:8" ht="12.75" customHeight="1" x14ac:dyDescent="0.2">
      <c r="E2" s="102" t="s">
        <v>109</v>
      </c>
      <c r="F2" s="102"/>
      <c r="G2" s="102"/>
      <c r="H2" s="102"/>
    </row>
    <row r="3" spans="1:8" ht="13.15" customHeight="1" x14ac:dyDescent="0.2">
      <c r="E3" s="102" t="s">
        <v>138</v>
      </c>
      <c r="F3" s="102"/>
      <c r="G3" s="102"/>
      <c r="H3" s="102"/>
    </row>
    <row r="4" spans="1:8" ht="15" customHeight="1" x14ac:dyDescent="0.2">
      <c r="E4" s="102" t="s">
        <v>78</v>
      </c>
      <c r="F4" s="102"/>
      <c r="G4" s="102"/>
      <c r="H4" s="102"/>
    </row>
    <row r="5" spans="1:8" ht="15" customHeight="1" x14ac:dyDescent="0.2"/>
    <row r="6" spans="1:8" ht="38.25" customHeight="1" x14ac:dyDescent="0.2">
      <c r="B6" s="115" t="s">
        <v>110</v>
      </c>
      <c r="C6" s="115"/>
      <c r="D6" s="115"/>
      <c r="E6" s="115"/>
      <c r="F6" s="115"/>
      <c r="G6" s="115"/>
      <c r="H6" s="115"/>
    </row>
    <row r="7" spans="1:8" ht="15" customHeight="1" x14ac:dyDescent="0.2">
      <c r="G7" s="114" t="s">
        <v>77</v>
      </c>
      <c r="H7" s="114"/>
    </row>
    <row r="8" spans="1:8" ht="15" customHeight="1" x14ac:dyDescent="0.2">
      <c r="A8" s="123" t="s">
        <v>30</v>
      </c>
      <c r="B8" s="116" t="s">
        <v>35</v>
      </c>
      <c r="C8" s="116" t="s">
        <v>36</v>
      </c>
      <c r="D8" s="116" t="s">
        <v>42</v>
      </c>
      <c r="E8" s="116" t="s">
        <v>0</v>
      </c>
      <c r="F8" s="116" t="s">
        <v>1</v>
      </c>
      <c r="G8" s="116"/>
      <c r="H8" s="116"/>
    </row>
    <row r="9" spans="1:8" ht="15" customHeight="1" x14ac:dyDescent="0.2">
      <c r="A9" s="124"/>
      <c r="B9" s="116"/>
      <c r="C9" s="116"/>
      <c r="D9" s="116"/>
      <c r="E9" s="116"/>
      <c r="F9" s="116" t="s">
        <v>2</v>
      </c>
      <c r="G9" s="116"/>
      <c r="H9" s="116" t="s">
        <v>3</v>
      </c>
    </row>
    <row r="10" spans="1:8" ht="15" customHeight="1" x14ac:dyDescent="0.2">
      <c r="A10" s="124"/>
      <c r="B10" s="116"/>
      <c r="C10" s="116"/>
      <c r="D10" s="116"/>
      <c r="E10" s="116"/>
      <c r="F10" s="116" t="s">
        <v>4</v>
      </c>
      <c r="G10" s="116" t="s">
        <v>5</v>
      </c>
      <c r="H10" s="116"/>
    </row>
    <row r="11" spans="1:8" ht="18" customHeight="1" x14ac:dyDescent="0.2">
      <c r="A11" s="125"/>
      <c r="B11" s="116"/>
      <c r="C11" s="116"/>
      <c r="D11" s="116"/>
      <c r="E11" s="116"/>
      <c r="F11" s="116"/>
      <c r="G11" s="116"/>
      <c r="H11" s="116"/>
    </row>
    <row r="12" spans="1:8" s="59" customFormat="1" ht="16.5" customHeight="1" x14ac:dyDescent="0.25">
      <c r="A12" s="60">
        <v>4</v>
      </c>
      <c r="B12" s="66" t="s">
        <v>26</v>
      </c>
      <c r="C12" s="63" t="s">
        <v>6</v>
      </c>
      <c r="D12" s="63" t="s">
        <v>127</v>
      </c>
      <c r="E12" s="53">
        <f t="shared" ref="E12:E14" si="0">SUM(F12,H12)</f>
        <v>0</v>
      </c>
      <c r="F12" s="53"/>
      <c r="G12" s="53">
        <v>14</v>
      </c>
      <c r="H12" s="53"/>
    </row>
    <row r="13" spans="1:8" ht="60.75" customHeight="1" x14ac:dyDescent="0.25">
      <c r="A13" s="5">
        <v>15</v>
      </c>
      <c r="B13" s="64" t="s">
        <v>27</v>
      </c>
      <c r="C13" s="61" t="s">
        <v>6</v>
      </c>
      <c r="D13" s="72" t="s">
        <v>99</v>
      </c>
      <c r="E13" s="53">
        <f t="shared" si="0"/>
        <v>17.913</v>
      </c>
      <c r="F13" s="53">
        <v>17.913</v>
      </c>
      <c r="G13" s="53">
        <v>17.657</v>
      </c>
      <c r="H13" s="53"/>
    </row>
    <row r="14" spans="1:8" s="59" customFormat="1" ht="14.25" customHeight="1" x14ac:dyDescent="0.25">
      <c r="A14" s="120" t="s">
        <v>53</v>
      </c>
      <c r="B14" s="121"/>
      <c r="C14" s="121"/>
      <c r="D14" s="122"/>
      <c r="E14" s="53">
        <f t="shared" si="0"/>
        <v>0</v>
      </c>
      <c r="F14" s="53">
        <f t="shared" ref="F14:G14" si="1">SUM(F12)</f>
        <v>0</v>
      </c>
      <c r="G14" s="53">
        <f t="shared" si="1"/>
        <v>14</v>
      </c>
      <c r="H14" s="53">
        <f>SUM(H12)</f>
        <v>0</v>
      </c>
    </row>
    <row r="15" spans="1:8" x14ac:dyDescent="0.25">
      <c r="A15" s="120" t="s">
        <v>55</v>
      </c>
      <c r="B15" s="121"/>
      <c r="C15" s="121"/>
      <c r="D15" s="122"/>
      <c r="E15" s="53">
        <f>SUM(F15,H15)</f>
        <v>17.913</v>
      </c>
      <c r="F15" s="53">
        <f>SUM(F13:F13)</f>
        <v>17.913</v>
      </c>
      <c r="G15" s="53">
        <f>SUM(G13:G13)</f>
        <v>17.657</v>
      </c>
      <c r="H15" s="53"/>
    </row>
    <row r="16" spans="1:8" x14ac:dyDescent="0.2">
      <c r="A16" s="117" t="s">
        <v>79</v>
      </c>
      <c r="B16" s="118"/>
      <c r="C16" s="118"/>
      <c r="D16" s="119"/>
      <c r="E16" s="65">
        <f>SUM(F16,H16)</f>
        <v>17.913</v>
      </c>
      <c r="F16" s="65">
        <f t="shared" ref="F16:G16" si="2">SUM(F14:F15)</f>
        <v>17.913</v>
      </c>
      <c r="G16" s="65">
        <f t="shared" si="2"/>
        <v>31.657</v>
      </c>
      <c r="H16" s="65">
        <f>SUM(H14:H15)</f>
        <v>0</v>
      </c>
    </row>
    <row r="17" spans="2:8" x14ac:dyDescent="0.2">
      <c r="B17" s="16"/>
      <c r="C17" s="16"/>
      <c r="D17" s="17"/>
      <c r="E17" s="48"/>
      <c r="F17" s="18"/>
      <c r="G17" s="18"/>
      <c r="H17" s="18"/>
    </row>
    <row r="18" spans="2:8" x14ac:dyDescent="0.2">
      <c r="B18" s="16"/>
      <c r="C18" s="16"/>
      <c r="D18" s="17"/>
      <c r="E18" s="15"/>
      <c r="F18" s="18"/>
      <c r="G18" s="18"/>
      <c r="H18" s="18"/>
    </row>
    <row r="19" spans="2:8" x14ac:dyDescent="0.2">
      <c r="B19" s="16"/>
      <c r="C19" s="16"/>
      <c r="D19" s="17"/>
      <c r="E19" s="15"/>
      <c r="F19" s="18"/>
      <c r="G19" s="18"/>
      <c r="H19" s="18"/>
    </row>
    <row r="20" spans="2:8" x14ac:dyDescent="0.2">
      <c r="B20" s="16"/>
      <c r="C20" s="16"/>
      <c r="D20" s="17"/>
      <c r="E20" s="15"/>
      <c r="F20" s="18"/>
      <c r="G20" s="18"/>
      <c r="H20" s="18"/>
    </row>
    <row r="21" spans="2:8" x14ac:dyDescent="0.2">
      <c r="B21" s="16"/>
      <c r="C21" s="16"/>
      <c r="D21" s="14"/>
      <c r="E21" s="15"/>
      <c r="F21" s="18"/>
      <c r="G21" s="18"/>
      <c r="H21" s="18"/>
    </row>
    <row r="22" spans="2:8" x14ac:dyDescent="0.2">
      <c r="B22" s="16"/>
      <c r="C22" s="16"/>
      <c r="D22" s="16"/>
      <c r="E22" s="15"/>
      <c r="F22" s="15"/>
      <c r="G22" s="15"/>
      <c r="H22" s="15"/>
    </row>
    <row r="23" spans="2:8" x14ac:dyDescent="0.2">
      <c r="B23" s="16"/>
      <c r="C23" s="16"/>
      <c r="D23" s="16"/>
      <c r="E23" s="16"/>
      <c r="F23" s="16"/>
      <c r="G23" s="16"/>
      <c r="H23" s="16"/>
    </row>
    <row r="24" spans="2:8" x14ac:dyDescent="0.2">
      <c r="B24" s="16"/>
      <c r="C24" s="16"/>
      <c r="D24" s="16"/>
      <c r="E24" s="16"/>
      <c r="F24" s="16"/>
      <c r="G24" s="16"/>
      <c r="H24" s="16"/>
    </row>
    <row r="25" spans="2:8" x14ac:dyDescent="0.2">
      <c r="B25" s="16"/>
      <c r="C25" s="16"/>
      <c r="D25" s="16"/>
      <c r="E25" s="16"/>
      <c r="F25" s="16"/>
      <c r="G25" s="16"/>
      <c r="H25" s="16"/>
    </row>
    <row r="26" spans="2:8" x14ac:dyDescent="0.2">
      <c r="B26" s="16"/>
      <c r="C26" s="16"/>
      <c r="D26" s="16"/>
      <c r="E26" s="16"/>
      <c r="F26" s="16"/>
      <c r="G26" s="16"/>
      <c r="H26" s="16"/>
    </row>
    <row r="27" spans="2:8" x14ac:dyDescent="0.2">
      <c r="B27" s="16"/>
      <c r="C27" s="16"/>
      <c r="D27" s="16"/>
      <c r="E27" s="16"/>
      <c r="F27" s="16"/>
      <c r="G27" s="16"/>
      <c r="H27" s="16"/>
    </row>
    <row r="28" spans="2:8" x14ac:dyDescent="0.2">
      <c r="B28" s="16"/>
      <c r="C28" s="16"/>
      <c r="D28" s="16"/>
      <c r="E28" s="16"/>
      <c r="F28" s="16"/>
      <c r="G28" s="16"/>
      <c r="H28" s="16"/>
    </row>
    <row r="29" spans="2:8" x14ac:dyDescent="0.2">
      <c r="B29" s="16"/>
      <c r="C29" s="16"/>
      <c r="D29" s="16"/>
      <c r="E29" s="16"/>
      <c r="F29" s="16"/>
      <c r="G29" s="16"/>
      <c r="H29" s="16"/>
    </row>
    <row r="30" spans="2:8" x14ac:dyDescent="0.2">
      <c r="B30" s="16"/>
      <c r="C30" s="16"/>
      <c r="D30" s="16"/>
      <c r="E30" s="16"/>
      <c r="F30" s="16"/>
      <c r="G30" s="16"/>
      <c r="H30" s="16"/>
    </row>
    <row r="31" spans="2:8" x14ac:dyDescent="0.2">
      <c r="B31" s="16"/>
      <c r="C31" s="16"/>
      <c r="D31" s="16"/>
      <c r="E31" s="16"/>
      <c r="F31" s="16"/>
      <c r="G31" s="16"/>
      <c r="H31" s="16"/>
    </row>
    <row r="32" spans="2:8" x14ac:dyDescent="0.2">
      <c r="B32" s="16"/>
      <c r="C32" s="16"/>
      <c r="D32" s="16"/>
      <c r="E32" s="16"/>
      <c r="F32" s="16"/>
      <c r="G32" s="16"/>
      <c r="H32" s="16"/>
    </row>
  </sheetData>
  <mergeCells count="19">
    <mergeCell ref="A16:D16"/>
    <mergeCell ref="A15:D15"/>
    <mergeCell ref="A8:A11"/>
    <mergeCell ref="B8:B11"/>
    <mergeCell ref="C8:C11"/>
    <mergeCell ref="D8:D11"/>
    <mergeCell ref="A14:D14"/>
    <mergeCell ref="F8:H8"/>
    <mergeCell ref="E8:E11"/>
    <mergeCell ref="F9:G9"/>
    <mergeCell ref="H9:H11"/>
    <mergeCell ref="F10:F11"/>
    <mergeCell ref="G10:G11"/>
    <mergeCell ref="G7:H7"/>
    <mergeCell ref="E1:H1"/>
    <mergeCell ref="E2:H2"/>
    <mergeCell ref="E3:H3"/>
    <mergeCell ref="E4:H4"/>
    <mergeCell ref="B6:H6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F3" sqref="F3:H3"/>
    </sheetView>
  </sheetViews>
  <sheetFormatPr defaultColWidth="9.140625" defaultRowHeight="15" x14ac:dyDescent="0.2"/>
  <cols>
    <col min="1" max="1" width="4" style="9" customWidth="1"/>
    <col min="2" max="2" width="13" style="9" customWidth="1"/>
    <col min="3" max="3" width="31.7109375" style="9" customWidth="1"/>
    <col min="4" max="4" width="36.140625" style="9" customWidth="1"/>
    <col min="5" max="6" width="10.28515625" style="9" customWidth="1"/>
    <col min="7" max="7" width="10.85546875" style="9" customWidth="1"/>
    <col min="8" max="8" width="10.28515625" style="9" customWidth="1"/>
    <col min="9" max="9" width="9.140625" style="9" hidden="1" customWidth="1"/>
    <col min="10" max="16384" width="9.140625" style="9"/>
  </cols>
  <sheetData>
    <row r="1" spans="1:11" ht="12.75" customHeight="1" x14ac:dyDescent="0.2">
      <c r="F1" s="128" t="s">
        <v>84</v>
      </c>
      <c r="G1" s="128"/>
      <c r="H1" s="128"/>
    </row>
    <row r="2" spans="1:11" ht="14.25" customHeight="1" x14ac:dyDescent="0.2">
      <c r="F2" s="128" t="s">
        <v>112</v>
      </c>
      <c r="G2" s="128"/>
      <c r="H2" s="128"/>
    </row>
    <row r="3" spans="1:11" ht="12" customHeight="1" x14ac:dyDescent="0.2">
      <c r="F3" s="128" t="s">
        <v>140</v>
      </c>
      <c r="G3" s="128"/>
      <c r="H3" s="128"/>
    </row>
    <row r="4" spans="1:11" ht="15" customHeight="1" x14ac:dyDescent="0.2">
      <c r="F4" s="128" t="s">
        <v>97</v>
      </c>
      <c r="G4" s="128"/>
      <c r="H4" s="128"/>
    </row>
    <row r="5" spans="1:11" ht="15.75" customHeight="1" x14ac:dyDescent="0.2"/>
    <row r="6" spans="1:11" ht="30.75" customHeight="1" x14ac:dyDescent="0.2">
      <c r="A6" s="115" t="s">
        <v>111</v>
      </c>
      <c r="B6" s="115"/>
      <c r="C6" s="115"/>
      <c r="D6" s="115"/>
      <c r="E6" s="115"/>
      <c r="F6" s="115"/>
      <c r="G6" s="115"/>
      <c r="H6" s="115"/>
      <c r="I6" s="46"/>
      <c r="K6" s="44"/>
    </row>
    <row r="7" spans="1:11" ht="14.25" customHeight="1" x14ac:dyDescent="0.2">
      <c r="G7" s="114" t="s">
        <v>77</v>
      </c>
      <c r="H7" s="114"/>
    </row>
    <row r="8" spans="1:11" ht="12" customHeight="1" x14ac:dyDescent="0.2">
      <c r="A8" s="116" t="s">
        <v>30</v>
      </c>
      <c r="B8" s="116" t="s">
        <v>35</v>
      </c>
      <c r="C8" s="116" t="s">
        <v>36</v>
      </c>
      <c r="D8" s="116" t="s">
        <v>42</v>
      </c>
      <c r="E8" s="116" t="s">
        <v>0</v>
      </c>
      <c r="F8" s="116" t="s">
        <v>1</v>
      </c>
      <c r="G8" s="116"/>
      <c r="H8" s="116"/>
    </row>
    <row r="9" spans="1:11" ht="12.75" customHeight="1" x14ac:dyDescent="0.2">
      <c r="A9" s="116"/>
      <c r="B9" s="116"/>
      <c r="C9" s="116"/>
      <c r="D9" s="116"/>
      <c r="E9" s="116"/>
      <c r="F9" s="116" t="s">
        <v>2</v>
      </c>
      <c r="G9" s="116"/>
      <c r="H9" s="116" t="s">
        <v>3</v>
      </c>
    </row>
    <row r="10" spans="1:11" ht="31.5" customHeight="1" x14ac:dyDescent="0.2">
      <c r="A10" s="116"/>
      <c r="B10" s="116"/>
      <c r="C10" s="116"/>
      <c r="D10" s="116"/>
      <c r="E10" s="116"/>
      <c r="F10" s="5" t="s">
        <v>4</v>
      </c>
      <c r="G10" s="5" t="s">
        <v>5</v>
      </c>
      <c r="H10" s="116"/>
    </row>
    <row r="11" spans="1:11" ht="27.75" customHeight="1" x14ac:dyDescent="0.25">
      <c r="A11" s="5">
        <v>1</v>
      </c>
      <c r="B11" s="127" t="s">
        <v>24</v>
      </c>
      <c r="C11" s="6" t="s">
        <v>80</v>
      </c>
      <c r="D11" s="6" t="s">
        <v>81</v>
      </c>
      <c r="E11" s="53">
        <f>F11+H11</f>
        <v>5.4</v>
      </c>
      <c r="F11" s="53">
        <v>5.4</v>
      </c>
      <c r="G11" s="53">
        <v>5.4</v>
      </c>
      <c r="H11" s="53"/>
      <c r="I11" s="11"/>
    </row>
    <row r="12" spans="1:11" ht="14.25" customHeight="1" x14ac:dyDescent="0.25">
      <c r="A12" s="5">
        <v>2</v>
      </c>
      <c r="B12" s="124"/>
      <c r="C12" s="6" t="s">
        <v>91</v>
      </c>
      <c r="D12" s="6" t="s">
        <v>95</v>
      </c>
      <c r="E12" s="53">
        <f t="shared" ref="E12:E28" si="0">F12+H12</f>
        <v>4.5999999999999996</v>
      </c>
      <c r="F12" s="53">
        <v>4.5999999999999996</v>
      </c>
      <c r="G12" s="53">
        <v>4.5999999999999996</v>
      </c>
      <c r="H12" s="53"/>
      <c r="I12" s="11"/>
    </row>
    <row r="13" spans="1:11" ht="28.5" customHeight="1" x14ac:dyDescent="0.25">
      <c r="A13" s="5">
        <v>3</v>
      </c>
      <c r="B13" s="124"/>
      <c r="C13" s="6" t="s">
        <v>92</v>
      </c>
      <c r="D13" s="6" t="s">
        <v>93</v>
      </c>
      <c r="E13" s="53">
        <f t="shared" si="0"/>
        <v>4.7</v>
      </c>
      <c r="F13" s="53">
        <v>4.7</v>
      </c>
      <c r="G13" s="53">
        <v>4.7</v>
      </c>
      <c r="H13" s="53"/>
      <c r="I13" s="11"/>
    </row>
    <row r="14" spans="1:11" ht="28.5" customHeight="1" x14ac:dyDescent="0.25">
      <c r="A14" s="5">
        <v>4</v>
      </c>
      <c r="B14" s="124"/>
      <c r="C14" s="6" t="s">
        <v>34</v>
      </c>
      <c r="D14" s="6" t="s">
        <v>37</v>
      </c>
      <c r="E14" s="53">
        <f t="shared" si="0"/>
        <v>5.2</v>
      </c>
      <c r="F14" s="53">
        <v>5.2</v>
      </c>
      <c r="G14" s="53">
        <v>5.2</v>
      </c>
      <c r="H14" s="53"/>
      <c r="I14" s="11"/>
    </row>
    <row r="15" spans="1:11" ht="14.25" customHeight="1" x14ac:dyDescent="0.25">
      <c r="A15" s="5">
        <v>5</v>
      </c>
      <c r="B15" s="124"/>
      <c r="C15" s="6" t="s">
        <v>70</v>
      </c>
      <c r="D15" s="6" t="s">
        <v>71</v>
      </c>
      <c r="E15" s="53">
        <f t="shared" si="0"/>
        <v>2.1</v>
      </c>
      <c r="F15" s="53">
        <v>2.1</v>
      </c>
      <c r="G15" s="53">
        <v>2.1</v>
      </c>
      <c r="H15" s="53"/>
      <c r="I15" s="11"/>
    </row>
    <row r="16" spans="1:11" ht="14.25" customHeight="1" x14ac:dyDescent="0.25">
      <c r="A16" s="5">
        <v>6</v>
      </c>
      <c r="B16" s="124"/>
      <c r="C16" s="6" t="s">
        <v>22</v>
      </c>
      <c r="D16" s="6" t="s">
        <v>38</v>
      </c>
      <c r="E16" s="53">
        <f t="shared" si="0"/>
        <v>4.5999999999999996</v>
      </c>
      <c r="F16" s="53">
        <v>4.5999999999999996</v>
      </c>
      <c r="G16" s="53">
        <v>4.5999999999999996</v>
      </c>
      <c r="H16" s="53"/>
      <c r="I16" s="11"/>
    </row>
    <row r="17" spans="1:9" ht="14.25" customHeight="1" x14ac:dyDescent="0.25">
      <c r="A17" s="5">
        <v>7</v>
      </c>
      <c r="B17" s="124"/>
      <c r="C17" s="6" t="s">
        <v>7</v>
      </c>
      <c r="D17" s="6" t="s">
        <v>39</v>
      </c>
      <c r="E17" s="53">
        <f t="shared" si="0"/>
        <v>1.1000000000000001</v>
      </c>
      <c r="F17" s="53">
        <v>1.1000000000000001</v>
      </c>
      <c r="G17" s="53">
        <v>1.1000000000000001</v>
      </c>
      <c r="H17" s="53"/>
      <c r="I17" s="11"/>
    </row>
    <row r="18" spans="1:9" ht="14.25" customHeight="1" x14ac:dyDescent="0.25">
      <c r="A18" s="5">
        <v>8</v>
      </c>
      <c r="B18" s="124"/>
      <c r="C18" s="6" t="s">
        <v>8</v>
      </c>
      <c r="D18" s="6" t="s">
        <v>40</v>
      </c>
      <c r="E18" s="53">
        <f t="shared" si="0"/>
        <v>1.1000000000000001</v>
      </c>
      <c r="F18" s="53">
        <v>1.1000000000000001</v>
      </c>
      <c r="G18" s="53">
        <v>1.1000000000000001</v>
      </c>
      <c r="H18" s="53"/>
      <c r="I18" s="11"/>
    </row>
    <row r="19" spans="1:9" ht="14.25" customHeight="1" x14ac:dyDescent="0.25">
      <c r="A19" s="5">
        <v>9</v>
      </c>
      <c r="B19" s="124"/>
      <c r="C19" s="1" t="s">
        <v>65</v>
      </c>
      <c r="D19" s="21" t="s">
        <v>66</v>
      </c>
      <c r="E19" s="53">
        <f t="shared" si="0"/>
        <v>1.1000000000000001</v>
      </c>
      <c r="F19" s="53">
        <v>1.1000000000000001</v>
      </c>
      <c r="G19" s="53">
        <v>1.1000000000000001</v>
      </c>
      <c r="H19" s="53"/>
      <c r="I19" s="11"/>
    </row>
    <row r="20" spans="1:9" ht="14.25" customHeight="1" x14ac:dyDescent="0.25">
      <c r="A20" s="5">
        <v>10</v>
      </c>
      <c r="B20" s="124"/>
      <c r="C20" s="6" t="s">
        <v>68</v>
      </c>
      <c r="D20" s="6" t="s">
        <v>69</v>
      </c>
      <c r="E20" s="53">
        <f t="shared" si="0"/>
        <v>4.0999999999999996</v>
      </c>
      <c r="F20" s="53">
        <v>4.0999999999999996</v>
      </c>
      <c r="G20" s="53">
        <v>4.0999999999999996</v>
      </c>
      <c r="H20" s="53"/>
      <c r="I20" s="11"/>
    </row>
    <row r="21" spans="1:9" ht="14.25" customHeight="1" x14ac:dyDescent="0.25">
      <c r="A21" s="5">
        <v>12</v>
      </c>
      <c r="B21" s="124"/>
      <c r="C21" s="6" t="s">
        <v>9</v>
      </c>
      <c r="D21" s="6" t="s">
        <v>41</v>
      </c>
      <c r="E21" s="53">
        <f t="shared" si="0"/>
        <v>0.8</v>
      </c>
      <c r="F21" s="53">
        <v>0.8</v>
      </c>
      <c r="G21" s="53">
        <v>0.8</v>
      </c>
      <c r="H21" s="53"/>
    </row>
    <row r="22" spans="1:9" ht="14.25" customHeight="1" x14ac:dyDescent="0.25">
      <c r="A22" s="5">
        <v>14</v>
      </c>
      <c r="B22" s="124"/>
      <c r="C22" s="6" t="s">
        <v>15</v>
      </c>
      <c r="D22" s="6" t="s">
        <v>45</v>
      </c>
      <c r="E22" s="53">
        <f t="shared" si="0"/>
        <v>1.5</v>
      </c>
      <c r="F22" s="53">
        <v>1.5</v>
      </c>
      <c r="G22" s="53">
        <v>1.5</v>
      </c>
      <c r="H22" s="53"/>
      <c r="I22" s="12"/>
    </row>
    <row r="23" spans="1:9" ht="14.25" customHeight="1" x14ac:dyDescent="0.25">
      <c r="A23" s="5">
        <v>15</v>
      </c>
      <c r="B23" s="124"/>
      <c r="C23" s="6" t="s">
        <v>16</v>
      </c>
      <c r="D23" s="6" t="s">
        <v>46</v>
      </c>
      <c r="E23" s="53">
        <f t="shared" si="0"/>
        <v>1.8</v>
      </c>
      <c r="F23" s="53">
        <v>1.8</v>
      </c>
      <c r="G23" s="53">
        <v>1.8</v>
      </c>
      <c r="H23" s="53"/>
    </row>
    <row r="24" spans="1:9" ht="14.25" customHeight="1" x14ac:dyDescent="0.25">
      <c r="A24" s="5">
        <v>16</v>
      </c>
      <c r="B24" s="124"/>
      <c r="C24" s="6" t="s">
        <v>17</v>
      </c>
      <c r="D24" s="6" t="s">
        <v>47</v>
      </c>
      <c r="E24" s="53">
        <f t="shared" si="0"/>
        <v>1.8</v>
      </c>
      <c r="F24" s="53">
        <v>1.8</v>
      </c>
      <c r="G24" s="53">
        <v>1.8</v>
      </c>
      <c r="H24" s="53"/>
      <c r="I24" s="12"/>
    </row>
    <row r="25" spans="1:9" ht="14.25" customHeight="1" x14ac:dyDescent="0.25">
      <c r="A25" s="5">
        <v>17</v>
      </c>
      <c r="B25" s="124"/>
      <c r="C25" s="6" t="s">
        <v>18</v>
      </c>
      <c r="D25" s="6" t="s">
        <v>48</v>
      </c>
      <c r="E25" s="53">
        <f t="shared" si="0"/>
        <v>1.8</v>
      </c>
      <c r="F25" s="53">
        <v>1.8</v>
      </c>
      <c r="G25" s="53">
        <v>1.8</v>
      </c>
      <c r="H25" s="53"/>
      <c r="I25" s="12"/>
    </row>
    <row r="26" spans="1:9" ht="14.25" customHeight="1" x14ac:dyDescent="0.25">
      <c r="A26" s="5">
        <v>18</v>
      </c>
      <c r="B26" s="124"/>
      <c r="C26" s="6" t="s">
        <v>19</v>
      </c>
      <c r="D26" s="6" t="s">
        <v>49</v>
      </c>
      <c r="E26" s="53">
        <f t="shared" si="0"/>
        <v>1.8</v>
      </c>
      <c r="F26" s="53">
        <v>1.8</v>
      </c>
      <c r="G26" s="53">
        <v>1.8</v>
      </c>
      <c r="H26" s="53"/>
      <c r="I26" s="12"/>
    </row>
    <row r="27" spans="1:9" ht="14.25" customHeight="1" x14ac:dyDescent="0.25">
      <c r="A27" s="5">
        <v>19</v>
      </c>
      <c r="B27" s="124"/>
      <c r="C27" s="6" t="s">
        <v>20</v>
      </c>
      <c r="D27" s="6" t="s">
        <v>50</v>
      </c>
      <c r="E27" s="53">
        <f t="shared" si="0"/>
        <v>2.6</v>
      </c>
      <c r="F27" s="53">
        <v>2.6</v>
      </c>
      <c r="G27" s="53">
        <v>2.6</v>
      </c>
      <c r="H27" s="53"/>
      <c r="I27" s="12"/>
    </row>
    <row r="28" spans="1:9" ht="28.5" customHeight="1" x14ac:dyDescent="0.25">
      <c r="A28" s="5">
        <v>24</v>
      </c>
      <c r="B28" s="125"/>
      <c r="C28" s="6" t="s">
        <v>63</v>
      </c>
      <c r="D28" s="6" t="s">
        <v>64</v>
      </c>
      <c r="E28" s="53">
        <f t="shared" si="0"/>
        <v>-46.1</v>
      </c>
      <c r="F28" s="53">
        <v>-46.1</v>
      </c>
      <c r="G28" s="53"/>
      <c r="H28" s="53"/>
    </row>
    <row r="29" spans="1:9" ht="15" customHeight="1" x14ac:dyDescent="0.2">
      <c r="A29" s="126" t="s">
        <v>79</v>
      </c>
      <c r="B29" s="126"/>
      <c r="C29" s="126"/>
      <c r="D29" s="126"/>
      <c r="E29" s="65">
        <f>SUM(E11:E28)</f>
        <v>0</v>
      </c>
      <c r="F29" s="65">
        <f>SUM(F11:F28)</f>
        <v>0</v>
      </c>
      <c r="G29" s="65">
        <f>SUM(G11:G28)</f>
        <v>46.099999999999994</v>
      </c>
      <c r="H29" s="65">
        <f>SUM(H11:H28)</f>
        <v>0</v>
      </c>
    </row>
    <row r="30" spans="1:9" ht="15" customHeight="1" x14ac:dyDescent="0.2">
      <c r="A30" s="10"/>
      <c r="B30" s="10"/>
      <c r="C30" s="10"/>
      <c r="D30" s="10"/>
      <c r="E30" s="13"/>
      <c r="F30" s="13"/>
      <c r="G30" s="13"/>
      <c r="H30" s="13"/>
    </row>
    <row r="31" spans="1:9" ht="15" customHeight="1" x14ac:dyDescent="0.2">
      <c r="A31" s="10"/>
      <c r="B31" s="10"/>
      <c r="C31" s="10"/>
      <c r="D31" s="31"/>
      <c r="E31" s="34"/>
      <c r="F31" s="32"/>
      <c r="G31" s="32"/>
      <c r="H31" s="32"/>
    </row>
    <row r="32" spans="1:9" ht="15" customHeight="1" x14ac:dyDescent="0.2">
      <c r="A32" s="14"/>
      <c r="B32" s="14"/>
      <c r="C32" s="14"/>
      <c r="D32" s="33"/>
      <c r="E32" s="32"/>
      <c r="F32" s="32"/>
      <c r="G32" s="32"/>
      <c r="H32" s="32"/>
      <c r="I32" s="16"/>
    </row>
    <row r="33" spans="1:9" ht="13.5" customHeight="1" x14ac:dyDescent="0.2">
      <c r="A33" s="14"/>
      <c r="B33" s="14"/>
      <c r="C33" s="14"/>
      <c r="D33" s="33"/>
      <c r="E33" s="32"/>
      <c r="F33" s="32"/>
      <c r="G33" s="32"/>
      <c r="H33" s="32"/>
      <c r="I33" s="16"/>
    </row>
    <row r="34" spans="1:9" ht="12.75" customHeight="1" x14ac:dyDescent="0.2">
      <c r="A34" s="16"/>
      <c r="B34" s="16"/>
      <c r="C34" s="16"/>
      <c r="D34" s="33"/>
      <c r="E34" s="32"/>
      <c r="F34" s="34"/>
      <c r="G34" s="34"/>
      <c r="H34" s="34"/>
      <c r="I34" s="16"/>
    </row>
    <row r="35" spans="1:9" x14ac:dyDescent="0.2">
      <c r="A35" s="16"/>
      <c r="B35" s="16"/>
      <c r="C35" s="16"/>
      <c r="D35" s="33"/>
      <c r="E35" s="32"/>
      <c r="F35" s="34"/>
      <c r="G35" s="34"/>
      <c r="H35" s="34"/>
      <c r="I35" s="16"/>
    </row>
    <row r="36" spans="1:9" x14ac:dyDescent="0.2">
      <c r="A36" s="16"/>
      <c r="B36" s="16"/>
      <c r="C36" s="16"/>
      <c r="D36" s="17"/>
      <c r="E36" s="15"/>
      <c r="F36" s="18"/>
      <c r="G36" s="18"/>
      <c r="H36" s="18"/>
      <c r="I36" s="16"/>
    </row>
    <row r="37" spans="1:9" x14ac:dyDescent="0.2">
      <c r="A37" s="16"/>
      <c r="B37" s="16"/>
      <c r="C37" s="16"/>
      <c r="D37" s="17"/>
      <c r="E37" s="15"/>
      <c r="F37" s="18"/>
      <c r="G37" s="18"/>
      <c r="H37" s="18"/>
      <c r="I37" s="16"/>
    </row>
    <row r="38" spans="1:9" x14ac:dyDescent="0.2">
      <c r="A38" s="16"/>
      <c r="B38" s="16"/>
      <c r="C38" s="16"/>
      <c r="D38" s="17"/>
      <c r="E38" s="15"/>
      <c r="F38" s="18"/>
      <c r="G38" s="18"/>
      <c r="H38" s="18"/>
      <c r="I38" s="16"/>
    </row>
    <row r="39" spans="1:9" x14ac:dyDescent="0.2">
      <c r="A39" s="16"/>
      <c r="B39" s="16"/>
      <c r="C39" s="16"/>
      <c r="D39" s="17"/>
      <c r="E39" s="15"/>
      <c r="F39" s="18"/>
      <c r="G39" s="18"/>
      <c r="H39" s="18"/>
      <c r="I39" s="16"/>
    </row>
    <row r="40" spans="1:9" x14ac:dyDescent="0.2">
      <c r="A40" s="16"/>
      <c r="B40" s="16"/>
      <c r="C40" s="16"/>
      <c r="D40" s="17"/>
      <c r="E40" s="15"/>
      <c r="F40" s="18"/>
      <c r="G40" s="18"/>
      <c r="H40" s="18"/>
      <c r="I40" s="16"/>
    </row>
    <row r="41" spans="1:9" x14ac:dyDescent="0.2">
      <c r="A41" s="16"/>
      <c r="B41" s="16"/>
      <c r="C41" s="16"/>
      <c r="D41" s="17"/>
      <c r="E41" s="15"/>
      <c r="F41" s="18"/>
      <c r="G41" s="18"/>
      <c r="H41" s="18"/>
      <c r="I41" s="16"/>
    </row>
    <row r="42" spans="1:9" x14ac:dyDescent="0.2">
      <c r="A42" s="16"/>
      <c r="B42" s="16"/>
      <c r="C42" s="16"/>
      <c r="D42" s="17"/>
      <c r="E42" s="15"/>
      <c r="F42" s="18"/>
      <c r="G42" s="18"/>
      <c r="H42" s="18"/>
      <c r="I42" s="16"/>
    </row>
    <row r="43" spans="1:9" x14ac:dyDescent="0.2">
      <c r="A43" s="16"/>
      <c r="B43" s="16"/>
      <c r="C43" s="16"/>
      <c r="D43" s="17"/>
      <c r="E43" s="15"/>
      <c r="F43" s="18"/>
      <c r="G43" s="18"/>
      <c r="H43" s="18"/>
      <c r="I43" s="16"/>
    </row>
    <row r="44" spans="1:9" x14ac:dyDescent="0.2">
      <c r="A44" s="16"/>
      <c r="B44" s="16"/>
      <c r="C44" s="16"/>
      <c r="D44" s="16"/>
      <c r="E44" s="15"/>
      <c r="F44" s="15"/>
      <c r="G44" s="15"/>
      <c r="H44" s="15"/>
      <c r="I44" s="16"/>
    </row>
    <row r="45" spans="1:9" x14ac:dyDescent="0.2">
      <c r="A45" s="16"/>
      <c r="B45" s="16"/>
      <c r="C45" s="16"/>
      <c r="D45" s="16"/>
      <c r="E45" s="16"/>
      <c r="F45" s="16"/>
      <c r="G45" s="16"/>
      <c r="H45" s="16"/>
      <c r="I45" s="16"/>
    </row>
    <row r="46" spans="1:9" x14ac:dyDescent="0.2">
      <c r="A46" s="16"/>
      <c r="B46" s="16"/>
      <c r="C46" s="16"/>
      <c r="D46" s="16"/>
      <c r="E46" s="16"/>
      <c r="F46" s="16"/>
      <c r="G46" s="16"/>
      <c r="H46" s="16"/>
      <c r="I46" s="16"/>
    </row>
    <row r="47" spans="1:9" x14ac:dyDescent="0.2">
      <c r="A47" s="16"/>
      <c r="B47" s="16"/>
      <c r="C47" s="16"/>
      <c r="D47" s="16"/>
      <c r="E47" s="16"/>
      <c r="F47" s="16"/>
      <c r="G47" s="16"/>
      <c r="H47" s="16"/>
      <c r="I47" s="16"/>
    </row>
    <row r="48" spans="1:9" x14ac:dyDescent="0.2">
      <c r="A48" s="16"/>
      <c r="B48" s="16"/>
      <c r="C48" s="16"/>
      <c r="D48" s="16"/>
      <c r="E48" s="16"/>
      <c r="F48" s="16"/>
      <c r="G48" s="16"/>
      <c r="H48" s="16"/>
      <c r="I48" s="16"/>
    </row>
    <row r="49" spans="1:9" x14ac:dyDescent="0.2">
      <c r="A49" s="16"/>
      <c r="B49" s="16"/>
      <c r="C49" s="16"/>
      <c r="D49" s="16"/>
      <c r="E49" s="16"/>
      <c r="F49" s="16"/>
      <c r="G49" s="16"/>
      <c r="H49" s="16"/>
      <c r="I49" s="16"/>
    </row>
    <row r="50" spans="1:9" x14ac:dyDescent="0.2">
      <c r="A50" s="16"/>
      <c r="B50" s="16"/>
      <c r="C50" s="16"/>
      <c r="D50" s="16"/>
      <c r="E50" s="16"/>
      <c r="F50" s="16"/>
      <c r="G50" s="16"/>
      <c r="H50" s="16"/>
      <c r="I50" s="16"/>
    </row>
    <row r="51" spans="1:9" x14ac:dyDescent="0.2">
      <c r="A51" s="16"/>
      <c r="B51" s="16"/>
      <c r="C51" s="16"/>
      <c r="D51" s="16"/>
      <c r="E51" s="16"/>
      <c r="F51" s="16"/>
      <c r="G51" s="16"/>
      <c r="H51" s="16"/>
      <c r="I51" s="16"/>
    </row>
    <row r="52" spans="1:9" x14ac:dyDescent="0.2">
      <c r="A52" s="16"/>
      <c r="B52" s="16"/>
      <c r="C52" s="16"/>
      <c r="D52" s="16"/>
      <c r="E52" s="16"/>
      <c r="F52" s="16"/>
      <c r="G52" s="16"/>
      <c r="H52" s="16"/>
      <c r="I52" s="16"/>
    </row>
    <row r="53" spans="1:9" x14ac:dyDescent="0.2">
      <c r="A53" s="16"/>
      <c r="B53" s="16"/>
      <c r="C53" s="16"/>
      <c r="D53" s="16"/>
      <c r="E53" s="16"/>
      <c r="F53" s="16"/>
      <c r="G53" s="16"/>
      <c r="H53" s="16"/>
      <c r="I53" s="16"/>
    </row>
    <row r="54" spans="1:9" x14ac:dyDescent="0.2">
      <c r="A54" s="16"/>
      <c r="B54" s="16"/>
      <c r="C54" s="16"/>
      <c r="D54" s="16"/>
      <c r="E54" s="16"/>
      <c r="F54" s="16"/>
      <c r="G54" s="16"/>
      <c r="H54" s="16"/>
      <c r="I54" s="16"/>
    </row>
  </sheetData>
  <mergeCells count="16">
    <mergeCell ref="A29:D29"/>
    <mergeCell ref="F8:H8"/>
    <mergeCell ref="H9:H10"/>
    <mergeCell ref="B11:B28"/>
    <mergeCell ref="F1:H1"/>
    <mergeCell ref="F2:H2"/>
    <mergeCell ref="F3:H3"/>
    <mergeCell ref="F4:H4"/>
    <mergeCell ref="A6:H6"/>
    <mergeCell ref="G7:H7"/>
    <mergeCell ref="F9:G9"/>
    <mergeCell ref="A8:A10"/>
    <mergeCell ref="B8:B10"/>
    <mergeCell ref="C8:C10"/>
    <mergeCell ref="D8:D10"/>
    <mergeCell ref="E8:E10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>
      <selection activeCell="E3" sqref="E3:H3"/>
    </sheetView>
  </sheetViews>
  <sheetFormatPr defaultColWidth="9.140625" defaultRowHeight="15" x14ac:dyDescent="0.25"/>
  <cols>
    <col min="1" max="1" width="6.28515625" style="37" customWidth="1"/>
    <col min="2" max="2" width="16.7109375" style="37" customWidth="1"/>
    <col min="3" max="3" width="30.28515625" style="37" customWidth="1"/>
    <col min="4" max="4" width="44.5703125" style="37" customWidth="1"/>
    <col min="5" max="5" width="9.7109375" style="37" customWidth="1"/>
    <col min="6" max="6" width="8.42578125" style="37" customWidth="1"/>
    <col min="7" max="7" width="11" style="37" customWidth="1"/>
    <col min="8" max="8" width="9.28515625" style="37" customWidth="1"/>
    <col min="9" max="9" width="9.140625" style="37" hidden="1" customWidth="1"/>
    <col min="10" max="16384" width="9.140625" style="37"/>
  </cols>
  <sheetData>
    <row r="1" spans="1:9" ht="15" customHeight="1" x14ac:dyDescent="0.25">
      <c r="E1" s="137" t="s">
        <v>85</v>
      </c>
      <c r="F1" s="137"/>
      <c r="G1" s="137"/>
      <c r="H1" s="137"/>
    </row>
    <row r="2" spans="1:9" ht="15" customHeight="1" x14ac:dyDescent="0.25">
      <c r="E2" s="137" t="s">
        <v>114</v>
      </c>
      <c r="F2" s="137"/>
      <c r="G2" s="137"/>
      <c r="H2" s="137"/>
    </row>
    <row r="3" spans="1:9" ht="15" customHeight="1" x14ac:dyDescent="0.25">
      <c r="E3" s="137" t="s">
        <v>139</v>
      </c>
      <c r="F3" s="137"/>
      <c r="G3" s="137"/>
      <c r="H3" s="137"/>
    </row>
    <row r="4" spans="1:9" ht="15" customHeight="1" x14ac:dyDescent="0.25">
      <c r="E4" s="137" t="s">
        <v>86</v>
      </c>
      <c r="F4" s="137"/>
      <c r="G4" s="137"/>
      <c r="H4" s="137"/>
    </row>
    <row r="5" spans="1:9" ht="11.25" customHeight="1" x14ac:dyDescent="0.25">
      <c r="E5" s="45"/>
      <c r="F5" s="45"/>
      <c r="G5" s="45"/>
      <c r="H5" s="45"/>
    </row>
    <row r="6" spans="1:9" ht="13.5" customHeight="1" x14ac:dyDescent="0.25">
      <c r="A6" s="138" t="s">
        <v>113</v>
      </c>
      <c r="B6" s="138"/>
      <c r="C6" s="138"/>
      <c r="D6" s="138"/>
      <c r="E6" s="138"/>
      <c r="F6" s="138"/>
      <c r="G6" s="138"/>
      <c r="H6" s="138"/>
      <c r="I6" s="138"/>
    </row>
    <row r="7" spans="1:9" ht="14.25" customHeight="1" x14ac:dyDescent="0.25">
      <c r="G7" s="139" t="s">
        <v>77</v>
      </c>
      <c r="H7" s="139"/>
    </row>
    <row r="8" spans="1:9" ht="15.75" customHeight="1" x14ac:dyDescent="0.25">
      <c r="A8" s="129" t="s">
        <v>30</v>
      </c>
      <c r="B8" s="130" t="s">
        <v>35</v>
      </c>
      <c r="C8" s="130" t="s">
        <v>36</v>
      </c>
      <c r="D8" s="130" t="s">
        <v>42</v>
      </c>
      <c r="E8" s="130" t="s">
        <v>0</v>
      </c>
      <c r="F8" s="130" t="s">
        <v>1</v>
      </c>
      <c r="G8" s="130"/>
      <c r="H8" s="130"/>
    </row>
    <row r="9" spans="1:9" ht="12.75" customHeight="1" x14ac:dyDescent="0.25">
      <c r="A9" s="129"/>
      <c r="B9" s="130"/>
      <c r="C9" s="130"/>
      <c r="D9" s="130"/>
      <c r="E9" s="130"/>
      <c r="F9" s="130" t="s">
        <v>2</v>
      </c>
      <c r="G9" s="130"/>
      <c r="H9" s="130" t="s">
        <v>3</v>
      </c>
    </row>
    <row r="10" spans="1:9" ht="15" customHeight="1" x14ac:dyDescent="0.25">
      <c r="A10" s="129"/>
      <c r="B10" s="130"/>
      <c r="C10" s="130"/>
      <c r="D10" s="130"/>
      <c r="E10" s="130"/>
      <c r="F10" s="130" t="s">
        <v>4</v>
      </c>
      <c r="G10" s="130" t="s">
        <v>5</v>
      </c>
      <c r="H10" s="130"/>
    </row>
    <row r="11" spans="1:9" ht="15" customHeight="1" x14ac:dyDescent="0.25">
      <c r="A11" s="129"/>
      <c r="B11" s="130"/>
      <c r="C11" s="130"/>
      <c r="D11" s="130"/>
      <c r="E11" s="130"/>
      <c r="F11" s="130"/>
      <c r="G11" s="130"/>
      <c r="H11" s="130"/>
    </row>
    <row r="12" spans="1:9" ht="14.25" customHeight="1" x14ac:dyDescent="0.25">
      <c r="A12" s="5">
        <v>2</v>
      </c>
      <c r="B12" s="141" t="s">
        <v>24</v>
      </c>
      <c r="C12" s="6" t="s">
        <v>10</v>
      </c>
      <c r="D12" s="140" t="s">
        <v>101</v>
      </c>
      <c r="E12" s="53">
        <f>SUM(F12,H12)</f>
        <v>17</v>
      </c>
      <c r="F12" s="54">
        <v>17</v>
      </c>
      <c r="G12" s="54"/>
      <c r="H12" s="54"/>
    </row>
    <row r="13" spans="1:9" ht="27.75" customHeight="1" x14ac:dyDescent="0.25">
      <c r="A13" s="5">
        <v>3</v>
      </c>
      <c r="B13" s="116"/>
      <c r="C13" s="6" t="s">
        <v>12</v>
      </c>
      <c r="D13" s="140"/>
      <c r="E13" s="54">
        <f>SUM(F13,H13)</f>
        <v>55</v>
      </c>
      <c r="F13" s="54">
        <v>55</v>
      </c>
      <c r="G13" s="54">
        <v>15.8</v>
      </c>
      <c r="H13" s="54"/>
    </row>
    <row r="14" spans="1:9" ht="14.25" customHeight="1" x14ac:dyDescent="0.25">
      <c r="A14" s="5">
        <v>4</v>
      </c>
      <c r="B14" s="116"/>
      <c r="C14" s="35" t="s">
        <v>6</v>
      </c>
      <c r="D14" s="140"/>
      <c r="E14" s="54">
        <f>SUM(F14,H14)</f>
        <v>-72</v>
      </c>
      <c r="F14" s="54">
        <v>-72</v>
      </c>
      <c r="G14" s="54">
        <v>6</v>
      </c>
      <c r="H14" s="54"/>
    </row>
    <row r="15" spans="1:9" ht="28.5" customHeight="1" x14ac:dyDescent="0.25">
      <c r="A15" s="5">
        <v>5</v>
      </c>
      <c r="B15" s="116"/>
      <c r="C15" s="35" t="s">
        <v>80</v>
      </c>
      <c r="D15" s="35" t="s">
        <v>81</v>
      </c>
      <c r="E15" s="54">
        <f t="shared" ref="E15:E24" si="0">SUM(F15,H15)</f>
        <v>0.96099999999999997</v>
      </c>
      <c r="F15" s="54">
        <v>0.96099999999999997</v>
      </c>
      <c r="G15" s="54">
        <v>0.94699999999999995</v>
      </c>
      <c r="H15" s="54"/>
    </row>
    <row r="16" spans="1:9" ht="14.25" customHeight="1" x14ac:dyDescent="0.25">
      <c r="A16" s="5">
        <v>6</v>
      </c>
      <c r="B16" s="116"/>
      <c r="C16" s="35" t="s">
        <v>91</v>
      </c>
      <c r="D16" s="35" t="s">
        <v>95</v>
      </c>
      <c r="E16" s="54">
        <f t="shared" si="0"/>
        <v>0.72499999999999998</v>
      </c>
      <c r="F16" s="54">
        <v>0.72499999999999998</v>
      </c>
      <c r="G16" s="54">
        <v>0.71499999999999997</v>
      </c>
      <c r="H16" s="54"/>
    </row>
    <row r="17" spans="1:15" ht="30.75" customHeight="1" x14ac:dyDescent="0.25">
      <c r="A17" s="5">
        <v>7</v>
      </c>
      <c r="B17" s="116"/>
      <c r="C17" s="35" t="s">
        <v>92</v>
      </c>
      <c r="D17" s="35" t="s">
        <v>93</v>
      </c>
      <c r="E17" s="54">
        <f t="shared" si="0"/>
        <v>1.0029999999999999</v>
      </c>
      <c r="F17" s="54">
        <v>1.0029999999999999</v>
      </c>
      <c r="G17" s="54">
        <v>0.98899999999999999</v>
      </c>
      <c r="H17" s="54"/>
    </row>
    <row r="18" spans="1:15" ht="28.5" customHeight="1" x14ac:dyDescent="0.25">
      <c r="A18" s="5">
        <v>8</v>
      </c>
      <c r="B18" s="116"/>
      <c r="C18" s="35" t="s">
        <v>34</v>
      </c>
      <c r="D18" s="35" t="s">
        <v>37</v>
      </c>
      <c r="E18" s="54">
        <f t="shared" si="0"/>
        <v>0.95199999999999996</v>
      </c>
      <c r="F18" s="54">
        <v>0.95199999999999996</v>
      </c>
      <c r="G18" s="54">
        <v>0.93799999999999994</v>
      </c>
      <c r="H18" s="54"/>
    </row>
    <row r="19" spans="1:15" ht="14.25" customHeight="1" x14ac:dyDescent="0.25">
      <c r="A19" s="5">
        <v>9</v>
      </c>
      <c r="B19" s="116"/>
      <c r="C19" s="35" t="s">
        <v>70</v>
      </c>
      <c r="D19" s="35" t="s">
        <v>71</v>
      </c>
      <c r="E19" s="54">
        <f t="shared" si="0"/>
        <v>0.79200000000000004</v>
      </c>
      <c r="F19" s="54">
        <v>0.79200000000000004</v>
      </c>
      <c r="G19" s="54">
        <v>0.78100000000000003</v>
      </c>
      <c r="H19" s="54"/>
    </row>
    <row r="20" spans="1:15" ht="14.25" customHeight="1" x14ac:dyDescent="0.25">
      <c r="A20" s="5">
        <v>10</v>
      </c>
      <c r="B20" s="116"/>
      <c r="C20" s="35" t="s">
        <v>22</v>
      </c>
      <c r="D20" s="35" t="s">
        <v>38</v>
      </c>
      <c r="E20" s="54">
        <f t="shared" si="0"/>
        <v>0.53900000000000003</v>
      </c>
      <c r="F20" s="54">
        <v>0.53900000000000003</v>
      </c>
      <c r="G20" s="54">
        <v>0.53100000000000003</v>
      </c>
      <c r="H20" s="54"/>
    </row>
    <row r="21" spans="1:15" ht="14.25" customHeight="1" x14ac:dyDescent="0.25">
      <c r="A21" s="5">
        <v>11</v>
      </c>
      <c r="B21" s="116"/>
      <c r="C21" s="35" t="s">
        <v>7</v>
      </c>
      <c r="D21" s="35" t="s">
        <v>39</v>
      </c>
      <c r="E21" s="54">
        <f t="shared" si="0"/>
        <v>3.569</v>
      </c>
      <c r="F21" s="54">
        <v>3.569</v>
      </c>
      <c r="G21" s="54">
        <v>3.5179999999999998</v>
      </c>
      <c r="H21" s="54"/>
    </row>
    <row r="22" spans="1:15" ht="14.25" customHeight="1" x14ac:dyDescent="0.25">
      <c r="A22" s="5">
        <v>12</v>
      </c>
      <c r="B22" s="116"/>
      <c r="C22" s="35" t="s">
        <v>8</v>
      </c>
      <c r="D22" s="35" t="s">
        <v>40</v>
      </c>
      <c r="E22" s="54">
        <f t="shared" si="0"/>
        <v>2.5750000000000002</v>
      </c>
      <c r="F22" s="54">
        <v>2.5750000000000002</v>
      </c>
      <c r="G22" s="54">
        <v>2.5379999999999998</v>
      </c>
      <c r="H22" s="54"/>
    </row>
    <row r="23" spans="1:15" ht="14.25" customHeight="1" x14ac:dyDescent="0.25">
      <c r="A23" s="5">
        <v>13</v>
      </c>
      <c r="B23" s="116"/>
      <c r="C23" s="35" t="s">
        <v>65</v>
      </c>
      <c r="D23" s="35" t="s">
        <v>66</v>
      </c>
      <c r="E23" s="54">
        <f t="shared" si="0"/>
        <v>3.6120000000000001</v>
      </c>
      <c r="F23" s="54">
        <v>3.6120000000000001</v>
      </c>
      <c r="G23" s="54">
        <v>3.56</v>
      </c>
      <c r="H23" s="54"/>
    </row>
    <row r="24" spans="1:15" ht="27.75" customHeight="1" x14ac:dyDescent="0.25">
      <c r="A24" s="5">
        <v>16</v>
      </c>
      <c r="B24" s="116"/>
      <c r="C24" s="35" t="s">
        <v>72</v>
      </c>
      <c r="D24" s="35" t="s">
        <v>73</v>
      </c>
      <c r="E24" s="54">
        <f t="shared" si="0"/>
        <v>0.78400000000000003</v>
      </c>
      <c r="F24" s="54">
        <v>0.78400000000000003</v>
      </c>
      <c r="G24" s="54">
        <v>0.77300000000000002</v>
      </c>
      <c r="H24" s="54"/>
    </row>
    <row r="25" spans="1:15" ht="17.25" customHeight="1" x14ac:dyDescent="0.25">
      <c r="A25" s="5">
        <v>17</v>
      </c>
      <c r="B25" s="66"/>
      <c r="C25" s="63"/>
      <c r="D25" s="41" t="s">
        <v>74</v>
      </c>
      <c r="E25" s="73">
        <f>SUM(F25,H25)</f>
        <v>1113</v>
      </c>
      <c r="F25" s="73">
        <f t="shared" ref="F25:G25" si="1">SUM(F26:F28)</f>
        <v>0</v>
      </c>
      <c r="G25" s="73">
        <f t="shared" si="1"/>
        <v>0</v>
      </c>
      <c r="H25" s="73">
        <f>SUM(H26:H28)</f>
        <v>1113</v>
      </c>
      <c r="O25" s="45"/>
    </row>
    <row r="26" spans="1:15" ht="32.25" customHeight="1" x14ac:dyDescent="0.25">
      <c r="A26" s="51" t="s">
        <v>118</v>
      </c>
      <c r="B26" s="127" t="s">
        <v>25</v>
      </c>
      <c r="C26" s="132" t="s">
        <v>6</v>
      </c>
      <c r="D26" s="55" t="s">
        <v>119</v>
      </c>
      <c r="E26" s="54">
        <f t="shared" ref="E26:E29" si="2">SUM(F26,H26)</f>
        <v>50</v>
      </c>
      <c r="F26" s="54"/>
      <c r="G26" s="54"/>
      <c r="H26" s="54">
        <v>50</v>
      </c>
    </row>
    <row r="27" spans="1:15" ht="61.5" customHeight="1" x14ac:dyDescent="0.25">
      <c r="A27" s="51" t="s">
        <v>122</v>
      </c>
      <c r="B27" s="135"/>
      <c r="C27" s="133"/>
      <c r="D27" s="56" t="s">
        <v>123</v>
      </c>
      <c r="E27" s="54">
        <f t="shared" si="2"/>
        <v>500</v>
      </c>
      <c r="F27" s="54"/>
      <c r="G27" s="54"/>
      <c r="H27" s="54">
        <v>500</v>
      </c>
    </row>
    <row r="28" spans="1:15" ht="33.75" customHeight="1" x14ac:dyDescent="0.25">
      <c r="A28" s="62" t="s">
        <v>128</v>
      </c>
      <c r="B28" s="136"/>
      <c r="C28" s="134"/>
      <c r="D28" s="56" t="s">
        <v>126</v>
      </c>
      <c r="E28" s="54">
        <f t="shared" si="2"/>
        <v>563</v>
      </c>
      <c r="F28" s="54"/>
      <c r="G28" s="54"/>
      <c r="H28" s="54">
        <v>563</v>
      </c>
    </row>
    <row r="29" spans="1:15" ht="28.5" customHeight="1" x14ac:dyDescent="0.25">
      <c r="A29" s="5">
        <v>21</v>
      </c>
      <c r="B29" s="66" t="s">
        <v>29</v>
      </c>
      <c r="C29" s="21" t="s">
        <v>11</v>
      </c>
      <c r="D29" s="21" t="s">
        <v>57</v>
      </c>
      <c r="E29" s="54">
        <f t="shared" si="2"/>
        <v>0</v>
      </c>
      <c r="F29" s="54">
        <v>-38.5</v>
      </c>
      <c r="G29" s="54"/>
      <c r="H29" s="54">
        <v>38.5</v>
      </c>
    </row>
    <row r="30" spans="1:15" ht="48.75" customHeight="1" x14ac:dyDescent="0.25">
      <c r="A30" s="5">
        <v>29</v>
      </c>
      <c r="B30" s="66" t="s">
        <v>28</v>
      </c>
      <c r="C30" s="6" t="s">
        <v>6</v>
      </c>
      <c r="D30" s="35" t="s">
        <v>90</v>
      </c>
      <c r="E30" s="54">
        <f t="shared" ref="E30:E35" si="3">SUM(F30,H30)</f>
        <v>1603.1</v>
      </c>
      <c r="F30" s="54">
        <v>586.29999999999995</v>
      </c>
      <c r="G30" s="54"/>
      <c r="H30" s="54">
        <v>1016.8</v>
      </c>
      <c r="I30" s="39"/>
    </row>
    <row r="31" spans="1:15" ht="15" customHeight="1" x14ac:dyDescent="0.25">
      <c r="A31" s="130" t="s">
        <v>51</v>
      </c>
      <c r="B31" s="130"/>
      <c r="C31" s="130"/>
      <c r="D31" s="130"/>
      <c r="E31" s="54">
        <f t="shared" si="3"/>
        <v>15.512</v>
      </c>
      <c r="F31" s="54">
        <f t="shared" ref="F31:G31" si="4">SUM(F12:F24)</f>
        <v>15.512</v>
      </c>
      <c r="G31" s="54">
        <f t="shared" si="4"/>
        <v>37.090000000000003</v>
      </c>
      <c r="H31" s="54">
        <f>SUM(H12:H24)</f>
        <v>0</v>
      </c>
      <c r="I31" s="38">
        <f>SUM(I12:I14)</f>
        <v>0</v>
      </c>
    </row>
    <row r="32" spans="1:15" ht="15" customHeight="1" x14ac:dyDescent="0.25">
      <c r="A32" s="130" t="s">
        <v>52</v>
      </c>
      <c r="B32" s="130"/>
      <c r="C32" s="130"/>
      <c r="D32" s="130"/>
      <c r="E32" s="54">
        <f t="shared" si="3"/>
        <v>1113</v>
      </c>
      <c r="F32" s="54">
        <f>SUM(F26:F28)</f>
        <v>0</v>
      </c>
      <c r="G32" s="54">
        <f>SUM(G26:G28)</f>
        <v>0</v>
      </c>
      <c r="H32" s="54">
        <f>SUM(H26:H28)</f>
        <v>1113</v>
      </c>
      <c r="I32" s="39"/>
    </row>
    <row r="33" spans="1:9" ht="15" customHeight="1" x14ac:dyDescent="0.25">
      <c r="A33" s="130" t="s">
        <v>54</v>
      </c>
      <c r="B33" s="130"/>
      <c r="C33" s="130"/>
      <c r="D33" s="130"/>
      <c r="E33" s="54">
        <f t="shared" si="3"/>
        <v>0</v>
      </c>
      <c r="F33" s="54">
        <f>SUM(F29:F29)</f>
        <v>-38.5</v>
      </c>
      <c r="G33" s="54">
        <f>SUM(G29:G29)</f>
        <v>0</v>
      </c>
      <c r="H33" s="54">
        <f>SUM(H29:H29)</f>
        <v>38.5</v>
      </c>
      <c r="I33" s="38">
        <f>SUM(I29:I29)</f>
        <v>0</v>
      </c>
    </row>
    <row r="34" spans="1:9" ht="15" customHeight="1" x14ac:dyDescent="0.25">
      <c r="A34" s="130" t="s">
        <v>56</v>
      </c>
      <c r="B34" s="130"/>
      <c r="C34" s="130"/>
      <c r="D34" s="130"/>
      <c r="E34" s="54">
        <f t="shared" si="3"/>
        <v>1603.1</v>
      </c>
      <c r="F34" s="54">
        <f t="shared" ref="F34:I34" si="5">F30</f>
        <v>586.29999999999995</v>
      </c>
      <c r="G34" s="54">
        <f t="shared" si="5"/>
        <v>0</v>
      </c>
      <c r="H34" s="54">
        <f t="shared" si="5"/>
        <v>1016.8</v>
      </c>
      <c r="I34" s="38">
        <f t="shared" si="5"/>
        <v>0</v>
      </c>
    </row>
    <row r="35" spans="1:9" ht="15" customHeight="1" x14ac:dyDescent="0.25">
      <c r="A35" s="131" t="s">
        <v>79</v>
      </c>
      <c r="B35" s="131"/>
      <c r="C35" s="131"/>
      <c r="D35" s="131"/>
      <c r="E35" s="58">
        <f t="shared" si="3"/>
        <v>2731.6120000000001</v>
      </c>
      <c r="F35" s="58">
        <f>SUM(F31:F34)</f>
        <v>563.3119999999999</v>
      </c>
      <c r="G35" s="58">
        <f>SUM(G31:G34)</f>
        <v>37.090000000000003</v>
      </c>
      <c r="H35" s="58">
        <f>SUM(H31:H34)</f>
        <v>2168.3000000000002</v>
      </c>
    </row>
    <row r="37" spans="1:9" x14ac:dyDescent="0.25">
      <c r="E37" s="67"/>
    </row>
  </sheetData>
  <mergeCells count="25">
    <mergeCell ref="G7:H7"/>
    <mergeCell ref="H9:H11"/>
    <mergeCell ref="D12:D14"/>
    <mergeCell ref="B12:B24"/>
    <mergeCell ref="C8:C11"/>
    <mergeCell ref="G10:G11"/>
    <mergeCell ref="F8:H8"/>
    <mergeCell ref="B8:B11"/>
    <mergeCell ref="F9:G9"/>
    <mergeCell ref="F10:F11"/>
    <mergeCell ref="E8:E11"/>
    <mergeCell ref="E1:H1"/>
    <mergeCell ref="E2:H2"/>
    <mergeCell ref="E3:H3"/>
    <mergeCell ref="E4:H4"/>
    <mergeCell ref="A6:I6"/>
    <mergeCell ref="A8:A11"/>
    <mergeCell ref="D8:D11"/>
    <mergeCell ref="A35:D35"/>
    <mergeCell ref="A32:D32"/>
    <mergeCell ref="A34:D34"/>
    <mergeCell ref="A31:D31"/>
    <mergeCell ref="A33:D33"/>
    <mergeCell ref="C26:C28"/>
    <mergeCell ref="B26:B28"/>
  </mergeCells>
  <phoneticPr fontId="0" type="noConversion"/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E3" sqref="E3:H3"/>
    </sheetView>
  </sheetViews>
  <sheetFormatPr defaultColWidth="9.140625" defaultRowHeight="15" x14ac:dyDescent="0.25"/>
  <cols>
    <col min="1" max="1" width="6.28515625" style="37" customWidth="1"/>
    <col min="2" max="2" width="16.7109375" style="37" customWidth="1"/>
    <col min="3" max="3" width="30.28515625" style="37" customWidth="1"/>
    <col min="4" max="4" width="44.5703125" style="37" customWidth="1"/>
    <col min="5" max="5" width="8.7109375" style="37" customWidth="1"/>
    <col min="6" max="6" width="9" style="37" customWidth="1"/>
    <col min="7" max="7" width="11" style="37" customWidth="1"/>
    <col min="8" max="8" width="9.28515625" style="37" customWidth="1"/>
    <col min="9" max="9" width="9.140625" style="37" hidden="1" customWidth="1"/>
    <col min="10" max="16384" width="9.140625" style="37"/>
  </cols>
  <sheetData>
    <row r="1" spans="1:9" ht="15" customHeight="1" x14ac:dyDescent="0.25">
      <c r="E1" s="137" t="s">
        <v>85</v>
      </c>
      <c r="F1" s="137"/>
      <c r="G1" s="137"/>
      <c r="H1" s="137"/>
    </row>
    <row r="2" spans="1:9" ht="15" customHeight="1" x14ac:dyDescent="0.25">
      <c r="E2" s="137" t="s">
        <v>114</v>
      </c>
      <c r="F2" s="137"/>
      <c r="G2" s="137"/>
      <c r="H2" s="137"/>
    </row>
    <row r="3" spans="1:9" ht="15" customHeight="1" x14ac:dyDescent="0.25">
      <c r="E3" s="137" t="s">
        <v>139</v>
      </c>
      <c r="F3" s="137"/>
      <c r="G3" s="137"/>
      <c r="H3" s="137"/>
    </row>
    <row r="4" spans="1:9" ht="15" customHeight="1" x14ac:dyDescent="0.25">
      <c r="E4" s="137" t="s">
        <v>129</v>
      </c>
      <c r="F4" s="137"/>
      <c r="G4" s="137"/>
      <c r="H4" s="137"/>
    </row>
    <row r="5" spans="1:9" ht="11.25" customHeight="1" x14ac:dyDescent="0.25">
      <c r="E5" s="71"/>
      <c r="F5" s="71"/>
      <c r="G5" s="71"/>
      <c r="H5" s="71"/>
    </row>
    <row r="6" spans="1:9" ht="13.5" customHeight="1" x14ac:dyDescent="0.25">
      <c r="A6" s="138" t="s">
        <v>130</v>
      </c>
      <c r="B6" s="138"/>
      <c r="C6" s="138"/>
      <c r="D6" s="138"/>
      <c r="E6" s="138"/>
      <c r="F6" s="138"/>
      <c r="G6" s="138"/>
      <c r="H6" s="138"/>
      <c r="I6" s="138"/>
    </row>
    <row r="7" spans="1:9" ht="14.25" customHeight="1" x14ac:dyDescent="0.25">
      <c r="G7" s="139" t="s">
        <v>77</v>
      </c>
      <c r="H7" s="139"/>
    </row>
    <row r="8" spans="1:9" ht="15.75" customHeight="1" x14ac:dyDescent="0.25">
      <c r="A8" s="129" t="s">
        <v>30</v>
      </c>
      <c r="B8" s="130" t="s">
        <v>35</v>
      </c>
      <c r="C8" s="130" t="s">
        <v>36</v>
      </c>
      <c r="D8" s="130" t="s">
        <v>42</v>
      </c>
      <c r="E8" s="130" t="s">
        <v>0</v>
      </c>
      <c r="F8" s="130" t="s">
        <v>1</v>
      </c>
      <c r="G8" s="130"/>
      <c r="H8" s="130"/>
    </row>
    <row r="9" spans="1:9" ht="12.75" customHeight="1" x14ac:dyDescent="0.25">
      <c r="A9" s="129"/>
      <c r="B9" s="130"/>
      <c r="C9" s="130"/>
      <c r="D9" s="130"/>
      <c r="E9" s="130"/>
      <c r="F9" s="130" t="s">
        <v>2</v>
      </c>
      <c r="G9" s="130"/>
      <c r="H9" s="130" t="s">
        <v>3</v>
      </c>
    </row>
    <row r="10" spans="1:9" ht="15" customHeight="1" x14ac:dyDescent="0.25">
      <c r="A10" s="129"/>
      <c r="B10" s="130"/>
      <c r="C10" s="130"/>
      <c r="D10" s="130"/>
      <c r="E10" s="130"/>
      <c r="F10" s="130" t="s">
        <v>4</v>
      </c>
      <c r="G10" s="130" t="s">
        <v>5</v>
      </c>
      <c r="H10" s="130"/>
    </row>
    <row r="11" spans="1:9" ht="15" customHeight="1" x14ac:dyDescent="0.25">
      <c r="A11" s="129"/>
      <c r="B11" s="130"/>
      <c r="C11" s="130"/>
      <c r="D11" s="130"/>
      <c r="E11" s="130"/>
      <c r="F11" s="130"/>
      <c r="G11" s="130"/>
      <c r="H11" s="130"/>
    </row>
    <row r="12" spans="1:9" ht="18.75" customHeight="1" x14ac:dyDescent="0.25">
      <c r="A12" s="68">
        <v>13</v>
      </c>
      <c r="B12" s="70" t="s">
        <v>27</v>
      </c>
      <c r="C12" s="69" t="s">
        <v>131</v>
      </c>
      <c r="D12" s="69" t="s">
        <v>132</v>
      </c>
      <c r="E12" s="54">
        <f t="shared" ref="E12" si="0">SUM(F12,H12)</f>
        <v>0</v>
      </c>
      <c r="F12" s="54">
        <v>-907.1</v>
      </c>
      <c r="G12" s="54"/>
      <c r="H12" s="54">
        <v>907.1</v>
      </c>
    </row>
    <row r="13" spans="1:9" ht="15" customHeight="1" x14ac:dyDescent="0.25">
      <c r="A13" s="130" t="s">
        <v>55</v>
      </c>
      <c r="B13" s="130"/>
      <c r="C13" s="130"/>
      <c r="D13" s="130"/>
      <c r="E13" s="54">
        <f t="shared" ref="E13:E14" si="1">SUM(F13,H13)</f>
        <v>0</v>
      </c>
      <c r="F13" s="54">
        <f t="shared" ref="F13:H14" si="2">SUM(F12:F12)</f>
        <v>-907.1</v>
      </c>
      <c r="G13" s="54">
        <f t="shared" si="2"/>
        <v>0</v>
      </c>
      <c r="H13" s="54">
        <f t="shared" si="2"/>
        <v>907.1</v>
      </c>
      <c r="I13" s="38" t="e">
        <f>SUM(#REF!)</f>
        <v>#REF!</v>
      </c>
    </row>
    <row r="14" spans="1:9" ht="15" customHeight="1" x14ac:dyDescent="0.25">
      <c r="A14" s="131" t="s">
        <v>79</v>
      </c>
      <c r="B14" s="131"/>
      <c r="C14" s="131"/>
      <c r="D14" s="131"/>
      <c r="E14" s="58">
        <f t="shared" si="1"/>
        <v>0</v>
      </c>
      <c r="F14" s="58">
        <f t="shared" si="2"/>
        <v>-907.1</v>
      </c>
      <c r="G14" s="58">
        <f t="shared" si="2"/>
        <v>0</v>
      </c>
      <c r="H14" s="58">
        <f t="shared" si="2"/>
        <v>907.1</v>
      </c>
    </row>
    <row r="16" spans="1:9" x14ac:dyDescent="0.25">
      <c r="E16" s="67"/>
    </row>
  </sheetData>
  <mergeCells count="18">
    <mergeCell ref="A14:D14"/>
    <mergeCell ref="A13:D13"/>
    <mergeCell ref="A8:A11"/>
    <mergeCell ref="B8:B11"/>
    <mergeCell ref="C8:C11"/>
    <mergeCell ref="D8:D11"/>
    <mergeCell ref="E8:E11"/>
    <mergeCell ref="F8:H8"/>
    <mergeCell ref="F9:G9"/>
    <mergeCell ref="H9:H11"/>
    <mergeCell ref="F10:F11"/>
    <mergeCell ref="G10:G11"/>
    <mergeCell ref="G7:H7"/>
    <mergeCell ref="E1:H1"/>
    <mergeCell ref="E2:H2"/>
    <mergeCell ref="E3:H3"/>
    <mergeCell ref="E4:H4"/>
    <mergeCell ref="A6:I6"/>
  </mergeCells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43"/>
  <sheetViews>
    <sheetView workbookViewId="0">
      <selection activeCell="K12" sqref="K12"/>
    </sheetView>
  </sheetViews>
  <sheetFormatPr defaultColWidth="9.140625" defaultRowHeight="15" x14ac:dyDescent="0.2"/>
  <cols>
    <col min="1" max="1" width="7.85546875" style="8" customWidth="1"/>
    <col min="2" max="2" width="61.28515625" style="8" customWidth="1"/>
    <col min="3" max="3" width="3.7109375" style="8" customWidth="1"/>
    <col min="4" max="4" width="13.42578125" style="8" customWidth="1"/>
    <col min="5" max="5" width="12" style="8" customWidth="1"/>
    <col min="6" max="6" width="11.42578125" style="8" customWidth="1"/>
    <col min="7" max="7" width="10.42578125" style="8" customWidth="1"/>
    <col min="8" max="16384" width="9.140625" style="8"/>
  </cols>
  <sheetData>
    <row r="1" spans="1:9" ht="12.75" customHeight="1" x14ac:dyDescent="0.2">
      <c r="D1" s="102" t="s">
        <v>67</v>
      </c>
      <c r="E1" s="102"/>
      <c r="F1" s="102"/>
      <c r="G1" s="102"/>
    </row>
    <row r="2" spans="1:9" ht="12.75" customHeight="1" x14ac:dyDescent="0.2">
      <c r="D2" s="102" t="s">
        <v>109</v>
      </c>
      <c r="E2" s="102"/>
      <c r="F2" s="102"/>
      <c r="G2" s="102"/>
    </row>
    <row r="3" spans="1:9" ht="12.75" customHeight="1" x14ac:dyDescent="0.2">
      <c r="D3" s="102" t="s">
        <v>138</v>
      </c>
      <c r="E3" s="102"/>
      <c r="F3" s="102"/>
      <c r="G3" s="102"/>
    </row>
    <row r="4" spans="1:9" x14ac:dyDescent="0.25">
      <c r="D4" s="148" t="s">
        <v>87</v>
      </c>
      <c r="E4" s="148"/>
      <c r="F4" s="148"/>
      <c r="G4" s="148"/>
    </row>
    <row r="5" spans="1:9" x14ac:dyDescent="0.25">
      <c r="D5" s="50"/>
      <c r="E5" s="50"/>
      <c r="F5" s="50"/>
      <c r="G5" s="50"/>
    </row>
    <row r="6" spans="1:9" ht="32.25" customHeight="1" x14ac:dyDescent="0.2">
      <c r="A6" s="152" t="s">
        <v>115</v>
      </c>
      <c r="B6" s="152"/>
      <c r="C6" s="152"/>
      <c r="D6" s="152"/>
      <c r="E6" s="152"/>
      <c r="F6" s="152"/>
      <c r="G6" s="152"/>
    </row>
    <row r="7" spans="1:9" ht="19.5" customHeight="1" x14ac:dyDescent="0.2">
      <c r="F7" s="145" t="s">
        <v>77</v>
      </c>
      <c r="G7" s="145"/>
    </row>
    <row r="8" spans="1:9" ht="15" customHeight="1" x14ac:dyDescent="0.2">
      <c r="A8" s="101" t="s">
        <v>23</v>
      </c>
      <c r="B8" s="101" t="s">
        <v>14</v>
      </c>
      <c r="C8" s="142" t="s">
        <v>30</v>
      </c>
      <c r="D8" s="151" t="s">
        <v>0</v>
      </c>
      <c r="E8" s="151" t="s">
        <v>1</v>
      </c>
      <c r="F8" s="151"/>
      <c r="G8" s="151"/>
    </row>
    <row r="9" spans="1:9" ht="15" customHeight="1" x14ac:dyDescent="0.2">
      <c r="A9" s="101"/>
      <c r="B9" s="101"/>
      <c r="C9" s="143"/>
      <c r="D9" s="151"/>
      <c r="E9" s="151" t="s">
        <v>2</v>
      </c>
      <c r="F9" s="151"/>
      <c r="G9" s="101" t="s">
        <v>3</v>
      </c>
    </row>
    <row r="10" spans="1:9" ht="15" customHeight="1" x14ac:dyDescent="0.2">
      <c r="A10" s="101"/>
      <c r="B10" s="101"/>
      <c r="C10" s="143"/>
      <c r="D10" s="151"/>
      <c r="E10" s="151" t="s">
        <v>4</v>
      </c>
      <c r="F10" s="151" t="s">
        <v>5</v>
      </c>
      <c r="G10" s="101"/>
    </row>
    <row r="11" spans="1:9" ht="19.5" customHeight="1" x14ac:dyDescent="0.2">
      <c r="A11" s="101"/>
      <c r="B11" s="101"/>
      <c r="C11" s="144"/>
      <c r="D11" s="151"/>
      <c r="E11" s="151"/>
      <c r="F11" s="151"/>
      <c r="G11" s="101"/>
    </row>
    <row r="12" spans="1:9" ht="30.75" customHeight="1" x14ac:dyDescent="0.25">
      <c r="A12" s="84" t="s">
        <v>24</v>
      </c>
      <c r="B12" s="85" t="s">
        <v>21</v>
      </c>
      <c r="C12" s="86">
        <v>1</v>
      </c>
      <c r="D12" s="87">
        <f t="shared" ref="D12:D36" si="0">SUM(E12,G12)</f>
        <v>15.512</v>
      </c>
      <c r="E12" s="87">
        <f>SUM('ugd_reikmems(5)'!F29,'kt_ dotacijos (6)'!F31)</f>
        <v>15.512</v>
      </c>
      <c r="F12" s="87">
        <f>SUM('ugd_reikmems(5)'!G29,'kt_ dotacijos (6)'!G31)</f>
        <v>83.19</v>
      </c>
      <c r="G12" s="87">
        <f>SUM('ugd_reikmems(5)'!H29,'kt_ dotacijos (6)'!H31)</f>
        <v>0</v>
      </c>
      <c r="I12" s="22"/>
    </row>
    <row r="13" spans="1:9" ht="30.75" customHeight="1" x14ac:dyDescent="0.25">
      <c r="A13" s="88" t="s">
        <v>25</v>
      </c>
      <c r="B13" s="85" t="s">
        <v>33</v>
      </c>
      <c r="C13" s="86">
        <v>2</v>
      </c>
      <c r="D13" s="87">
        <f t="shared" si="0"/>
        <v>1165.3</v>
      </c>
      <c r="E13" s="87">
        <f>SUM('savivaldybės funkcijos(3)'!F19,'kt_ dotacijos (6)'!F32)</f>
        <v>0</v>
      </c>
      <c r="F13" s="87">
        <f>SUM('savivaldybės funkcijos(3)'!G19,'kt_ dotacijos (6)'!G32)</f>
        <v>0</v>
      </c>
      <c r="G13" s="87">
        <f>SUM('savivaldybės funkcijos(3)'!H19,'kt_ dotacijos (6)'!H32)</f>
        <v>1165.3</v>
      </c>
      <c r="I13" s="22"/>
    </row>
    <row r="14" spans="1:9" ht="30.75" customHeight="1" x14ac:dyDescent="0.25">
      <c r="A14" s="88" t="s">
        <v>26</v>
      </c>
      <c r="B14" s="85" t="s">
        <v>58</v>
      </c>
      <c r="C14" s="86">
        <v>4</v>
      </c>
      <c r="D14" s="87">
        <f t="shared" si="0"/>
        <v>0</v>
      </c>
      <c r="E14" s="87">
        <f>SUM('v-f (4)'!F14)</f>
        <v>0</v>
      </c>
      <c r="F14" s="87">
        <f>SUM('v-f (4)'!G14)</f>
        <v>14</v>
      </c>
      <c r="G14" s="87">
        <f>SUM('v-f (4)'!H14)</f>
        <v>0</v>
      </c>
      <c r="I14" s="22"/>
    </row>
    <row r="15" spans="1:9" ht="30.75" customHeight="1" x14ac:dyDescent="0.25">
      <c r="A15" s="88" t="s">
        <v>29</v>
      </c>
      <c r="B15" s="85" t="s">
        <v>59</v>
      </c>
      <c r="C15" s="86">
        <v>6</v>
      </c>
      <c r="D15" s="87">
        <f t="shared" si="0"/>
        <v>0</v>
      </c>
      <c r="E15" s="87">
        <f>SUM('kt_ dotacijos (6)'!F33)</f>
        <v>-38.5</v>
      </c>
      <c r="F15" s="87">
        <f>SUM('kt_ dotacijos (6)'!G33)</f>
        <v>0</v>
      </c>
      <c r="G15" s="87">
        <f>SUM('kt_ dotacijos (6)'!H33)</f>
        <v>38.5</v>
      </c>
      <c r="I15" s="22"/>
    </row>
    <row r="16" spans="1:9" ht="30.75" customHeight="1" x14ac:dyDescent="0.25">
      <c r="A16" s="88" t="s">
        <v>27</v>
      </c>
      <c r="B16" s="85" t="s">
        <v>60</v>
      </c>
      <c r="C16" s="86">
        <v>7</v>
      </c>
      <c r="D16" s="87">
        <f t="shared" si="0"/>
        <v>17.913000000000011</v>
      </c>
      <c r="E16" s="87">
        <f>SUM('savivaldybės funkcijos(3)'!F20,'v-f (4)'!F15,'likutis (8)'!F13)</f>
        <v>-917.08699999999999</v>
      </c>
      <c r="F16" s="87">
        <f>SUM('savivaldybės funkcijos(3)'!G20,'v-f (4)'!G15,'likutis (8)'!G13)</f>
        <v>126.157</v>
      </c>
      <c r="G16" s="87">
        <f>SUM('savivaldybės funkcijos(3)'!H20,'v-f (4)'!H15,'likutis (8)'!H13)</f>
        <v>935</v>
      </c>
      <c r="I16" s="22"/>
    </row>
    <row r="17" spans="1:9" ht="30.75" customHeight="1" x14ac:dyDescent="0.25">
      <c r="A17" s="88" t="s">
        <v>28</v>
      </c>
      <c r="B17" s="85" t="s">
        <v>61</v>
      </c>
      <c r="C17" s="86">
        <v>8</v>
      </c>
      <c r="D17" s="87">
        <f t="shared" si="0"/>
        <v>1603.1</v>
      </c>
      <c r="E17" s="87">
        <f>SUM('savivaldybės funkcijos(3)'!F21,'kt_ dotacijos (6)'!F34)</f>
        <v>544.5</v>
      </c>
      <c r="F17" s="87">
        <f>SUM('savivaldybės funkcijos(3)'!G21,'kt_ dotacijos (6)'!G34)</f>
        <v>0</v>
      </c>
      <c r="G17" s="87">
        <f>SUM('savivaldybės funkcijos(3)'!H21,'kt_ dotacijos (6)'!H34)</f>
        <v>1058.5999999999999</v>
      </c>
      <c r="H17" s="28"/>
      <c r="I17" s="29"/>
    </row>
    <row r="18" spans="1:9" ht="18.75" customHeight="1" x14ac:dyDescent="0.2">
      <c r="A18" s="149" t="s">
        <v>76</v>
      </c>
      <c r="B18" s="150"/>
      <c r="C18" s="89">
        <v>9</v>
      </c>
      <c r="D18" s="90">
        <f t="shared" si="0"/>
        <v>2801.8249999999998</v>
      </c>
      <c r="E18" s="90">
        <f>SUM(E12:E17)</f>
        <v>-395.57500000000005</v>
      </c>
      <c r="F18" s="90">
        <f>SUM(F12:F17)</f>
        <v>223.34699999999998</v>
      </c>
      <c r="G18" s="90">
        <f>SUM(G12:G17)</f>
        <v>3197.4</v>
      </c>
      <c r="H18" s="30"/>
      <c r="I18" s="30"/>
    </row>
    <row r="19" spans="1:9" hidden="1" x14ac:dyDescent="0.25">
      <c r="A19" s="91"/>
      <c r="B19" s="92"/>
      <c r="C19" s="93"/>
      <c r="D19" s="90" t="e">
        <f t="shared" si="0"/>
        <v>#REF!</v>
      </c>
      <c r="E19" s="87" t="e">
        <f>'savivaldybės funkcijos(3)'!F23+'v-f (4)'!F20+'kt_ dotacijos (6)'!#REF!+#REF!</f>
        <v>#REF!</v>
      </c>
      <c r="F19" s="90">
        <f>SUM(F13:F18)</f>
        <v>363.50399999999996</v>
      </c>
      <c r="G19" s="90">
        <f>SUM(G13:G18)</f>
        <v>6394.8</v>
      </c>
      <c r="H19" s="28"/>
      <c r="I19" s="28"/>
    </row>
    <row r="20" spans="1:9" hidden="1" x14ac:dyDescent="0.25">
      <c r="A20" s="91"/>
      <c r="B20" s="92"/>
      <c r="C20" s="93"/>
      <c r="D20" s="90" t="e">
        <f t="shared" si="0"/>
        <v>#REF!</v>
      </c>
      <c r="E20" s="87" t="e">
        <f>'savivaldybės funkcijos(3)'!F24+'v-f (4)'!F21+'kt_ dotacijos (6)'!#REF!+#REF!</f>
        <v>#REF!</v>
      </c>
      <c r="F20" s="90">
        <f>SUM(F14:F19)</f>
        <v>727.00799999999992</v>
      </c>
      <c r="G20" s="90">
        <f>SUM(G14:G19)</f>
        <v>11624.3</v>
      </c>
      <c r="H20" s="28"/>
      <c r="I20" s="28"/>
    </row>
    <row r="21" spans="1:9" hidden="1" x14ac:dyDescent="0.25">
      <c r="A21" s="91"/>
      <c r="B21" s="92"/>
      <c r="C21" s="93"/>
      <c r="D21" s="90" t="e">
        <f t="shared" si="0"/>
        <v>#REF!</v>
      </c>
      <c r="E21" s="87" t="e">
        <f>'savivaldybės funkcijos(3)'!#REF!+'v-f (4)'!F22+'kt_ dotacijos (6)'!#REF!+#REF!</f>
        <v>#REF!</v>
      </c>
      <c r="F21" s="90">
        <f>SUM(F14:F20)</f>
        <v>1454.0159999999998</v>
      </c>
      <c r="G21" s="90">
        <f>SUM(G14:G20)</f>
        <v>23248.6</v>
      </c>
      <c r="H21" s="28"/>
      <c r="I21" s="28"/>
    </row>
    <row r="22" spans="1:9" hidden="1" x14ac:dyDescent="0.25">
      <c r="A22" s="91"/>
      <c r="B22" s="92"/>
      <c r="C22" s="93"/>
      <c r="D22" s="90" t="e">
        <f t="shared" si="0"/>
        <v>#REF!</v>
      </c>
      <c r="E22" s="87" t="e">
        <f>'savivaldybės funkcijos(3)'!#REF!+'v-f (4)'!F23+'kt_ dotacijos (6)'!#REF!+#REF!</f>
        <v>#REF!</v>
      </c>
      <c r="F22" s="90">
        <f>SUM(F15:F21)</f>
        <v>2894.0319999999997</v>
      </c>
      <c r="G22" s="90">
        <f>SUM(G15:G21)</f>
        <v>46497.2</v>
      </c>
      <c r="H22" s="28"/>
      <c r="I22" s="28"/>
    </row>
    <row r="23" spans="1:9" hidden="1" x14ac:dyDescent="0.25">
      <c r="A23" s="91"/>
      <c r="B23" s="92"/>
      <c r="C23" s="93"/>
      <c r="D23" s="90" t="e">
        <f t="shared" si="0"/>
        <v>#REF!</v>
      </c>
      <c r="E23" s="87" t="e">
        <f>'savivaldybės funkcijos(3)'!#REF!+'v-f (4)'!F24+'kt_ dotacijos (6)'!#REF!+#REF!</f>
        <v>#REF!</v>
      </c>
      <c r="F23" s="90">
        <f t="shared" ref="F23:F35" si="1">SUM(F15:F22)</f>
        <v>5788.0639999999994</v>
      </c>
      <c r="G23" s="90">
        <f t="shared" ref="G23:G35" si="2">SUM(G15:G22)</f>
        <v>92994.4</v>
      </c>
      <c r="H23" s="28"/>
      <c r="I23" s="28"/>
    </row>
    <row r="24" spans="1:9" hidden="1" x14ac:dyDescent="0.25">
      <c r="A24" s="91"/>
      <c r="B24" s="92"/>
      <c r="C24" s="93"/>
      <c r="D24" s="90" t="e">
        <f t="shared" si="0"/>
        <v>#REF!</v>
      </c>
      <c r="E24" s="87" t="e">
        <f>'savivaldybės funkcijos(3)'!#REF!+'v-f (4)'!F25+'kt_ dotacijos (6)'!#REF!+#REF!</f>
        <v>#REF!</v>
      </c>
      <c r="F24" s="90">
        <f t="shared" si="1"/>
        <v>11576.127999999999</v>
      </c>
      <c r="G24" s="90">
        <f t="shared" si="2"/>
        <v>185950.3</v>
      </c>
      <c r="H24" s="28"/>
      <c r="I24" s="28"/>
    </row>
    <row r="25" spans="1:9" hidden="1" x14ac:dyDescent="0.25">
      <c r="A25" s="91"/>
      <c r="B25" s="92"/>
      <c r="C25" s="93"/>
      <c r="D25" s="90" t="e">
        <f t="shared" si="0"/>
        <v>#REF!</v>
      </c>
      <c r="E25" s="87" t="e">
        <f>'savivaldybės funkcijos(3)'!#REF!+'v-f (4)'!F26+'kt_ dotacijos (6)'!#REF!+#REF!</f>
        <v>#REF!</v>
      </c>
      <c r="F25" s="90">
        <f t="shared" si="1"/>
        <v>23026.098999999995</v>
      </c>
      <c r="G25" s="90">
        <f t="shared" si="2"/>
        <v>370965.6</v>
      </c>
      <c r="H25" s="28"/>
      <c r="I25" s="28"/>
    </row>
    <row r="26" spans="1:9" hidden="1" x14ac:dyDescent="0.25">
      <c r="A26" s="91"/>
      <c r="B26" s="92"/>
      <c r="C26" s="93"/>
      <c r="D26" s="90" t="e">
        <f t="shared" si="0"/>
        <v>#REF!</v>
      </c>
      <c r="E26" s="87" t="e">
        <f>'savivaldybės funkcijos(3)'!#REF!+'v-f (4)'!F27+'kt_ dotacijos (6)'!#REF!+#REF!</f>
        <v>#REF!</v>
      </c>
      <c r="F26" s="90">
        <f t="shared" si="1"/>
        <v>46052.197999999989</v>
      </c>
      <c r="G26" s="90">
        <f t="shared" si="2"/>
        <v>740872.6</v>
      </c>
      <c r="H26" s="28"/>
      <c r="I26" s="28"/>
    </row>
    <row r="27" spans="1:9" hidden="1" x14ac:dyDescent="0.25">
      <c r="A27" s="91"/>
      <c r="B27" s="92"/>
      <c r="C27" s="93"/>
      <c r="D27" s="90" t="e">
        <f t="shared" si="0"/>
        <v>#REF!</v>
      </c>
      <c r="E27" s="87" t="e">
        <f>'savivaldybės funkcijos(3)'!#REF!+'v-f (4)'!F28+'kt_ dotacijos (6)'!#REF!+#REF!</f>
        <v>#REF!</v>
      </c>
      <c r="F27" s="90">
        <f t="shared" si="1"/>
        <v>91881.048999999985</v>
      </c>
      <c r="G27" s="90">
        <f t="shared" si="2"/>
        <v>1478547.7999999998</v>
      </c>
      <c r="H27" s="28"/>
      <c r="I27" s="28"/>
    </row>
    <row r="28" spans="1:9" hidden="1" x14ac:dyDescent="0.25">
      <c r="A28" s="91"/>
      <c r="B28" s="92"/>
      <c r="C28" s="93"/>
      <c r="D28" s="90" t="e">
        <f t="shared" si="0"/>
        <v>#REF!</v>
      </c>
      <c r="E28" s="87" t="e">
        <f>'savivaldybės funkcijos(3)'!#REF!+'v-f (4)'!F29+'kt_ dotacijos (6)'!#REF!+#REF!</f>
        <v>#REF!</v>
      </c>
      <c r="F28" s="90">
        <f t="shared" si="1"/>
        <v>183398.59399999998</v>
      </c>
      <c r="G28" s="90">
        <f t="shared" si="2"/>
        <v>2950700.8</v>
      </c>
      <c r="H28" s="28"/>
      <c r="I28" s="28"/>
    </row>
    <row r="29" spans="1:9" hidden="1" x14ac:dyDescent="0.25">
      <c r="A29" s="91"/>
      <c r="B29" s="92"/>
      <c r="C29" s="93"/>
      <c r="D29" s="90" t="e">
        <f t="shared" si="0"/>
        <v>#REF!</v>
      </c>
      <c r="E29" s="87" t="e">
        <f>'savivaldybės funkcijos(3)'!#REF!+'v-f (4)'!F30+'kt_ dotacijos (6)'!#REF!+#REF!</f>
        <v>#REF!</v>
      </c>
      <c r="F29" s="90">
        <f t="shared" si="1"/>
        <v>366070.17999999993</v>
      </c>
      <c r="G29" s="90">
        <f t="shared" si="2"/>
        <v>5889777.2999999998</v>
      </c>
      <c r="H29" s="28"/>
      <c r="I29" s="28"/>
    </row>
    <row r="30" spans="1:9" hidden="1" x14ac:dyDescent="0.25">
      <c r="A30" s="91"/>
      <c r="B30" s="92"/>
      <c r="C30" s="93"/>
      <c r="D30" s="90" t="e">
        <f t="shared" si="0"/>
        <v>#REF!</v>
      </c>
      <c r="E30" s="87" t="e">
        <f>'savivaldybės funkcijos(3)'!#REF!+'v-f (4)'!F31+'kt_ dotacijos (6)'!#REF!+#REF!</f>
        <v>#REF!</v>
      </c>
      <c r="F30" s="90">
        <f t="shared" si="1"/>
        <v>730686.34399999981</v>
      </c>
      <c r="G30" s="90">
        <f t="shared" si="2"/>
        <v>11756306</v>
      </c>
      <c r="H30" s="28"/>
      <c r="I30" s="28"/>
    </row>
    <row r="31" spans="1:9" hidden="1" x14ac:dyDescent="0.25">
      <c r="A31" s="91"/>
      <c r="B31" s="92"/>
      <c r="C31" s="93"/>
      <c r="D31" s="90" t="e">
        <f t="shared" si="0"/>
        <v>#REF!</v>
      </c>
      <c r="E31" s="87" t="e">
        <f>'savivaldybės funkcijos(3)'!#REF!+'v-f (4)'!F32+'kt_ dotacijos (6)'!#REF!+#REF!</f>
        <v>#REF!</v>
      </c>
      <c r="F31" s="90">
        <f t="shared" si="1"/>
        <v>1458478.6559999997</v>
      </c>
      <c r="G31" s="90">
        <f t="shared" si="2"/>
        <v>23466114.800000001</v>
      </c>
      <c r="H31" s="28"/>
      <c r="I31" s="28"/>
    </row>
    <row r="32" spans="1:9" hidden="1" x14ac:dyDescent="0.25">
      <c r="A32" s="91"/>
      <c r="B32" s="92"/>
      <c r="C32" s="93"/>
      <c r="D32" s="90" t="e">
        <f t="shared" si="0"/>
        <v>#REF!</v>
      </c>
      <c r="E32" s="87" t="e">
        <f>'savivaldybės funkcijos(3)'!#REF!+'v-f (4)'!F33+'kt_ dotacijos (6)'!#REF!+#REF!</f>
        <v>#REF!</v>
      </c>
      <c r="F32" s="90">
        <f t="shared" si="1"/>
        <v>2911169.2479999997</v>
      </c>
      <c r="G32" s="90">
        <f t="shared" si="2"/>
        <v>46839235.200000003</v>
      </c>
      <c r="H32" s="28"/>
      <c r="I32" s="28"/>
    </row>
    <row r="33" spans="1:9" hidden="1" x14ac:dyDescent="0.25">
      <c r="A33" s="91"/>
      <c r="B33" s="92"/>
      <c r="C33" s="93"/>
      <c r="D33" s="90" t="e">
        <f t="shared" si="0"/>
        <v>#REF!</v>
      </c>
      <c r="E33" s="87" t="e">
        <f>'savivaldybės funkcijos(3)'!#REF!+'v-f (4)'!F34+'kt_ dotacijos (6)'!#REF!+#REF!</f>
        <v>#REF!</v>
      </c>
      <c r="F33" s="90">
        <f t="shared" si="1"/>
        <v>5810762.3679999989</v>
      </c>
      <c r="G33" s="90">
        <f t="shared" si="2"/>
        <v>93492520.100000009</v>
      </c>
      <c r="H33" s="28"/>
      <c r="I33" s="28"/>
    </row>
    <row r="34" spans="1:9" hidden="1" x14ac:dyDescent="0.25">
      <c r="A34" s="91"/>
      <c r="B34" s="92"/>
      <c r="C34" s="93"/>
      <c r="D34" s="90" t="e">
        <f t="shared" si="0"/>
        <v>#REF!</v>
      </c>
      <c r="E34" s="87" t="e">
        <f>'savivaldybės funkcijos(3)'!#REF!+'v-f (4)'!F35+'kt_ dotacijos (6)'!#REF!+#REF!</f>
        <v>#REF!</v>
      </c>
      <c r="F34" s="90">
        <f t="shared" si="1"/>
        <v>11598498.636999998</v>
      </c>
      <c r="G34" s="90">
        <f t="shared" si="2"/>
        <v>186614074.60000002</v>
      </c>
      <c r="H34" s="28"/>
      <c r="I34" s="28"/>
    </row>
    <row r="35" spans="1:9" hidden="1" x14ac:dyDescent="0.25">
      <c r="A35" s="91"/>
      <c r="B35" s="92"/>
      <c r="C35" s="93"/>
      <c r="D35" s="90" t="e">
        <f t="shared" si="0"/>
        <v>#REF!</v>
      </c>
      <c r="E35" s="94" t="e">
        <f>'savivaldybės funkcijos(3)'!#REF!+'v-f (4)'!F36+'kt_ dotacijos (6)'!#REF!+#REF!</f>
        <v>#REF!</v>
      </c>
      <c r="F35" s="95">
        <f t="shared" si="1"/>
        <v>23150945.075999998</v>
      </c>
      <c r="G35" s="95">
        <f t="shared" si="2"/>
        <v>372487276.60000002</v>
      </c>
      <c r="H35" s="28"/>
      <c r="I35" s="28"/>
    </row>
    <row r="36" spans="1:9" ht="18.75" customHeight="1" x14ac:dyDescent="0.25">
      <c r="A36" s="146" t="s">
        <v>96</v>
      </c>
      <c r="B36" s="146"/>
      <c r="C36" s="84">
        <v>10</v>
      </c>
      <c r="D36" s="90">
        <f t="shared" si="0"/>
        <v>0</v>
      </c>
      <c r="E36" s="87">
        <f>'savivaldybės funkcijos(3)'!F23</f>
        <v>0</v>
      </c>
      <c r="F36" s="87">
        <f>'savivaldybės funkcijos(3)'!G23</f>
        <v>0</v>
      </c>
      <c r="G36" s="87">
        <f>'savivaldybės funkcijos(3)'!H23</f>
        <v>0</v>
      </c>
    </row>
    <row r="37" spans="1:9" ht="15.75" customHeight="1" x14ac:dyDescent="0.2">
      <c r="A37" s="147" t="s">
        <v>89</v>
      </c>
      <c r="B37" s="147"/>
      <c r="C37" s="96">
        <v>11</v>
      </c>
      <c r="D37" s="90">
        <f>D18-D36</f>
        <v>2801.8249999999998</v>
      </c>
      <c r="E37" s="90">
        <f>E18-E36</f>
        <v>-395.57500000000005</v>
      </c>
      <c r="F37" s="90">
        <f>F18-F36</f>
        <v>223.34699999999998</v>
      </c>
      <c r="G37" s="90">
        <f>G18-G36</f>
        <v>3197.4</v>
      </c>
    </row>
    <row r="38" spans="1:9" x14ac:dyDescent="0.2">
      <c r="B38" s="40"/>
      <c r="D38" s="22"/>
      <c r="F38" s="23"/>
    </row>
    <row r="39" spans="1:9" x14ac:dyDescent="0.2">
      <c r="B39" s="40"/>
      <c r="D39" s="22"/>
    </row>
    <row r="40" spans="1:9" x14ac:dyDescent="0.2">
      <c r="B40" s="40"/>
      <c r="D40" s="22"/>
    </row>
    <row r="41" spans="1:9" x14ac:dyDescent="0.2">
      <c r="D41" s="22"/>
    </row>
    <row r="43" spans="1:9" x14ac:dyDescent="0.2">
      <c r="D43" s="22"/>
    </row>
  </sheetData>
  <mergeCells count="18">
    <mergeCell ref="A37:B37"/>
    <mergeCell ref="D1:G1"/>
    <mergeCell ref="D2:G2"/>
    <mergeCell ref="D3:G3"/>
    <mergeCell ref="D4:G4"/>
    <mergeCell ref="A18:B18"/>
    <mergeCell ref="F10:F11"/>
    <mergeCell ref="E10:E11"/>
    <mergeCell ref="G9:G11"/>
    <mergeCell ref="E9:F9"/>
    <mergeCell ref="D8:D11"/>
    <mergeCell ref="E8:G8"/>
    <mergeCell ref="A6:G6"/>
    <mergeCell ref="C8:C11"/>
    <mergeCell ref="B8:B11"/>
    <mergeCell ref="A8:A11"/>
    <mergeCell ref="F7:G7"/>
    <mergeCell ref="A36:B3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7</vt:i4>
      </vt:variant>
      <vt:variant>
        <vt:lpstr>Įvardinti diapazonai</vt:lpstr>
      </vt:variant>
      <vt:variant>
        <vt:i4>7</vt:i4>
      </vt:variant>
    </vt:vector>
  </HeadingPairs>
  <TitlesOfParts>
    <vt:vector size="14" baseType="lpstr">
      <vt:lpstr>pajamos (1)</vt:lpstr>
      <vt:lpstr>savivaldybės funkcijos(3)</vt:lpstr>
      <vt:lpstr>v-f (4)</vt:lpstr>
      <vt:lpstr>ugd_reikmems(5)</vt:lpstr>
      <vt:lpstr>kt_ dotacijos (6)</vt:lpstr>
      <vt:lpstr>likutis (8)</vt:lpstr>
      <vt:lpstr>programos(9)</vt:lpstr>
      <vt:lpstr>'ugd_reikmems(5)'!Print_Area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2021-03-26T06:36:41Z</cp:lastPrinted>
  <dcterms:created xsi:type="dcterms:W3CDTF">2002-11-07T10:01:21Z</dcterms:created>
  <dcterms:modified xsi:type="dcterms:W3CDTF">2021-03-26T06:36:48Z</dcterms:modified>
</cp:coreProperties>
</file>