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365" yWindow="300" windowWidth="11340" windowHeight="7635" activeTab="8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'ugd_reikmems(5)'!$A$1:$I$35</definedName>
    <definedName name="_xlnm.Print_Titles" localSheetId="1">' imokos(2)'!$7:$7</definedName>
    <definedName name="_xlnm.Print_Titles" localSheetId="6">'biud_ist_pajamos (7)'!$8:$11</definedName>
    <definedName name="_xlnm.Print_Titles" localSheetId="5">'kt_ dotacijos (6)'!$8:$11</definedName>
    <definedName name="_xlnm.Print_Titles" localSheetId="7">'likutis (8)'!$7:$10</definedName>
    <definedName name="_xlnm.Print_Titles" localSheetId="0">'pajamos (1)'!$8:$8</definedName>
    <definedName name="_xlnm.Print_Titles" localSheetId="2">'savivaldybės funkcijos(3)'!$8:$11</definedName>
    <definedName name="_xlnm.Print_Titles" localSheetId="4">'ugd_reikmems(5)'!$8:$10</definedName>
    <definedName name="_xlnm.Print_Titles" localSheetId="3">'v-f (4)'!$8:$11</definedName>
  </definedNames>
  <calcPr calcId="145621"/>
</workbook>
</file>

<file path=xl/calcChain.xml><?xml version="1.0" encoding="utf-8"?>
<calcChain xmlns="http://schemas.openxmlformats.org/spreadsheetml/2006/main">
  <c r="G30" i="29" l="1"/>
  <c r="H30" i="29"/>
  <c r="F30" i="29"/>
  <c r="F27" i="29"/>
  <c r="E18" i="29"/>
  <c r="E29" i="21" l="1"/>
  <c r="F54" i="21"/>
  <c r="E54" i="21" s="1"/>
  <c r="G53" i="21"/>
  <c r="H53" i="21"/>
  <c r="F53" i="21"/>
  <c r="E53" i="21" s="1"/>
  <c r="F50" i="21"/>
  <c r="E40" i="21"/>
  <c r="G50" i="21"/>
  <c r="H50" i="21"/>
  <c r="H57" i="21" s="1"/>
  <c r="E12" i="17"/>
  <c r="E13" i="17"/>
  <c r="E14" i="17"/>
  <c r="E15" i="17"/>
  <c r="E16" i="17"/>
  <c r="E17" i="17"/>
  <c r="E18" i="17"/>
  <c r="E19" i="17"/>
  <c r="E20" i="17"/>
  <c r="E21" i="17"/>
  <c r="E24" i="17"/>
  <c r="E25" i="17"/>
  <c r="E26" i="17"/>
  <c r="E27" i="17"/>
  <c r="E28" i="17"/>
  <c r="E29" i="17"/>
  <c r="E30" i="17"/>
  <c r="E31" i="17"/>
  <c r="E32" i="17"/>
  <c r="E33" i="17"/>
  <c r="E34" i="17"/>
  <c r="E12" i="29"/>
  <c r="G56" i="21"/>
  <c r="H56" i="21"/>
  <c r="E56" i="21" s="1"/>
  <c r="I56" i="21"/>
  <c r="G55" i="21"/>
  <c r="H55" i="21"/>
  <c r="G54" i="21"/>
  <c r="H54" i="21"/>
  <c r="G52" i="21"/>
  <c r="H52" i="21"/>
  <c r="E52" i="21" s="1"/>
  <c r="G37" i="20"/>
  <c r="H37" i="20"/>
  <c r="G36" i="20"/>
  <c r="G38" i="20" s="1"/>
  <c r="H36" i="20"/>
  <c r="G35" i="20"/>
  <c r="H35" i="20"/>
  <c r="F37" i="20"/>
  <c r="F36" i="20"/>
  <c r="F38" i="20" s="1"/>
  <c r="I54" i="21"/>
  <c r="F52" i="21"/>
  <c r="E47" i="21"/>
  <c r="E46" i="21"/>
  <c r="E45" i="21"/>
  <c r="E44" i="21"/>
  <c r="E43" i="21"/>
  <c r="E42" i="21"/>
  <c r="E41" i="21"/>
  <c r="G103" i="24"/>
  <c r="H103" i="24"/>
  <c r="G18" i="6" s="1"/>
  <c r="F103" i="24"/>
  <c r="E103" i="24" s="1"/>
  <c r="E51" i="24"/>
  <c r="E75" i="24"/>
  <c r="E74" i="24"/>
  <c r="E21" i="24"/>
  <c r="G29" i="29"/>
  <c r="H29" i="29"/>
  <c r="E30" i="29"/>
  <c r="E15" i="20"/>
  <c r="E37" i="20"/>
  <c r="E39" i="21"/>
  <c r="F28" i="29"/>
  <c r="H27" i="29"/>
  <c r="G27" i="29"/>
  <c r="F25" i="29"/>
  <c r="E22" i="29"/>
  <c r="F29" i="29"/>
  <c r="E29" i="29" s="1"/>
  <c r="G28" i="29"/>
  <c r="H28" i="29"/>
  <c r="G24" i="29"/>
  <c r="H24" i="29"/>
  <c r="F24" i="29"/>
  <c r="E21" i="29"/>
  <c r="E23" i="29"/>
  <c r="E11" i="29"/>
  <c r="G25" i="29"/>
  <c r="H25" i="29"/>
  <c r="G47" i="33"/>
  <c r="H47" i="33"/>
  <c r="F47" i="33"/>
  <c r="E71" i="24"/>
  <c r="E72" i="24"/>
  <c r="C16" i="11"/>
  <c r="C69" i="11" s="1"/>
  <c r="F56" i="21"/>
  <c r="F55" i="21"/>
  <c r="E55" i="21" s="1"/>
  <c r="E18" i="6"/>
  <c r="D18" i="6" s="1"/>
  <c r="E48" i="21"/>
  <c r="E34" i="21"/>
  <c r="F98" i="24"/>
  <c r="E98" i="24" s="1"/>
  <c r="G98" i="24"/>
  <c r="H98" i="24"/>
  <c r="E34" i="24"/>
  <c r="E35" i="24"/>
  <c r="E38" i="21"/>
  <c r="E94" i="24"/>
  <c r="F104" i="24"/>
  <c r="F48" i="33"/>
  <c r="G28" i="21"/>
  <c r="G51" i="21" s="1"/>
  <c r="H28" i="21"/>
  <c r="H51" i="21"/>
  <c r="F28" i="21"/>
  <c r="F51" i="21" s="1"/>
  <c r="E36" i="21"/>
  <c r="E32" i="21"/>
  <c r="E30" i="21"/>
  <c r="E14" i="29"/>
  <c r="E13" i="29"/>
  <c r="F35" i="17"/>
  <c r="G35" i="17"/>
  <c r="H35" i="17"/>
  <c r="E11" i="17"/>
  <c r="D43" i="12"/>
  <c r="E43" i="12"/>
  <c r="F43" i="12"/>
  <c r="E88" i="24"/>
  <c r="E83" i="24"/>
  <c r="E80" i="24"/>
  <c r="E33" i="20"/>
  <c r="E26" i="20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8" i="12"/>
  <c r="E12" i="20"/>
  <c r="F53" i="24"/>
  <c r="H50" i="33"/>
  <c r="G50" i="33"/>
  <c r="F50" i="33"/>
  <c r="H49" i="33"/>
  <c r="G49" i="33"/>
  <c r="F49" i="33"/>
  <c r="E49" i="33" s="1"/>
  <c r="H48" i="33"/>
  <c r="G48" i="33"/>
  <c r="E46" i="33"/>
  <c r="E45" i="33"/>
  <c r="E44" i="33"/>
  <c r="E43" i="33"/>
  <c r="E42" i="33"/>
  <c r="E41" i="33"/>
  <c r="E40" i="33"/>
  <c r="E39" i="33"/>
  <c r="E38" i="33"/>
  <c r="E37" i="33"/>
  <c r="E36" i="33"/>
  <c r="E35" i="33"/>
  <c r="E34" i="33"/>
  <c r="E33" i="33"/>
  <c r="E32" i="33"/>
  <c r="E31" i="33"/>
  <c r="E30" i="33"/>
  <c r="E29" i="33"/>
  <c r="E28" i="33"/>
  <c r="E27" i="33"/>
  <c r="E26" i="33"/>
  <c r="E25" i="33"/>
  <c r="E24" i="33"/>
  <c r="E23" i="33"/>
  <c r="E22" i="33"/>
  <c r="E21" i="33"/>
  <c r="E20" i="33"/>
  <c r="E19" i="33"/>
  <c r="E18" i="33"/>
  <c r="E17" i="33"/>
  <c r="E16" i="33"/>
  <c r="E15" i="33"/>
  <c r="E14" i="33"/>
  <c r="E13" i="33"/>
  <c r="E12" i="33"/>
  <c r="H26" i="29"/>
  <c r="G26" i="29"/>
  <c r="F26" i="29"/>
  <c r="E20" i="29"/>
  <c r="E19" i="29"/>
  <c r="E17" i="29"/>
  <c r="E16" i="29"/>
  <c r="E15" i="29"/>
  <c r="E13" i="21"/>
  <c r="G53" i="24"/>
  <c r="H53" i="24"/>
  <c r="E37" i="21"/>
  <c r="E17" i="24"/>
  <c r="F35" i="20"/>
  <c r="E35" i="20" s="1"/>
  <c r="G104" i="24"/>
  <c r="F19" i="6" s="1"/>
  <c r="H104" i="24"/>
  <c r="G19" i="6" s="1"/>
  <c r="G102" i="24"/>
  <c r="F17" i="6" s="1"/>
  <c r="H102" i="24"/>
  <c r="F102" i="24"/>
  <c r="G101" i="24"/>
  <c r="F16" i="6" s="1"/>
  <c r="H101" i="24"/>
  <c r="G16" i="6" s="1"/>
  <c r="F101" i="24"/>
  <c r="E16" i="6" s="1"/>
  <c r="G100" i="24"/>
  <c r="H100" i="24"/>
  <c r="F100" i="24"/>
  <c r="E100" i="24"/>
  <c r="G99" i="24"/>
  <c r="H99" i="24"/>
  <c r="F99" i="24"/>
  <c r="E99" i="24" s="1"/>
  <c r="G97" i="24"/>
  <c r="G105" i="24" s="1"/>
  <c r="G107" i="24" s="1"/>
  <c r="H97" i="24"/>
  <c r="F97" i="24"/>
  <c r="E12" i="6" s="1"/>
  <c r="E50" i="24"/>
  <c r="E73" i="24"/>
  <c r="E67" i="24"/>
  <c r="E59" i="24"/>
  <c r="E33" i="24"/>
  <c r="E31" i="21"/>
  <c r="E33" i="21"/>
  <c r="E34" i="20"/>
  <c r="E15" i="21"/>
  <c r="I50" i="21"/>
  <c r="E12" i="21"/>
  <c r="E93" i="24"/>
  <c r="E39" i="24"/>
  <c r="E91" i="24"/>
  <c r="E23" i="24"/>
  <c r="E56" i="24"/>
  <c r="G106" i="24"/>
  <c r="F38" i="6" s="1"/>
  <c r="H106" i="24"/>
  <c r="G38" i="6" s="1"/>
  <c r="F106" i="24"/>
  <c r="E38" i="6" s="1"/>
  <c r="E95" i="24"/>
  <c r="E92" i="24"/>
  <c r="E61" i="24"/>
  <c r="E60" i="24"/>
  <c r="E14" i="21"/>
  <c r="E35" i="21"/>
  <c r="E23" i="6"/>
  <c r="D23" i="6" s="1"/>
  <c r="E24" i="6"/>
  <c r="D24" i="6" s="1"/>
  <c r="E25" i="6"/>
  <c r="D25" i="6" s="1"/>
  <c r="E26" i="6"/>
  <c r="D26" i="6" s="1"/>
  <c r="E27" i="6"/>
  <c r="D27" i="6" s="1"/>
  <c r="E28" i="6"/>
  <c r="D28" i="6" s="1"/>
  <c r="E29" i="6"/>
  <c r="D29" i="6" s="1"/>
  <c r="E30" i="6"/>
  <c r="D30" i="6" s="1"/>
  <c r="E31" i="6"/>
  <c r="D31" i="6" s="1"/>
  <c r="E32" i="6"/>
  <c r="D32" i="6" s="1"/>
  <c r="E33" i="6"/>
  <c r="D33" i="6" s="1"/>
  <c r="E34" i="6"/>
  <c r="D34" i="6" s="1"/>
  <c r="E35" i="6"/>
  <c r="D35" i="6" s="1"/>
  <c r="E36" i="6"/>
  <c r="D36" i="6" s="1"/>
  <c r="E37" i="6"/>
  <c r="D37" i="6" s="1"/>
  <c r="E32" i="20"/>
  <c r="E31" i="20"/>
  <c r="E30" i="20"/>
  <c r="E29" i="20"/>
  <c r="E28" i="20"/>
  <c r="E27" i="20"/>
  <c r="E25" i="20"/>
  <c r="E24" i="20"/>
  <c r="E23" i="20"/>
  <c r="E22" i="20"/>
  <c r="E21" i="20"/>
  <c r="E20" i="20"/>
  <c r="E19" i="20"/>
  <c r="E18" i="20"/>
  <c r="E17" i="20"/>
  <c r="E16" i="20"/>
  <c r="E14" i="20"/>
  <c r="E13" i="20"/>
  <c r="E62" i="24"/>
  <c r="E49" i="21"/>
  <c r="E38" i="24"/>
  <c r="E13" i="24"/>
  <c r="E14" i="24"/>
  <c r="E15" i="24"/>
  <c r="E16" i="24"/>
  <c r="E18" i="24"/>
  <c r="E19" i="24"/>
  <c r="E20" i="24"/>
  <c r="E22" i="24"/>
  <c r="E24" i="24"/>
  <c r="E25" i="24"/>
  <c r="E26" i="24"/>
  <c r="E27" i="24"/>
  <c r="E28" i="24"/>
  <c r="E29" i="24"/>
  <c r="E30" i="24"/>
  <c r="E31" i="24"/>
  <c r="E32" i="24"/>
  <c r="E36" i="24"/>
  <c r="E37" i="24"/>
  <c r="E40" i="24"/>
  <c r="E41" i="24"/>
  <c r="E42" i="24"/>
  <c r="E43" i="24"/>
  <c r="E44" i="24"/>
  <c r="E45" i="24"/>
  <c r="E46" i="24"/>
  <c r="E47" i="24"/>
  <c r="E48" i="24"/>
  <c r="E49" i="24"/>
  <c r="E52" i="24"/>
  <c r="E54" i="24"/>
  <c r="E55" i="24"/>
  <c r="E57" i="24"/>
  <c r="E58" i="24"/>
  <c r="E63" i="24"/>
  <c r="E64" i="24"/>
  <c r="E65" i="24"/>
  <c r="E66" i="24"/>
  <c r="E68" i="24"/>
  <c r="E69" i="24"/>
  <c r="E70" i="24"/>
  <c r="E76" i="24"/>
  <c r="E77" i="24"/>
  <c r="E78" i="24"/>
  <c r="E79" i="24"/>
  <c r="E81" i="24"/>
  <c r="E82" i="24"/>
  <c r="E84" i="24"/>
  <c r="E85" i="24"/>
  <c r="E86" i="24"/>
  <c r="E87" i="24"/>
  <c r="E89" i="24"/>
  <c r="E96" i="24"/>
  <c r="E12" i="24"/>
  <c r="H51" i="33"/>
  <c r="H38" i="20"/>
  <c r="E50" i="33"/>
  <c r="E25" i="29"/>
  <c r="E28" i="21"/>
  <c r="F12" i="6"/>
  <c r="F14" i="6"/>
  <c r="E50" i="21"/>
  <c r="E19" i="6"/>
  <c r="G14" i="6" l="1"/>
  <c r="G13" i="6"/>
  <c r="H31" i="29"/>
  <c r="G12" i="6"/>
  <c r="F31" i="29"/>
  <c r="H105" i="24"/>
  <c r="H107" i="24" s="1"/>
  <c r="E31" i="29"/>
  <c r="D19" i="6"/>
  <c r="G51" i="33"/>
  <c r="E38" i="20"/>
  <c r="E102" i="24"/>
  <c r="E15" i="6"/>
  <c r="G31" i="29"/>
  <c r="E27" i="29"/>
  <c r="E101" i="24"/>
  <c r="E17" i="6"/>
  <c r="D38" i="6"/>
  <c r="E26" i="29"/>
  <c r="E53" i="24"/>
  <c r="C43" i="12"/>
  <c r="F51" i="33"/>
  <c r="E51" i="33" s="1"/>
  <c r="E28" i="29"/>
  <c r="E106" i="24"/>
  <c r="G17" i="6"/>
  <c r="E36" i="20"/>
  <c r="F15" i="6"/>
  <c r="E104" i="24"/>
  <c r="E48" i="33"/>
  <c r="E35" i="17"/>
  <c r="E24" i="29"/>
  <c r="F18" i="6"/>
  <c r="D12" i="6"/>
  <c r="F13" i="6"/>
  <c r="G57" i="21"/>
  <c r="D16" i="6"/>
  <c r="F57" i="21"/>
  <c r="E57" i="21" s="1"/>
  <c r="E51" i="21"/>
  <c r="E13" i="6"/>
  <c r="D13" i="6" s="1"/>
  <c r="G15" i="6"/>
  <c r="F105" i="24"/>
  <c r="E97" i="24"/>
  <c r="E21" i="6"/>
  <c r="D21" i="6" s="1"/>
  <c r="E14" i="6"/>
  <c r="D14" i="6" s="1"/>
  <c r="E47" i="33"/>
  <c r="G20" i="6" l="1"/>
  <c r="G21" i="6" s="1"/>
  <c r="D17" i="6"/>
  <c r="F107" i="24"/>
  <c r="E105" i="24"/>
  <c r="G39" i="6"/>
  <c r="F20" i="6"/>
  <c r="F21" i="6" s="1"/>
  <c r="E20" i="6"/>
  <c r="D15" i="6"/>
  <c r="E39" i="6" l="1"/>
  <c r="D20" i="6"/>
  <c r="D39" i="6" s="1"/>
  <c r="G22" i="6"/>
  <c r="F39" i="6"/>
  <c r="F22" i="6"/>
  <c r="F23" i="6" s="1"/>
  <c r="E22" i="6"/>
  <c r="D22" i="6" s="1"/>
  <c r="E107" i="24"/>
  <c r="G23" i="6" l="1"/>
  <c r="F24" i="6"/>
  <c r="F25" i="6" l="1"/>
  <c r="F26" i="6" s="1"/>
  <c r="G24" i="6"/>
  <c r="F27" i="6" l="1"/>
  <c r="G25" i="6"/>
  <c r="G26" i="6" l="1"/>
  <c r="F28" i="6"/>
  <c r="F29" i="6"/>
  <c r="G27" i="6" l="1"/>
  <c r="F30" i="6"/>
  <c r="F31" i="6" l="1"/>
  <c r="F32" i="6" s="1"/>
  <c r="G28" i="6"/>
  <c r="F33" i="6" l="1"/>
  <c r="F34" i="6" s="1"/>
  <c r="F35" i="6" s="1"/>
  <c r="F36" i="6" s="1"/>
  <c r="F37" i="6" s="1"/>
  <c r="G29" i="6"/>
  <c r="G30" i="6" l="1"/>
  <c r="G31" i="6" l="1"/>
  <c r="G32" i="6" s="1"/>
  <c r="G33" i="6" l="1"/>
  <c r="G34" i="6" s="1"/>
  <c r="G35" i="6" s="1"/>
  <c r="G36" i="6" l="1"/>
  <c r="G37" i="6" s="1"/>
</calcChain>
</file>

<file path=xl/sharedStrings.xml><?xml version="1.0" encoding="utf-8"?>
<sst xmlns="http://schemas.openxmlformats.org/spreadsheetml/2006/main" count="790" uniqueCount="413">
  <si>
    <t>Eil.   Nr.</t>
  </si>
  <si>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</si>
  <si>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</si>
  <si>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</si>
  <si>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</si>
  <si>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</si>
  <si>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</si>
  <si>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</si>
  <si>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„Ryto“ pagrindinė mokykla</t>
  </si>
  <si>
    <t>„Saulės“  gimnazija</t>
  </si>
  <si>
    <t>Šateikių pagrindinė mokykla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</si>
  <si>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</si>
  <si>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</si>
  <si>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</si>
  <si>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</si>
  <si>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</si>
  <si>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</si>
  <si>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</si>
  <si>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</si>
  <si>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</si>
  <si>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</si>
  <si>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</si>
  <si>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</si>
  <si>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</si>
  <si>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</si>
  <si>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Ugdymo kokybės ir modernios aplinkos užtikrinimo programa</t>
  </si>
  <si>
    <t>Platelių gimnazija</t>
  </si>
  <si>
    <t>Programos kodas</t>
  </si>
  <si>
    <t>Teritorijų planavimo programa</t>
  </si>
  <si>
    <t>Kulių kultūros centras</t>
  </si>
  <si>
    <t>01</t>
  </si>
  <si>
    <t>02</t>
  </si>
  <si>
    <t>03</t>
  </si>
  <si>
    <t>04</t>
  </si>
  <si>
    <t>05</t>
  </si>
  <si>
    <t>07</t>
  </si>
  <si>
    <t>08</t>
  </si>
  <si>
    <t>06</t>
  </si>
  <si>
    <t>01. Ugdymo kokybės ir modernios aplinkos užtikrinimo programa</t>
  </si>
  <si>
    <t>Įstaigos pavadinimas</t>
  </si>
  <si>
    <t>Socialinių paslaugų centras</t>
  </si>
  <si>
    <t>03. Teritorijų planavimo programa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</si>
  <si>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</si>
  <si>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</si>
  <si>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</si>
  <si>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</si>
  <si>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</si>
  <si>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</si>
  <si>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</si>
  <si>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</si>
  <si>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</si>
  <si>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</si>
  <si>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</si>
  <si>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</si>
  <si>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>Komunalinių atliekų surinkimui ir tvarkymui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</si>
  <si>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</si>
  <si>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</si>
  <si>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</si>
  <si>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</si>
  <si>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</si>
  <si>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</si>
  <si>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Vyskupo M.Valančiaus pradinė mokykla</t>
  </si>
  <si>
    <t>Kiti mokesčiai už valstybinius gamtos išteklius</t>
  </si>
  <si>
    <t>Programos kodas, pavadinimas</t>
  </si>
  <si>
    <t>Socialinėms išmokoms ir kompensacijoms skaičiuoti ir mokėti</t>
  </si>
  <si>
    <t>Socialinei paramai mokiniams</t>
  </si>
  <si>
    <t>Socialinėms paslaugoms</t>
  </si>
  <si>
    <t>Civilinės būklės aktams registruoti</t>
  </si>
  <si>
    <t>Valstybės garantuojamai pirminei teisinei pagalbai teikti</t>
  </si>
  <si>
    <t>Civilinei saugai</t>
  </si>
  <si>
    <t>Priešgaisrinei saugai</t>
  </si>
  <si>
    <t>Gyvenamosios vietos deklaravimo duomenų ir gyvenamosios vietos neturinčių asmenų apskaitos duomenims tvarkyti</t>
  </si>
  <si>
    <t>Žemės ūkio funkcijoms atlikti</t>
  </si>
  <si>
    <t>Savivaldybei priskirtiems archyviniams dokumentams tvarkyti</t>
  </si>
  <si>
    <t xml:space="preserve">Asignavimų valdytojo pavadinimas </t>
  </si>
  <si>
    <t>Vyskupo M.Valančiaus pradinės mokyklos veikla</t>
  </si>
  <si>
    <t>Platelių gimnazijos veikla</t>
  </si>
  <si>
    <t>„Ryto“ pagrindinės mokyklos veikla</t>
  </si>
  <si>
    <t>„Saulės“  gimnazijos veikla</t>
  </si>
  <si>
    <t>Šateikių pagrindinės mokyklos veikla</t>
  </si>
  <si>
    <t>Priemonės pavadinimas</t>
  </si>
  <si>
    <t>04. Socialiai saugios ir sveikos apl. kūrimo programa</t>
  </si>
  <si>
    <t>Plungės socialinių paslaugų centro veikla</t>
  </si>
  <si>
    <t xml:space="preserve">07. Savivaldybės veiklos valdymo programa </t>
  </si>
  <si>
    <t>Parko priežiūra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</si>
  <si>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</si>
  <si>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</si>
  <si>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</si>
  <si>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</si>
  <si>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</si>
  <si>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</si>
  <si>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06. Kultūros ir sporto programa</t>
  </si>
  <si>
    <t>Plungės atviro jaunimo centro veikla</t>
  </si>
  <si>
    <t xml:space="preserve">NVO programų rėmimas </t>
  </si>
  <si>
    <t>Sporto projektų rėmimas</t>
  </si>
  <si>
    <t>Kultūros projektų rėmimas</t>
  </si>
  <si>
    <t>Savivaldybės tarybos veikla</t>
  </si>
  <si>
    <t>Savivaldybės administracijos veikla</t>
  </si>
  <si>
    <t>Plungės rajono seniūnijų veikla</t>
  </si>
  <si>
    <t>Palūkanų mokėjimas</t>
  </si>
  <si>
    <t>Kaimo rėmimui</t>
  </si>
  <si>
    <t>Savivaldybės infrastruktūros objektų planavimas, priežiūra ir statyba</t>
  </si>
  <si>
    <t xml:space="preserve">08. Saviv. infrastruktūros objektų priežiūros ir ūkinių subjektų rėmimo programa 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</si>
  <si>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</si>
  <si>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</si>
  <si>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</si>
  <si>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</si>
  <si>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</si>
  <si>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</si>
  <si>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>M.Oginskio meno mokyklos veikla</t>
  </si>
  <si>
    <t>Platelių meno mokyklos veikla</t>
  </si>
  <si>
    <t>Iš viso 01 programai</t>
  </si>
  <si>
    <t>Iš viso 02 programai</t>
  </si>
  <si>
    <t>Iš viso 03 programai</t>
  </si>
  <si>
    <t>Iš viso 04 programai</t>
  </si>
  <si>
    <t>Iš viso 05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</si>
  <si>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</si>
  <si>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</si>
  <si>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</si>
  <si>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</si>
  <si>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</si>
  <si>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Kultūros ir sporto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</si>
  <si>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</si>
  <si>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</si>
  <si>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</si>
  <si>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</si>
  <si>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</si>
  <si>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</si>
  <si>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</si>
  <si>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</si>
  <si>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</si>
  <si>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04. Socialiai saugios ir sveikos aplinkos kūrimo programa</t>
  </si>
  <si>
    <t>Jaunimo veiklos programa</t>
  </si>
  <si>
    <t>05.Savivaldybės aplinkos apsaugos  programa</t>
  </si>
  <si>
    <t>Eil. Nr.</t>
  </si>
  <si>
    <t>Plungės rajono savivaldybės administracija</t>
  </si>
  <si>
    <t>Ugdymo kokybės užtikrinimas</t>
  </si>
  <si>
    <t>jaunimo teisių apsaugai</t>
  </si>
  <si>
    <t>Jaunimo teisių apsaugai</t>
  </si>
  <si>
    <t>Plungės sporto ir rekreacijos centro veikla</t>
  </si>
  <si>
    <t>Senamiesčio mokykla</t>
  </si>
  <si>
    <t>Senamiesčio mokyklos veikla</t>
  </si>
  <si>
    <t>Plungės sporto ir rekreacijos centras</t>
  </si>
  <si>
    <t>Plungės rajono savivaldybės visuomenės sveikatos biuras</t>
  </si>
  <si>
    <t>visuomenės sveikatos priežiūros funkcijoms vykdyti</t>
  </si>
  <si>
    <t>Visuomenės sveikatos priežiūros funkcijoms vykdyti</t>
  </si>
  <si>
    <t xml:space="preserve">                  Plungės rajono savivaldybės </t>
  </si>
  <si>
    <t>Specialiojo ugdymo centras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</si>
  <si>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</si>
  <si>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</si>
  <si>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</si>
  <si>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</si>
  <si>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</si>
  <si>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</si>
  <si>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Trečiojo amžiaus universiteto (TAU) veikla</t>
  </si>
  <si>
    <t>Valstybinės kalbos vartojimo ir taisyklingumo kontrolei</t>
  </si>
  <si>
    <t>Savivaldybės teikiamos paramos organizavimas</t>
  </si>
  <si>
    <t>Investicijų ir kiti projektai</t>
  </si>
  <si>
    <t>02. Ekonominės ir projektinės veiklos programa</t>
  </si>
  <si>
    <t>Architektūros ir teritorijų planavimo proceso organizavimas</t>
  </si>
  <si>
    <t>Savivaldybės Kontrolės ir audito tarnybos darbo užtikrinimas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</si>
  <si>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</si>
  <si>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</si>
  <si>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</si>
  <si>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</si>
  <si>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</si>
  <si>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 xml:space="preserve">                  3 priedas</t>
  </si>
  <si>
    <t>Plungės turizmo informacijos centras</t>
  </si>
  <si>
    <t>Plungės turizmo informacijos centro veiklos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</si>
  <si>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</si>
  <si>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</si>
  <si>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</si>
  <si>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</si>
  <si>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</si>
  <si>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                  4 priedas</t>
  </si>
  <si>
    <t xml:space="preserve">Socialinėms pašalpoms ir kompensacijoms skaičiuoti ir mokėti </t>
  </si>
  <si>
    <t xml:space="preserve">IŠ VISO ASIGNAVIMŲ </t>
  </si>
  <si>
    <t>Alsėdžių Stanislovo Narutavičiaus gimnazija</t>
  </si>
  <si>
    <t xml:space="preserve"> Alsėdžių Stanislovo Narutavičiaus gimnazijos veikla</t>
  </si>
  <si>
    <t>Miesto šventės ir kiti reprezentaciniai renginiai</t>
  </si>
  <si>
    <t xml:space="preserve">                                                                                                                                               Plungės rajono savivaldybės </t>
  </si>
  <si>
    <t xml:space="preserve">Žemėtvarkos proceso (darbų) organizavimas </t>
  </si>
  <si>
    <t xml:space="preserve">Specialioji aplinkos apsaugos rėmimo programa </t>
  </si>
  <si>
    <t>Specialioji aplinkos apsaugos rėmimo programa</t>
  </si>
  <si>
    <t>Gyventojų pajamų mokestis</t>
  </si>
  <si>
    <t>neveiksnių asmenų būklės peržiūrėjimui užtikrinti</t>
  </si>
  <si>
    <t>Neveiksnių asmenų būklės peržiūrėjimui užtikrinti</t>
  </si>
  <si>
    <t>Dotacijos:</t>
  </si>
  <si>
    <t>Investicijų ir kiti projektai (skolintos lėšos)</t>
  </si>
  <si>
    <t>savivaldybei priskirtiems archyviniams dokumentams tvarkyti</t>
  </si>
  <si>
    <t xml:space="preserve">Plungės rajono savivaldybės </t>
  </si>
  <si>
    <t>2 priedas</t>
  </si>
  <si>
    <t>01. Ugdymo kokybės ir modernios aplinkos užtikrinimo pr.</t>
  </si>
  <si>
    <t xml:space="preserve">          Plungės rajono savivaldybės 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</si>
  <si>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</si>
  <si>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</si>
  <si>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</si>
  <si>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</si>
  <si>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</si>
  <si>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Investicijų ir kiti projektai (prisidėti prie projektų)</t>
  </si>
  <si>
    <t>Alsėdžių Stanislovo Narutavičiaus gimnazijos veikla</t>
  </si>
  <si>
    <t xml:space="preserve">          8 priedas</t>
  </si>
  <si>
    <t>Pajamos už prekes ir paslaugas</t>
  </si>
  <si>
    <t xml:space="preserve">Paskolų grąžinimas  </t>
  </si>
  <si>
    <t>Būsto nuomos mokesčio daliai kompensuoti</t>
  </si>
  <si>
    <t>Valstybei nuosavybės teise priklausančių melioracijos ir hidrotechnikos  statinių valdymui ir naudojimui patikėjimo teise užtikrinti</t>
  </si>
  <si>
    <t>Dalyvauti rengiant ir vykdant mobilizaciją, demobilizaciją, piimančiosios šalies paramą</t>
  </si>
  <si>
    <t>Duomenims į suteiktos valstybės pagalbos ir nerekšmingos pagalbos registrą teikti</t>
  </si>
  <si>
    <t>Gyventojų registrui tvarkyti ir duomenims valstybės registrui teikti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</si>
  <si>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</si>
  <si>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</si>
  <si>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</si>
  <si>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</si>
  <si>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</si>
  <si>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</si>
  <si>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</si>
  <si>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</si>
  <si>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</si>
  <si>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</si>
  <si>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</si>
  <si>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</si>
  <si>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</si>
  <si>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</si>
  <si>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</si>
  <si>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</si>
  <si>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</si>
  <si>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</si>
  <si>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</si>
  <si>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</si>
  <si>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</si>
  <si>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</si>
  <si>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</si>
  <si>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Vaikų vasaros poilsio organizavimo programa</t>
  </si>
  <si>
    <t>Priklausomybių mažinimo programa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</si>
  <si>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</si>
  <si>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</si>
  <si>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>8.8.</t>
  </si>
  <si>
    <t>Smulkiojo ir vidutinio verslo subjektų rėmimas</t>
  </si>
  <si>
    <t>Vaikų dienos centrų programų rėmimas</t>
  </si>
  <si>
    <t>Finansų ir biudžeto skyrius</t>
  </si>
  <si>
    <t xml:space="preserve">Plungės rajono seniūnijų veikla </t>
  </si>
  <si>
    <t>Mokslo  rėmimo programa</t>
  </si>
  <si>
    <t>dalyvauti rengiant ir vykdant mobilizaciją, demobilizaciją, piimančiosiosios šalies paramą</t>
  </si>
  <si>
    <t>Savivaldybės ir socialinio būsto fondo plėtra</t>
  </si>
  <si>
    <t xml:space="preserve">                  7 priedas</t>
  </si>
  <si>
    <t>„Babrungo“ progimnazija</t>
  </si>
  <si>
    <t>Akademiko Adolfo Jucio progimnazija</t>
  </si>
  <si>
    <t>Plungės paslaugų ir švietimo pagalbos centro veikla</t>
  </si>
  <si>
    <t>Plungės paslaugų ir švietimo pagalbos centras</t>
  </si>
  <si>
    <t>„Babrungo“progimnazijos veikla</t>
  </si>
  <si>
    <t>Akademiko Adolfo Jucio progimnazijos veikla</t>
  </si>
  <si>
    <t>03.Teritorijų planavimo programa</t>
  </si>
  <si>
    <t>Savivaldybės priskirtų geodezijos ir kartografijos darbų (savivaldybės erdvinių duomenų rinkiniams tvarkyti) organizuoti ir vykdyti</t>
  </si>
  <si>
    <t>ugdymo reikmėms finansuoti</t>
  </si>
  <si>
    <t>Palūkanos</t>
  </si>
  <si>
    <t>Plungės „Babrungo“ progimnazija</t>
  </si>
  <si>
    <t>Plungės „Babrungo“ progimnazijos veikla</t>
  </si>
  <si>
    <t>Akademiko A. Jucio progimnazija</t>
  </si>
  <si>
    <t>Akademiko A. Jucio progimnazijos veikla</t>
  </si>
  <si>
    <t>Vietos bendruomenių iniciatyvų skatinimas</t>
  </si>
  <si>
    <t>Kultūros vertybių apsaugos organizavimas</t>
  </si>
  <si>
    <t>VšĮ Plungės bendruomenės centro programa</t>
  </si>
  <si>
    <t>Visuomenės sveikatos rėmimo specialioji programa</t>
  </si>
  <si>
    <t>projektui "Tunelinio  viaduko po geležinkeliu Plungės m. Dariaus ir Girėno g. įrengimas su prieigomis" (VIPA)</t>
  </si>
  <si>
    <t>17.1.</t>
  </si>
  <si>
    <t>pagal teisės aktus Savivaldybei perduotam Plungės socialinių paslaugų centrui iš dalies išlaikyti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</si>
  <si>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</si>
  <si>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</si>
  <si>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</si>
  <si>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</si>
  <si>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</si>
  <si>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</si>
  <si>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</si>
  <si>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</si>
  <si>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</si>
  <si>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</si>
  <si>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</si>
  <si>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</si>
  <si>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</si>
  <si>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</si>
  <si>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</si>
  <si>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Savivaldybėms priskirtiems geodezijos ir kartografijos darbams (savivaldybės erdvinių duomenų rinkiniams tvarkyti) organizuoti ir vykdyti</t>
  </si>
  <si>
    <t>Savivaldybės patvirtintai Užimtumo didinimo programai įgyvendinti</t>
  </si>
  <si>
    <t>„Babrungo“ progimnazijos veikla</t>
  </si>
  <si>
    <t>iš jų - paskolų grąžinimas</t>
  </si>
  <si>
    <t>pagal teisės aktus Savivaldybei perduotam Plungės specialiojo ugdymo centrui išlaikyti (be mokymo lėšų)</t>
  </si>
  <si>
    <t>Investicijų ir kiti projektai(Europos Sąjungos ir kitos tarptautinės finansinės paramos lėšos)</t>
  </si>
  <si>
    <t>Europos Sąjungos, kitos tarptautinės finansinės paramos  lėšos</t>
  </si>
  <si>
    <t>Projektinės veiklos organizavimas</t>
  </si>
  <si>
    <t>Lietuvos kultūros tarybos ir kitų kultūrinių projektų rėmimas</t>
  </si>
  <si>
    <t>Savivaldybės administracijos direktoriaus rezervas</t>
  </si>
  <si>
    <t>Plungės rajono policijos komisariato programa</t>
  </si>
  <si>
    <t>5 priedas</t>
  </si>
  <si>
    <t>projektui  „Teikiamų paslaugų procesų tobulinimas ir aptarnavimo kokybės gerinimas Plungės rajono savivaldybėje" (VIPA)</t>
  </si>
  <si>
    <t>projektui  „Kraštovaizdžio planavimas, tvarkymas ir būklės gerinimas Plungės rajone" (VIPA)</t>
  </si>
  <si>
    <t>projektui  „Teikiamų paslaugų procesų tobulinimas ir aptarnavimo kokybės gerinimas Plungės rajono savivaldybėje"  (VIPA)</t>
  </si>
  <si>
    <t xml:space="preserve">asbesto turinčių gaminių atliekų surinkimui apvažiavimo būdu, transportavimui ir saugiam šalinimui finansuoti </t>
  </si>
  <si>
    <t>8.26.</t>
  </si>
  <si>
    <t>8.27.</t>
  </si>
  <si>
    <t>8.28.</t>
  </si>
  <si>
    <t>8.29.</t>
  </si>
  <si>
    <t>8.30.</t>
  </si>
  <si>
    <t>8.31.</t>
  </si>
  <si>
    <t>8.32.</t>
  </si>
  <si>
    <t>8.33.</t>
  </si>
  <si>
    <t>8.34.</t>
  </si>
  <si>
    <t>8.35.</t>
  </si>
  <si>
    <t>Savivaldybės vietinės reikšmės keliams (gatvėms) tiesti, rekonstruoti, taisyti (remontuoti), prižiūrėti ir saugaus eismo sąlygoms užtikrinti</t>
  </si>
  <si>
    <t>8.36.</t>
  </si>
  <si>
    <t>gyventojų registrui tvarkyti ir duomenims valstybės registrui teikti</t>
  </si>
  <si>
    <t>VšĮ Plungės rajono greitosios medicinos pagalbos programa</t>
  </si>
  <si>
    <t>Gydytojų rezidentų studijų finansavimas</t>
  </si>
  <si>
    <t>Saugios nakvynės paslauga VšĮ Plungės rajono savivaldybės ligoninėje</t>
  </si>
  <si>
    <t>2020 metais nepanaudotas biudžetinių lėšų likutis</t>
  </si>
  <si>
    <t>PLUNGĖS RAJONO SAVIVALDYBĖS 2021 METŲ BIUDŽETO PAJAMOS</t>
  </si>
  <si>
    <t>BIUDŽETINIŲ ĮSTAIGŲ  PAJAMŲ UŽ PREKES, TEIKIAMAS PASLAUGAS IR TURTO NUOMĄ ĮMOKOS 2021 M.  Į SAVIVALDYBĖS BIUDŽETĄ</t>
  </si>
  <si>
    <t>ASIGNAVIMŲ SAVARANKIŠKOSIOMS SAVIVALDYBĖS FUNKCIJOMS VYKDYTI 2021 METAIS PASKIRSTYMAS</t>
  </si>
  <si>
    <t xml:space="preserve">2021 METŲ VALSTYBĖS BIUDŽETO SPECIALIOSIOS TIKSLINĖS DOTACIJOS,  SKIRIAMOS VALSTYBINĖMS (VALSTYBĖS PERDUOTOMS SAVIVALDYBĖMS) FUNKCIJOMS ATLIKTI, PASKIRSTYMAS </t>
  </si>
  <si>
    <t xml:space="preserve">2021 METŲ VALSTYBĖS BIUDŽETO SPECIALIOSIOS TIKSLINĖS DOTACIJOS,  SKIRIAMOS UGDYMO REIKMĖMS FINANSUOTI, PASKIRSTYMAS </t>
  </si>
  <si>
    <t>2021 METŲ KITŲ  DOTACIJŲ PASKIRSTYMAS</t>
  </si>
  <si>
    <t>2021 METŲ BIUDŽETINIŲ ĮSTAIGŲ GAUNAMŲ LĖŠŲ IR PAJAMŲ UŽ NUOMĄ  PASKIRSTYMAS</t>
  </si>
  <si>
    <t xml:space="preserve">2020 METAIS NEPANAUDOTŲ BIUDŽETO LĖŠŲ PASKIRSTYMAS                                                                                                                   </t>
  </si>
  <si>
    <t>PLUNGĖS RAJONO SAVIVALDYBĖS 2021 METŲ BIUDŽETO ASIGNAVIMŲ PASKIRSTYMAS PAGAL 2021-2023 METŲ STRATEGINIO VEIKLOS PLANO PROGRAMAS</t>
  </si>
  <si>
    <t>Platelių meno mokyklos veikla (likutis iš įstaigos pajamų)</t>
  </si>
  <si>
    <t>Plungės rajono savivaldybės kultūros centro veikla (likutis iš įstaigos pajamų)</t>
  </si>
  <si>
    <t>Savivaldybės administracijos veikla  (likutis iš įstaigos pajamų)</t>
  </si>
  <si>
    <t>Paskolų grąžinimas  (FM trumpalaikė paskola)</t>
  </si>
  <si>
    <t>Koordinuotai teikiamų paslaugų vaikams nuo gimimo iki 18 metų (turintiems didelių ir labai didelių specialiųjų ugdymosi poreikių – iki 21 metų) ir vaiko atstovams kordinavimui finansuoti</t>
  </si>
  <si>
    <t>Plungės rajoną reprezentuojančių sportininkų komandų rėmimas</t>
  </si>
  <si>
    <t>VIPA dotacijos grąžinimas</t>
  </si>
  <si>
    <t xml:space="preserve">akredituotai vaikų dienos socialinei priežiūrai organizuoti, teikti ir administruoti </t>
  </si>
  <si>
    <t>savivaldybių viešosioms bibliotekoms dokumentams įsigyti</t>
  </si>
  <si>
    <t>kultūros ir meno darbuotojų darbo užmokesčiui padidinti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</si>
  <si>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</si>
  <si>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</si>
  <si>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>projektui „Užterštos teritorijos Plungės m., Birutės g., greta Gandingos HE tvenkinio, ir  užterštos naftos produktais teritorijos Plungės r. sav., Šateikių sen., Narvaišių k., sutvarkymas" (VIPA)</t>
  </si>
  <si>
    <t>projektui „Plungės miesto poilsio ir rekreacijos zonų sukūrimas prie Babrungo upės ir Gondingos hidroelektrinės tvenkinio bei prieigų prie jų sutvarkymas" (VIPA)</t>
  </si>
  <si>
    <t>8.37.</t>
  </si>
  <si>
    <t>8.38.</t>
  </si>
  <si>
    <t>Savivaldybės įmonės Plungės būstas programa</t>
  </si>
  <si>
    <t>VšĮ Plungės futbolas programa</t>
  </si>
  <si>
    <t xml:space="preserve">skaitmeninio ugdymo plėtrai ir dėl pandemijos patirtiems mokymosi praradimams kompensuoti.
patirtiems mokymosi praradimams kompensuoti. </t>
  </si>
  <si>
    <t xml:space="preserve">Neformaliojo vaikų švietimo programa </t>
  </si>
  <si>
    <t>8.39.</t>
  </si>
  <si>
    <t>Keleivių  ir moksleivių pavėžėjimas</t>
  </si>
  <si>
    <t>Plungės turizmo informacijos centro veikla</t>
  </si>
  <si>
    <t>Tarptautinio M. Oginskio festivalio organizavimas</t>
  </si>
  <si>
    <t>Savivaldybės turto valdymas</t>
  </si>
  <si>
    <t>43</t>
  </si>
  <si>
    <t>44</t>
  </si>
  <si>
    <t>42.1.</t>
  </si>
  <si>
    <t>42.2.</t>
  </si>
  <si>
    <t>42.3.</t>
  </si>
  <si>
    <t>42.4.</t>
  </si>
  <si>
    <t>42.5.</t>
  </si>
  <si>
    <t>42.6.</t>
  </si>
  <si>
    <t>42.7.</t>
  </si>
  <si>
    <t>42.8.</t>
  </si>
  <si>
    <t>42.9.</t>
  </si>
  <si>
    <t>42.10.</t>
  </si>
  <si>
    <t>42.11.</t>
  </si>
  <si>
    <t>42.12.</t>
  </si>
  <si>
    <t>42.13.</t>
  </si>
  <si>
    <t>42.14.</t>
  </si>
  <si>
    <t>42.15.</t>
  </si>
  <si>
    <t>42.16.</t>
  </si>
  <si>
    <t>42.17.</t>
  </si>
  <si>
    <t>42.18.</t>
  </si>
  <si>
    <t>42.19.</t>
  </si>
  <si>
    <t>42.20.</t>
  </si>
  <si>
    <t>42.21.</t>
  </si>
  <si>
    <t>42.22.</t>
  </si>
  <si>
    <t>42.23.</t>
  </si>
  <si>
    <t>42.24.</t>
  </si>
  <si>
    <t>42.25.</t>
  </si>
  <si>
    <t>42.26.</t>
  </si>
  <si>
    <t>42.27.</t>
  </si>
  <si>
    <t>42.28.</t>
  </si>
  <si>
    <t>42.29.</t>
  </si>
  <si>
    <t>42.30.</t>
  </si>
  <si>
    <t>42.31.</t>
  </si>
  <si>
    <t>42.32.</t>
  </si>
  <si>
    <t>42.33.</t>
  </si>
  <si>
    <t>42.34.</t>
  </si>
  <si>
    <t>42.35.</t>
  </si>
  <si>
    <t>42.36.</t>
  </si>
  <si>
    <t>42.37.</t>
  </si>
  <si>
    <t>42.38.</t>
  </si>
  <si>
    <t>42.39.</t>
  </si>
  <si>
    <t>42.40.</t>
  </si>
  <si>
    <t>42.41.</t>
  </si>
  <si>
    <t xml:space="preserve">neformaliajam vaikų švietimui </t>
  </si>
  <si>
    <t>neformaliajam vaikų švietimui (ES)</t>
  </si>
  <si>
    <t>17.2.</t>
  </si>
  <si>
    <t>17.3.</t>
  </si>
  <si>
    <t>17.4.</t>
  </si>
  <si>
    <t>17.5.</t>
  </si>
  <si>
    <t>17.6.</t>
  </si>
  <si>
    <t>17.7.</t>
  </si>
  <si>
    <t>17.8.</t>
  </si>
  <si>
    <t>17.9.</t>
  </si>
  <si>
    <t xml:space="preserve">                  tarybos 2021 m. vasario 18 d. </t>
  </si>
  <si>
    <t xml:space="preserve">          tarybos 20201 m. vasario 18 d. </t>
  </si>
  <si>
    <t xml:space="preserve">  tarybos 2021 m. vasario 18 d. </t>
  </si>
  <si>
    <t xml:space="preserve">tarybos 2021 m. vasario 18 d. </t>
  </si>
  <si>
    <t xml:space="preserve">                  tarybos 2021 m. vasario 18  d. </t>
  </si>
  <si>
    <t xml:space="preserve">                                                                                                                                                 tarybos 2021 m. vasario 18 d. </t>
  </si>
  <si>
    <t xml:space="preserve">                                                                                                                                    sprendimo Nr. T1-50</t>
  </si>
  <si>
    <t xml:space="preserve">                                                                                                                 1 priedas</t>
  </si>
  <si>
    <t>sprendimo Nr. T1-50</t>
  </si>
  <si>
    <t xml:space="preserve">                  sprendimo Nr. T1-50</t>
  </si>
  <si>
    <t xml:space="preserve">  sprendimo Nr. T1-50</t>
  </si>
  <si>
    <t xml:space="preserve">          sprendimo Nr. T1-50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</si>
</sst>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</numFmts>
  <fonts count="22" x14ac:knownFonts="1">
    <font>
      <sz val="10"/>
      <name val="Arial"/>
      <charset val="186"/>
    </font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9" fillId="2" borderId="0" applyNumberFormat="0" applyBorder="0" applyAlignment="0" applyProtection="0"/>
    <xf numFmtId="166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6" fillId="0" borderId="0"/>
    <xf numFmtId="0" fontId="15" fillId="0" borderId="0"/>
    <xf numFmtId="0" fontId="18" fillId="0" borderId="0"/>
    <xf numFmtId="0" fontId="16" fillId="0" borderId="0"/>
  </cellStyleXfs>
  <cellXfs count="198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Alignment="1">
      <alignment vertical="justify"/>
    </xf>
    <xf numFmtId="0" fontId="2" fillId="0" borderId="1" xfId="0" applyFont="1" applyFill="1" applyBorder="1" applyAlignment="1">
      <alignment vertical="justify" wrapText="1"/>
    </xf>
    <xf numFmtId="0" fontId="2" fillId="0" borderId="0" xfId="0" applyNumberFormat="1" applyFont="1" applyFill="1" applyAlignment="1">
      <alignment horizontal="left" vertical="justify"/>
    </xf>
    <xf numFmtId="0" fontId="2" fillId="0" borderId="0" xfId="0" applyNumberFormat="1" applyFont="1" applyFill="1" applyAlignment="1">
      <alignment horizontal="left" vertical="justify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vertical="justify"/>
    </xf>
    <xf numFmtId="167" fontId="8" fillId="0" borderId="0" xfId="0" applyNumberFormat="1" applyFont="1" applyFill="1" applyAlignment="1">
      <alignment vertical="justify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167" fontId="3" fillId="0" borderId="0" xfId="0" applyNumberFormat="1" applyFont="1" applyFill="1" applyBorder="1" applyAlignment="1">
      <alignment vertical="justify"/>
    </xf>
    <xf numFmtId="0" fontId="11" fillId="0" borderId="0" xfId="0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justify"/>
    </xf>
    <xf numFmtId="0" fontId="2" fillId="0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167" fontId="3" fillId="0" borderId="1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right" vertical="justify"/>
    </xf>
    <xf numFmtId="0" fontId="2" fillId="0" borderId="1" xfId="0" applyFont="1" applyFill="1" applyBorder="1" applyAlignment="1"/>
    <xf numFmtId="0" fontId="3" fillId="0" borderId="1" xfId="0" applyNumberFormat="1" applyFont="1" applyFill="1" applyBorder="1" applyAlignment="1">
      <alignment vertical="justify"/>
    </xf>
    <xf numFmtId="0" fontId="14" fillId="0" borderId="1" xfId="0" applyFont="1" applyFill="1" applyBorder="1" applyAlignment="1">
      <alignment horizontal="left" wrapText="1"/>
    </xf>
    <xf numFmtId="167" fontId="14" fillId="0" borderId="1" xfId="0" applyNumberFormat="1" applyFont="1" applyFill="1" applyBorder="1" applyAlignment="1">
      <alignment wrapText="1"/>
    </xf>
    <xf numFmtId="167" fontId="2" fillId="0" borderId="1" xfId="0" applyNumberFormat="1" applyFont="1" applyFill="1" applyBorder="1" applyAlignment="1"/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167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0" fillId="0" borderId="1" xfId="0" applyFont="1" applyFill="1" applyBorder="1"/>
    <xf numFmtId="0" fontId="15" fillId="0" borderId="0" xfId="0" applyFont="1"/>
    <xf numFmtId="167" fontId="2" fillId="0" borderId="1" xfId="0" applyNumberFormat="1" applyFont="1" applyFill="1" applyBorder="1" applyAlignment="1">
      <alignment horizontal="left" vertical="center" wrapText="1"/>
    </xf>
    <xf numFmtId="167" fontId="2" fillId="0" borderId="4" xfId="0" applyNumberFormat="1" applyFont="1" applyFill="1" applyBorder="1" applyAlignment="1">
      <alignment horizontal="left" vertical="center" wrapText="1"/>
    </xf>
    <xf numFmtId="0" fontId="21" fillId="0" borderId="4" xfId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right" vertical="center" wrapText="1"/>
    </xf>
    <xf numFmtId="167" fontId="2" fillId="3" borderId="1" xfId="0" applyNumberFormat="1" applyFont="1" applyFill="1" applyBorder="1" applyAlignment="1">
      <alignment wrapText="1"/>
    </xf>
    <xf numFmtId="0" fontId="17" fillId="0" borderId="0" xfId="0" applyFont="1" applyFill="1"/>
    <xf numFmtId="0" fontId="17" fillId="0" borderId="1" xfId="0" applyFont="1" applyFill="1" applyBorder="1" applyAlignment="1">
      <alignment vertical="center" wrapText="1"/>
    </xf>
    <xf numFmtId="167" fontId="5" fillId="0" borderId="7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3" applyNumberFormat="1" applyFont="1" applyFill="1" applyBorder="1" applyAlignment="1">
      <alignment horizontal="right"/>
    </xf>
    <xf numFmtId="167" fontId="2" fillId="0" borderId="1" xfId="3" applyNumberFormat="1" applyFont="1" applyFill="1" applyBorder="1" applyAlignment="1">
      <alignment horizontal="right"/>
    </xf>
    <xf numFmtId="167" fontId="3" fillId="0" borderId="1" xfId="0" applyNumberFormat="1" applyFont="1" applyFill="1" applyBorder="1" applyAlignment="1">
      <alignment horizontal="right"/>
    </xf>
    <xf numFmtId="167" fontId="2" fillId="0" borderId="1" xfId="9" applyNumberFormat="1" applyFont="1" applyFill="1" applyBorder="1" applyAlignment="1">
      <alignment horizontal="right"/>
    </xf>
    <xf numFmtId="167" fontId="3" fillId="0" borderId="1" xfId="0" applyNumberFormat="1" applyFont="1" applyFill="1" applyBorder="1" applyAlignment="1">
      <alignment horizontal="right" wrapText="1"/>
    </xf>
    <xf numFmtId="167" fontId="9" fillId="0" borderId="1" xfId="0" applyNumberFormat="1" applyFont="1" applyFill="1" applyBorder="1" applyAlignment="1">
      <alignment horizontal="right" wrapText="1"/>
    </xf>
    <xf numFmtId="166" fontId="2" fillId="0" borderId="1" xfId="2" applyFont="1" applyFill="1" applyBorder="1" applyAlignment="1">
      <alignment horizontal="right" wrapText="1"/>
    </xf>
    <xf numFmtId="167" fontId="13" fillId="0" borderId="1" xfId="0" applyNumberFormat="1" applyFont="1" applyFill="1" applyBorder="1" applyAlignment="1">
      <alignment horizontal="right" wrapText="1"/>
    </xf>
    <xf numFmtId="167" fontId="14" fillId="0" borderId="1" xfId="0" applyNumberFormat="1" applyFont="1" applyFill="1" applyBorder="1" applyAlignment="1">
      <alignment horizontal="right" wrapText="1"/>
    </xf>
    <xf numFmtId="167" fontId="2" fillId="3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2" fillId="0" borderId="1" xfId="5" applyNumberFormat="1" applyFont="1" applyFill="1" applyBorder="1" applyAlignment="1">
      <alignment horizontal="right" wrapText="1"/>
    </xf>
    <xf numFmtId="167" fontId="2" fillId="0" borderId="1" xfId="5" applyNumberFormat="1" applyFont="1" applyFill="1" applyBorder="1" applyAlignment="1">
      <alignment horizontal="right" wrapText="1"/>
    </xf>
    <xf numFmtId="167" fontId="2" fillId="0" borderId="4" xfId="0" applyNumberFormat="1" applyFont="1" applyFill="1" applyBorder="1" applyAlignment="1">
      <alignment horizontal="right"/>
    </xf>
    <xf numFmtId="167" fontId="3" fillId="0" borderId="4" xfId="0" applyNumberFormat="1" applyFont="1" applyFill="1" applyBorder="1" applyAlignment="1">
      <alignment horizontal="right"/>
    </xf>
    <xf numFmtId="0" fontId="14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3" xfId="0" applyNumberFormat="1" applyFont="1" applyFill="1" applyBorder="1" applyAlignment="1">
      <alignment horizontal="center" vertical="justify" wrapText="1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8" xfId="0" applyNumberFormat="1" applyFont="1" applyFill="1" applyBorder="1" applyAlignment="1">
      <alignment horizontal="center" vertical="justify" wrapText="1"/>
    </xf>
    <xf numFmtId="0" fontId="3" fillId="0" borderId="3" xfId="0" applyNumberFormat="1" applyFont="1" applyFill="1" applyBorder="1" applyAlignment="1">
      <alignment horizontal="center" vertical="justify" wrapText="1"/>
    </xf>
    <xf numFmtId="0" fontId="2" fillId="0" borderId="1" xfId="0" applyNumberFormat="1" applyFont="1" applyFill="1" applyBorder="1" applyAlignment="1">
      <alignment horizontal="center" vertical="justify" wrapText="1"/>
    </xf>
    <xf numFmtId="0" fontId="3" fillId="0" borderId="0" xfId="0" applyNumberFormat="1" applyFont="1" applyFill="1" applyAlignment="1">
      <alignment horizontal="center" vertical="justify" wrapText="1"/>
    </xf>
    <xf numFmtId="0" fontId="2" fillId="0" borderId="5" xfId="0" applyNumberFormat="1" applyFont="1" applyFill="1" applyBorder="1" applyAlignment="1">
      <alignment horizontal="right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horizontal="center" vertical="justify"/>
    </xf>
  </cellXfs>
  <cellStyles count="12">
    <cellStyle name="Blogas" xfId="1" builtinId="27"/>
    <cellStyle name="Comma 2" xfId="3"/>
    <cellStyle name="Comma 3" xfId="4"/>
    <cellStyle name="Currency 2" xfId="6"/>
    <cellStyle name="Currency 2 2" xfId="7"/>
    <cellStyle name="Įprastas" xfId="0" builtinId="0"/>
    <cellStyle name="Įprastas 2" xfId="8"/>
    <cellStyle name="Kablelis" xfId="2" builtinId="3"/>
    <cellStyle name="Normal 2" xfId="9"/>
    <cellStyle name="Normal 2 2" xfId="10"/>
    <cellStyle name="Normal 3" xfId="11"/>
    <cellStyle name="Valiuta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3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7" sqref="I7"/>
    </sheetView>
  </sheetViews>
  <sheetFormatPr defaultRowHeight="15" x14ac:dyDescent="0.25"/>
  <cols>
    <col min="1" max="1" width="7.140625" style="34" customWidth="1"/>
    <col min="2" max="2" width="98.7109375" style="6" customWidth="1"/>
    <col min="3" max="3" width="12.42578125" style="6" customWidth="1"/>
    <col min="4" max="16384" width="9.140625" style="6"/>
  </cols>
  <sheetData>
    <row r="1" spans="1:3" ht="15" customHeight="1" x14ac:dyDescent="0.25">
      <c r="B1" s="129" t="s">
        <v>180</v>
      </c>
      <c r="C1" s="129"/>
    </row>
    <row r="2" spans="1:3" ht="15" customHeight="1" x14ac:dyDescent="0.25">
      <c r="B2" s="129" t="s">
        <v>406</v>
      </c>
      <c r="C2" s="129"/>
    </row>
    <row r="3" spans="1:3" ht="15" customHeight="1" x14ac:dyDescent="0.25">
      <c r="B3" s="129" t="s">
        <v>407</v>
      </c>
      <c r="C3" s="129"/>
    </row>
    <row r="4" spans="1:3" ht="15" customHeight="1" x14ac:dyDescent="0.25">
      <c r="B4" s="129" t="s">
        <v>408</v>
      </c>
      <c r="C4" s="129"/>
    </row>
    <row r="5" spans="1:3" ht="15" customHeight="1" x14ac:dyDescent="0.25">
      <c r="B5" s="33"/>
      <c r="C5" s="2"/>
    </row>
    <row r="6" spans="1:3" ht="16.5" customHeight="1" x14ac:dyDescent="0.25">
      <c r="B6" s="36" t="s">
        <v>314</v>
      </c>
      <c r="C6" s="2"/>
    </row>
    <row r="7" spans="1:3" ht="15.75" customHeight="1" x14ac:dyDescent="0.25">
      <c r="B7" s="36"/>
      <c r="C7" s="2" t="s">
        <v>173</v>
      </c>
    </row>
    <row r="8" spans="1:3" ht="24.75" customHeight="1" x14ac:dyDescent="0.25">
      <c r="A8" s="37" t="s">
        <v>42</v>
      </c>
      <c r="B8" s="4" t="s">
        <v>43</v>
      </c>
      <c r="C8" s="4" t="s">
        <v>1</v>
      </c>
    </row>
    <row r="9" spans="1:3" ht="13.5" customHeight="1" x14ac:dyDescent="0.25">
      <c r="A9" s="65">
        <v>1</v>
      </c>
      <c r="B9" s="66" t="s">
        <v>184</v>
      </c>
      <c r="C9" s="77">
        <v>19063</v>
      </c>
    </row>
    <row r="10" spans="1:3" ht="13.5" customHeight="1" x14ac:dyDescent="0.25">
      <c r="A10" s="65">
        <v>2</v>
      </c>
      <c r="B10" s="66" t="s">
        <v>164</v>
      </c>
      <c r="C10" s="68">
        <v>378</v>
      </c>
    </row>
    <row r="11" spans="1:3" ht="13.5" customHeight="1" x14ac:dyDescent="0.25">
      <c r="A11" s="65">
        <v>3</v>
      </c>
      <c r="B11" s="67" t="s">
        <v>165</v>
      </c>
      <c r="C11" s="77">
        <v>42</v>
      </c>
    </row>
    <row r="12" spans="1:3" ht="13.5" customHeight="1" x14ac:dyDescent="0.25">
      <c r="A12" s="65">
        <v>4</v>
      </c>
      <c r="B12" s="10" t="s">
        <v>44</v>
      </c>
      <c r="C12" s="68">
        <v>8</v>
      </c>
    </row>
    <row r="13" spans="1:3" ht="13.5" customHeight="1" x14ac:dyDescent="0.25">
      <c r="A13" s="65">
        <v>5</v>
      </c>
      <c r="B13" s="10" t="s">
        <v>162</v>
      </c>
      <c r="C13" s="68">
        <v>14</v>
      </c>
    </row>
    <row r="14" spans="1:3" ht="13.5" customHeight="1" x14ac:dyDescent="0.25">
      <c r="A14" s="65">
        <v>6</v>
      </c>
      <c r="B14" s="66" t="s">
        <v>163</v>
      </c>
      <c r="C14" s="68">
        <v>396</v>
      </c>
    </row>
    <row r="15" spans="1:3" ht="13.5" customHeight="1" x14ac:dyDescent="0.25">
      <c r="A15" s="65">
        <v>7</v>
      </c>
      <c r="B15" s="66" t="s">
        <v>46</v>
      </c>
      <c r="C15" s="77">
        <v>45</v>
      </c>
    </row>
    <row r="16" spans="1:3" ht="13.5" customHeight="1" x14ac:dyDescent="0.25">
      <c r="A16" s="106">
        <v>8</v>
      </c>
      <c r="B16" s="69" t="s">
        <v>187</v>
      </c>
      <c r="C16" s="93">
        <f>SUM(C17:C55)</f>
        <v>20998.699999999997</v>
      </c>
    </row>
    <row r="17" spans="1:3" ht="13.5" customHeight="1" x14ac:dyDescent="0.25">
      <c r="A17" s="65" t="s">
        <v>223</v>
      </c>
      <c r="B17" s="66" t="s">
        <v>47</v>
      </c>
      <c r="C17" s="68">
        <v>170.1</v>
      </c>
    </row>
    <row r="18" spans="1:3" ht="13.5" customHeight="1" x14ac:dyDescent="0.25">
      <c r="A18" s="65" t="s">
        <v>224</v>
      </c>
      <c r="B18" s="66" t="s">
        <v>57</v>
      </c>
      <c r="C18" s="68">
        <v>471.4</v>
      </c>
    </row>
    <row r="19" spans="1:3" ht="13.5" customHeight="1" x14ac:dyDescent="0.25">
      <c r="A19" s="65" t="s">
        <v>225</v>
      </c>
      <c r="B19" s="66" t="s">
        <v>56</v>
      </c>
      <c r="C19" s="68">
        <v>970.4</v>
      </c>
    </row>
    <row r="20" spans="1:3" ht="13.5" customHeight="1" x14ac:dyDescent="0.25">
      <c r="A20" s="65" t="s">
        <v>226</v>
      </c>
      <c r="B20" s="67" t="s">
        <v>209</v>
      </c>
      <c r="C20" s="68">
        <v>63.1</v>
      </c>
    </row>
    <row r="21" spans="1:3" ht="13.5" customHeight="1" x14ac:dyDescent="0.25">
      <c r="A21" s="65" t="s">
        <v>227</v>
      </c>
      <c r="B21" s="10" t="s">
        <v>137</v>
      </c>
      <c r="C21" s="68">
        <v>19</v>
      </c>
    </row>
    <row r="22" spans="1:3" ht="13.5" customHeight="1" x14ac:dyDescent="0.25">
      <c r="A22" s="65" t="s">
        <v>228</v>
      </c>
      <c r="B22" s="11" t="s">
        <v>210</v>
      </c>
      <c r="C22" s="68">
        <v>4</v>
      </c>
    </row>
    <row r="23" spans="1:3" ht="13.5" customHeight="1" x14ac:dyDescent="0.25">
      <c r="A23" s="65" t="s">
        <v>229</v>
      </c>
      <c r="B23" s="10" t="s">
        <v>126</v>
      </c>
      <c r="C23" s="68">
        <v>20.399999999999999</v>
      </c>
    </row>
    <row r="24" spans="1:3" ht="13.5" customHeight="1" x14ac:dyDescent="0.25">
      <c r="A24" s="65" t="s">
        <v>236</v>
      </c>
      <c r="B24" s="10" t="s">
        <v>125</v>
      </c>
      <c r="C24" s="68">
        <v>666.1</v>
      </c>
    </row>
    <row r="25" spans="1:3" ht="13.5" customHeight="1" x14ac:dyDescent="0.25">
      <c r="A25" s="65" t="s">
        <v>230</v>
      </c>
      <c r="B25" s="11" t="s">
        <v>127</v>
      </c>
      <c r="C25" s="68">
        <v>6.4</v>
      </c>
    </row>
    <row r="26" spans="1:3" ht="13.5" customHeight="1" x14ac:dyDescent="0.25">
      <c r="A26" s="65" t="s">
        <v>231</v>
      </c>
      <c r="B26" s="11" t="s">
        <v>128</v>
      </c>
      <c r="C26" s="68">
        <v>175</v>
      </c>
    </row>
    <row r="27" spans="1:3" ht="29.25" customHeight="1" x14ac:dyDescent="0.25">
      <c r="A27" s="65" t="s">
        <v>266</v>
      </c>
      <c r="B27" s="11" t="s">
        <v>211</v>
      </c>
      <c r="C27" s="68">
        <v>162</v>
      </c>
    </row>
    <row r="28" spans="1:3" ht="27" customHeight="1" x14ac:dyDescent="0.25">
      <c r="A28" s="65" t="s">
        <v>267</v>
      </c>
      <c r="B28" s="11" t="s">
        <v>327</v>
      </c>
      <c r="C28" s="68"/>
    </row>
    <row r="29" spans="1:3" ht="27" customHeight="1" x14ac:dyDescent="0.25">
      <c r="A29" s="65" t="s">
        <v>268</v>
      </c>
      <c r="B29" s="45" t="s">
        <v>252</v>
      </c>
      <c r="C29" s="68">
        <v>20.399999999999999</v>
      </c>
    </row>
    <row r="30" spans="1:3" ht="13.5" customHeight="1" x14ac:dyDescent="0.25">
      <c r="A30" s="65" t="s">
        <v>269</v>
      </c>
      <c r="B30" s="28" t="s">
        <v>212</v>
      </c>
      <c r="C30" s="68">
        <v>0.2</v>
      </c>
    </row>
    <row r="31" spans="1:3" ht="13.5" customHeight="1" x14ac:dyDescent="0.25">
      <c r="A31" s="65" t="s">
        <v>270</v>
      </c>
      <c r="B31" s="11" t="s">
        <v>213</v>
      </c>
      <c r="C31" s="68">
        <v>8.4</v>
      </c>
    </row>
    <row r="32" spans="1:3" ht="13.5" customHeight="1" x14ac:dyDescent="0.25">
      <c r="A32" s="65" t="s">
        <v>271</v>
      </c>
      <c r="B32" s="11" t="s">
        <v>189</v>
      </c>
      <c r="C32" s="68">
        <v>26.1</v>
      </c>
    </row>
    <row r="33" spans="1:3" ht="13.5" customHeight="1" x14ac:dyDescent="0.25">
      <c r="A33" s="65" t="s">
        <v>272</v>
      </c>
      <c r="B33" s="11" t="s">
        <v>242</v>
      </c>
      <c r="C33" s="68">
        <v>12.7</v>
      </c>
    </row>
    <row r="34" spans="1:3" ht="13.5" customHeight="1" x14ac:dyDescent="0.25">
      <c r="A34" s="65" t="s">
        <v>273</v>
      </c>
      <c r="B34" s="28" t="s">
        <v>309</v>
      </c>
      <c r="C34" s="68">
        <v>0.6</v>
      </c>
    </row>
    <row r="35" spans="1:3" ht="13.5" customHeight="1" x14ac:dyDescent="0.25">
      <c r="A35" s="65" t="s">
        <v>274</v>
      </c>
      <c r="B35" s="11" t="s">
        <v>129</v>
      </c>
      <c r="C35" s="68">
        <v>10.3</v>
      </c>
    </row>
    <row r="36" spans="1:3" ht="13.5" customHeight="1" x14ac:dyDescent="0.25">
      <c r="A36" s="65" t="s">
        <v>275</v>
      </c>
      <c r="B36" s="9" t="s">
        <v>130</v>
      </c>
      <c r="C36" s="68">
        <v>28.7</v>
      </c>
    </row>
    <row r="37" spans="1:3" ht="13.5" customHeight="1" x14ac:dyDescent="0.25">
      <c r="A37" s="65" t="s">
        <v>276</v>
      </c>
      <c r="B37" s="9" t="s">
        <v>144</v>
      </c>
      <c r="C37" s="68">
        <v>340</v>
      </c>
    </row>
    <row r="38" spans="1:3" ht="13.5" customHeight="1" x14ac:dyDescent="0.25">
      <c r="A38" s="65" t="s">
        <v>277</v>
      </c>
      <c r="B38" s="9" t="s">
        <v>185</v>
      </c>
      <c r="C38" s="68">
        <v>2.5</v>
      </c>
    </row>
    <row r="39" spans="1:3" ht="13.5" customHeight="1" x14ac:dyDescent="0.25">
      <c r="A39" s="65" t="s">
        <v>278</v>
      </c>
      <c r="B39" s="66" t="s">
        <v>253</v>
      </c>
      <c r="C39" s="68">
        <v>10346.4</v>
      </c>
    </row>
    <row r="40" spans="1:3" ht="13.5" customHeight="1" x14ac:dyDescent="0.25">
      <c r="A40" s="65" t="s">
        <v>279</v>
      </c>
      <c r="B40" s="66" t="s">
        <v>341</v>
      </c>
      <c r="C40" s="68">
        <v>116.3</v>
      </c>
    </row>
    <row r="41" spans="1:3" ht="13.5" customHeight="1" x14ac:dyDescent="0.25">
      <c r="A41" s="65" t="s">
        <v>280</v>
      </c>
      <c r="B41" s="70" t="s">
        <v>265</v>
      </c>
      <c r="C41" s="68">
        <v>26.3</v>
      </c>
    </row>
    <row r="42" spans="1:3" ht="13.5" customHeight="1" x14ac:dyDescent="0.25">
      <c r="A42" s="65" t="s">
        <v>297</v>
      </c>
      <c r="B42" s="66" t="s">
        <v>285</v>
      </c>
      <c r="C42" s="68">
        <v>556.6</v>
      </c>
    </row>
    <row r="43" spans="1:3" ht="13.5" customHeight="1" x14ac:dyDescent="0.25">
      <c r="A43" s="65" t="s">
        <v>298</v>
      </c>
      <c r="B43" s="87" t="s">
        <v>330</v>
      </c>
      <c r="C43" s="68">
        <v>139.80000000000001</v>
      </c>
    </row>
    <row r="44" spans="1:3" ht="15.75" customHeight="1" x14ac:dyDescent="0.25">
      <c r="A44" s="65" t="s">
        <v>299</v>
      </c>
      <c r="B44" s="66" t="s">
        <v>331</v>
      </c>
      <c r="C44" s="68">
        <v>38.5</v>
      </c>
    </row>
    <row r="45" spans="1:3" ht="15.75" customHeight="1" x14ac:dyDescent="0.25">
      <c r="A45" s="65" t="s">
        <v>300</v>
      </c>
      <c r="B45" s="66" t="s">
        <v>332</v>
      </c>
      <c r="C45" s="68">
        <v>25</v>
      </c>
    </row>
    <row r="46" spans="1:3" ht="17.25" customHeight="1" x14ac:dyDescent="0.25">
      <c r="A46" s="65" t="s">
        <v>301</v>
      </c>
      <c r="B46" s="66" t="s">
        <v>287</v>
      </c>
      <c r="C46" s="68">
        <v>5760.2</v>
      </c>
    </row>
    <row r="47" spans="1:3" ht="13.5" customHeight="1" x14ac:dyDescent="0.25">
      <c r="A47" s="65" t="s">
        <v>302</v>
      </c>
      <c r="B47" s="66" t="s">
        <v>391</v>
      </c>
      <c r="C47" s="68">
        <v>204.7</v>
      </c>
    </row>
    <row r="48" spans="1:3" ht="13.5" customHeight="1" x14ac:dyDescent="0.25">
      <c r="A48" s="65" t="s">
        <v>303</v>
      </c>
      <c r="B48" s="66" t="s">
        <v>392</v>
      </c>
      <c r="C48" s="68">
        <v>14</v>
      </c>
    </row>
    <row r="49" spans="1:3" ht="29.25" customHeight="1" x14ac:dyDescent="0.25">
      <c r="A49" s="65" t="s">
        <v>304</v>
      </c>
      <c r="B49" s="28" t="s">
        <v>293</v>
      </c>
      <c r="C49" s="77">
        <v>7.8</v>
      </c>
    </row>
    <row r="50" spans="1:3" ht="13.5" customHeight="1" x14ac:dyDescent="0.25">
      <c r="A50" s="65" t="s">
        <v>305</v>
      </c>
      <c r="B50" s="28" t="s">
        <v>294</v>
      </c>
      <c r="C50" s="77">
        <v>54.2</v>
      </c>
    </row>
    <row r="51" spans="1:3" ht="13.5" customHeight="1" x14ac:dyDescent="0.25">
      <c r="A51" s="65" t="s">
        <v>306</v>
      </c>
      <c r="B51" s="28" t="s">
        <v>263</v>
      </c>
      <c r="C51" s="77">
        <v>11.2</v>
      </c>
    </row>
    <row r="52" spans="1:3" ht="29.25" customHeight="1" x14ac:dyDescent="0.25">
      <c r="A52" s="65" t="s">
        <v>308</v>
      </c>
      <c r="B52" s="28" t="s">
        <v>333</v>
      </c>
      <c r="C52" s="77">
        <v>60.1</v>
      </c>
    </row>
    <row r="53" spans="1:3" ht="29.25" customHeight="1" x14ac:dyDescent="0.25">
      <c r="A53" s="65" t="s">
        <v>337</v>
      </c>
      <c r="B53" s="28" t="s">
        <v>334</v>
      </c>
      <c r="C53" s="77">
        <v>458.8</v>
      </c>
    </row>
    <row r="54" spans="1:3" ht="13.5" customHeight="1" x14ac:dyDescent="0.25">
      <c r="A54" s="65" t="s">
        <v>338</v>
      </c>
      <c r="B54" s="28" t="s">
        <v>296</v>
      </c>
      <c r="C54" s="77">
        <v>1</v>
      </c>
    </row>
    <row r="55" spans="1:3" ht="30" customHeight="1" x14ac:dyDescent="0.25">
      <c r="A55" s="65" t="s">
        <v>343</v>
      </c>
      <c r="B55" s="28" t="s">
        <v>307</v>
      </c>
      <c r="C55" s="77"/>
    </row>
    <row r="56" spans="1:3" ht="13.5" customHeight="1" x14ac:dyDescent="0.25">
      <c r="A56" s="65">
        <v>9</v>
      </c>
      <c r="B56" s="28" t="s">
        <v>254</v>
      </c>
      <c r="C56" s="77">
        <v>1</v>
      </c>
    </row>
    <row r="57" spans="1:3" ht="13.5" customHeight="1" x14ac:dyDescent="0.25">
      <c r="A57" s="65">
        <v>10</v>
      </c>
      <c r="B57" s="66" t="s">
        <v>216</v>
      </c>
      <c r="C57" s="77">
        <v>180</v>
      </c>
    </row>
    <row r="58" spans="1:3" ht="13.5" customHeight="1" x14ac:dyDescent="0.25">
      <c r="A58" s="65">
        <v>11</v>
      </c>
      <c r="B58" s="66" t="s">
        <v>219</v>
      </c>
      <c r="C58" s="77">
        <v>25</v>
      </c>
    </row>
    <row r="59" spans="1:3" ht="13.5" customHeight="1" x14ac:dyDescent="0.25">
      <c r="A59" s="65">
        <v>12</v>
      </c>
      <c r="B59" s="66" t="s">
        <v>62</v>
      </c>
      <c r="C59" s="77">
        <v>35</v>
      </c>
    </row>
    <row r="60" spans="1:3" ht="13.5" customHeight="1" x14ac:dyDescent="0.25">
      <c r="A60" s="65">
        <v>13</v>
      </c>
      <c r="B60" s="66" t="s">
        <v>221</v>
      </c>
      <c r="C60" s="77">
        <v>167.8</v>
      </c>
    </row>
    <row r="61" spans="1:3" ht="13.5" customHeight="1" x14ac:dyDescent="0.25">
      <c r="A61" s="65">
        <v>14</v>
      </c>
      <c r="B61" s="1" t="s">
        <v>220</v>
      </c>
      <c r="C61" s="77">
        <v>240.5</v>
      </c>
    </row>
    <row r="62" spans="1:3" ht="13.5" customHeight="1" x14ac:dyDescent="0.25">
      <c r="A62" s="65">
        <v>15</v>
      </c>
      <c r="B62" s="1" t="s">
        <v>60</v>
      </c>
      <c r="C62" s="68">
        <v>645.20000000000005</v>
      </c>
    </row>
    <row r="63" spans="1:3" ht="13.5" customHeight="1" x14ac:dyDescent="0.25">
      <c r="A63" s="65">
        <v>16</v>
      </c>
      <c r="B63" s="1" t="s">
        <v>217</v>
      </c>
      <c r="C63" s="68">
        <v>40</v>
      </c>
    </row>
    <row r="64" spans="1:3" ht="13.5" customHeight="1" x14ac:dyDescent="0.25">
      <c r="A64" s="65">
        <v>17</v>
      </c>
      <c r="B64" s="1" t="s">
        <v>218</v>
      </c>
      <c r="C64" s="68">
        <v>1275</v>
      </c>
    </row>
    <row r="65" spans="1:3" ht="13.5" customHeight="1" x14ac:dyDescent="0.25">
      <c r="A65" s="65" t="s">
        <v>264</v>
      </c>
      <c r="B65" s="1" t="s">
        <v>222</v>
      </c>
      <c r="C65" s="68">
        <v>1265</v>
      </c>
    </row>
    <row r="66" spans="1:3" ht="13.5" customHeight="1" x14ac:dyDescent="0.25">
      <c r="A66" s="65">
        <v>18</v>
      </c>
      <c r="B66" s="1" t="s">
        <v>214</v>
      </c>
      <c r="C66" s="68">
        <v>25</v>
      </c>
    </row>
    <row r="67" spans="1:3" ht="13.5" customHeight="1" x14ac:dyDescent="0.25">
      <c r="A67" s="65">
        <v>19</v>
      </c>
      <c r="B67" s="1" t="s">
        <v>58</v>
      </c>
      <c r="C67" s="68">
        <v>50</v>
      </c>
    </row>
    <row r="68" spans="1:3" ht="13.5" customHeight="1" x14ac:dyDescent="0.25">
      <c r="A68" s="65">
        <v>20</v>
      </c>
      <c r="B68" s="1" t="s">
        <v>215</v>
      </c>
      <c r="C68" s="68">
        <v>122</v>
      </c>
    </row>
    <row r="69" spans="1:3" ht="13.5" customHeight="1" x14ac:dyDescent="0.25">
      <c r="A69" s="127" t="s">
        <v>45</v>
      </c>
      <c r="B69" s="128"/>
      <c r="C69" s="93">
        <f>SUM(C9:C16,C56:C64,C66,C67,C68)</f>
        <v>43751.199999999997</v>
      </c>
    </row>
    <row r="70" spans="1:3" ht="13.5" customHeight="1" x14ac:dyDescent="0.25">
      <c r="A70" s="125" t="s">
        <v>313</v>
      </c>
      <c r="B70" s="126"/>
      <c r="C70" s="68">
        <v>2746.7</v>
      </c>
    </row>
    <row r="72" spans="1:3" x14ac:dyDescent="0.25">
      <c r="C72" s="27"/>
    </row>
    <row r="73" spans="1:3" x14ac:dyDescent="0.25">
      <c r="C73" s="27"/>
    </row>
  </sheetData>
  <mergeCells count="6">
    <mergeCell ref="A70:B70"/>
    <mergeCell ref="A69:B69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6"/>
  <sheetViews>
    <sheetView zoomScaleNormal="10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I22" sqref="I22"/>
    </sheetView>
  </sheetViews>
  <sheetFormatPr defaultRowHeight="15" x14ac:dyDescent="0.25"/>
  <cols>
    <col min="1" max="1" width="4.140625" style="33" customWidth="1"/>
    <col min="2" max="2" width="52.140625" style="6" customWidth="1"/>
    <col min="3" max="6" width="18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E1" s="133" t="s">
        <v>190</v>
      </c>
      <c r="F1" s="133"/>
      <c r="G1" s="16"/>
      <c r="H1" s="16"/>
      <c r="I1" s="16"/>
      <c r="J1" s="35"/>
    </row>
    <row r="2" spans="1:10" ht="15" customHeight="1" x14ac:dyDescent="0.25">
      <c r="E2" s="133" t="s">
        <v>404</v>
      </c>
      <c r="F2" s="133"/>
      <c r="G2" s="16"/>
      <c r="H2" s="16"/>
      <c r="I2" s="16"/>
      <c r="J2" s="35"/>
    </row>
    <row r="3" spans="1:10" ht="15" customHeight="1" x14ac:dyDescent="0.25">
      <c r="A3" s="33" t="s">
        <v>55</v>
      </c>
      <c r="E3" s="133" t="s">
        <v>409</v>
      </c>
      <c r="F3" s="133"/>
      <c r="G3" s="16"/>
      <c r="H3" s="16"/>
      <c r="I3" s="16"/>
      <c r="J3" s="35"/>
    </row>
    <row r="4" spans="1:10" ht="16.5" customHeight="1" x14ac:dyDescent="0.25">
      <c r="E4" s="133" t="s">
        <v>191</v>
      </c>
      <c r="F4" s="133"/>
      <c r="G4" s="16"/>
      <c r="H4" s="16"/>
      <c r="I4" s="16"/>
      <c r="J4" s="35"/>
    </row>
    <row r="5" spans="1:10" ht="31.5" customHeight="1" x14ac:dyDescent="0.25">
      <c r="A5" s="132" t="s">
        <v>315</v>
      </c>
      <c r="B5" s="132"/>
      <c r="C5" s="132"/>
      <c r="D5" s="132"/>
      <c r="E5" s="132"/>
      <c r="F5" s="132"/>
    </row>
    <row r="6" spans="1:10" ht="16.5" customHeight="1" x14ac:dyDescent="0.25">
      <c r="F6" s="80" t="s">
        <v>173</v>
      </c>
    </row>
    <row r="7" spans="1:10" ht="63" customHeight="1" x14ac:dyDescent="0.25">
      <c r="A7" s="7" t="s">
        <v>0</v>
      </c>
      <c r="B7" s="7" t="s">
        <v>39</v>
      </c>
      <c r="C7" s="7" t="s">
        <v>1</v>
      </c>
      <c r="D7" s="7" t="s">
        <v>202</v>
      </c>
      <c r="E7" s="7" t="s">
        <v>220</v>
      </c>
      <c r="F7" s="7" t="s">
        <v>60</v>
      </c>
    </row>
    <row r="8" spans="1:10" ht="14.25" customHeight="1" x14ac:dyDescent="0.25">
      <c r="A8" s="32">
        <v>1</v>
      </c>
      <c r="B8" s="3" t="s">
        <v>177</v>
      </c>
      <c r="C8" s="77">
        <f t="shared" ref="C8:C42" si="0">SUM(D8+E8+F8)</f>
        <v>15.3</v>
      </c>
      <c r="D8" s="94">
        <v>3.5</v>
      </c>
      <c r="E8" s="94">
        <v>0.3</v>
      </c>
      <c r="F8" s="94">
        <v>11.5</v>
      </c>
    </row>
    <row r="9" spans="1:10" ht="14.25" customHeight="1" x14ac:dyDescent="0.25">
      <c r="A9" s="32">
        <v>2</v>
      </c>
      <c r="B9" s="3" t="s">
        <v>245</v>
      </c>
      <c r="C9" s="77">
        <f t="shared" si="0"/>
        <v>1.7</v>
      </c>
      <c r="D9" s="94">
        <v>0.3</v>
      </c>
      <c r="E9" s="94">
        <v>1.4</v>
      </c>
      <c r="F9" s="94"/>
    </row>
    <row r="10" spans="1:10" ht="14.25" customHeight="1" x14ac:dyDescent="0.25">
      <c r="A10" s="4">
        <v>3</v>
      </c>
      <c r="B10" s="1" t="s">
        <v>246</v>
      </c>
      <c r="C10" s="77">
        <f t="shared" si="0"/>
        <v>4</v>
      </c>
      <c r="D10" s="94"/>
      <c r="E10" s="94">
        <v>4</v>
      </c>
      <c r="F10" s="94"/>
    </row>
    <row r="11" spans="1:10" ht="14.25" customHeight="1" x14ac:dyDescent="0.25">
      <c r="A11" s="32">
        <v>4</v>
      </c>
      <c r="B11" s="29" t="s">
        <v>61</v>
      </c>
      <c r="C11" s="77">
        <f t="shared" si="0"/>
        <v>0.8</v>
      </c>
      <c r="D11" s="94"/>
      <c r="E11" s="94">
        <v>0.8</v>
      </c>
      <c r="F11" s="94"/>
    </row>
    <row r="12" spans="1:10" ht="14.25" customHeight="1" x14ac:dyDescent="0.25">
      <c r="A12" s="32">
        <v>5</v>
      </c>
      <c r="B12" s="1" t="s">
        <v>150</v>
      </c>
      <c r="C12" s="77">
        <f t="shared" si="0"/>
        <v>9.6</v>
      </c>
      <c r="D12" s="94">
        <v>0.6</v>
      </c>
      <c r="E12" s="94">
        <v>1.4</v>
      </c>
      <c r="F12" s="94">
        <v>7.6</v>
      </c>
    </row>
    <row r="13" spans="1:10" ht="14.25" customHeight="1" x14ac:dyDescent="0.25">
      <c r="A13" s="4">
        <v>6</v>
      </c>
      <c r="B13" s="1" t="s">
        <v>26</v>
      </c>
      <c r="C13" s="77">
        <f t="shared" si="0"/>
        <v>19.5</v>
      </c>
      <c r="D13" s="94">
        <v>3.5</v>
      </c>
      <c r="E13" s="94">
        <v>3</v>
      </c>
      <c r="F13" s="94">
        <v>13</v>
      </c>
    </row>
    <row r="14" spans="1:10" ht="14.25" customHeight="1" x14ac:dyDescent="0.25">
      <c r="A14" s="32">
        <v>7</v>
      </c>
      <c r="B14" s="1" t="s">
        <v>8</v>
      </c>
      <c r="C14" s="77">
        <f t="shared" si="0"/>
        <v>3.3</v>
      </c>
      <c r="D14" s="94">
        <v>0.3</v>
      </c>
      <c r="E14" s="94">
        <v>3</v>
      </c>
      <c r="F14" s="94"/>
    </row>
    <row r="15" spans="1:10" ht="14.25" customHeight="1" x14ac:dyDescent="0.25">
      <c r="A15" s="32">
        <v>8</v>
      </c>
      <c r="B15" s="1" t="s">
        <v>9</v>
      </c>
      <c r="C15" s="77">
        <f t="shared" si="0"/>
        <v>8</v>
      </c>
      <c r="D15" s="94">
        <v>5.5</v>
      </c>
      <c r="E15" s="94">
        <v>2.5</v>
      </c>
      <c r="F15" s="94"/>
    </row>
    <row r="16" spans="1:10" ht="14.25" customHeight="1" x14ac:dyDescent="0.25">
      <c r="A16" s="4">
        <v>9</v>
      </c>
      <c r="B16" s="1" t="s">
        <v>140</v>
      </c>
      <c r="C16" s="77">
        <f t="shared" si="0"/>
        <v>9</v>
      </c>
      <c r="D16" s="94">
        <v>0.3</v>
      </c>
      <c r="E16" s="94">
        <v>8.6999999999999993</v>
      </c>
      <c r="F16" s="94"/>
    </row>
    <row r="17" spans="1:6" ht="14.25" customHeight="1" x14ac:dyDescent="0.25">
      <c r="A17" s="32">
        <v>10</v>
      </c>
      <c r="B17" s="1" t="s">
        <v>147</v>
      </c>
      <c r="C17" s="77">
        <f t="shared" si="0"/>
        <v>22</v>
      </c>
      <c r="D17" s="94">
        <v>2</v>
      </c>
      <c r="E17" s="94">
        <v>7</v>
      </c>
      <c r="F17" s="94">
        <v>13</v>
      </c>
    </row>
    <row r="18" spans="1:6" ht="14.25" customHeight="1" x14ac:dyDescent="0.25">
      <c r="A18" s="32">
        <v>11</v>
      </c>
      <c r="B18" s="1" t="s">
        <v>10</v>
      </c>
      <c r="C18" s="77">
        <f t="shared" si="0"/>
        <v>11</v>
      </c>
      <c r="D18" s="94">
        <v>0.4</v>
      </c>
      <c r="E18" s="94">
        <v>0.6</v>
      </c>
      <c r="F18" s="94">
        <v>10</v>
      </c>
    </row>
    <row r="19" spans="1:6" ht="14.25" customHeight="1" x14ac:dyDescent="0.25">
      <c r="A19" s="32">
        <v>12</v>
      </c>
      <c r="B19" s="1" t="s">
        <v>152</v>
      </c>
      <c r="C19" s="77">
        <f t="shared" si="0"/>
        <v>15.6</v>
      </c>
      <c r="D19" s="94">
        <v>0.8</v>
      </c>
      <c r="E19" s="94">
        <v>1.8</v>
      </c>
      <c r="F19" s="94">
        <v>13</v>
      </c>
    </row>
    <row r="20" spans="1:6" ht="14.25" customHeight="1" x14ac:dyDescent="0.25">
      <c r="A20" s="32">
        <v>13</v>
      </c>
      <c r="B20" s="1" t="s">
        <v>19</v>
      </c>
      <c r="C20" s="77">
        <f t="shared" si="0"/>
        <v>55.2</v>
      </c>
      <c r="D20" s="94">
        <v>2</v>
      </c>
      <c r="E20" s="94">
        <v>0.2</v>
      </c>
      <c r="F20" s="94">
        <v>53</v>
      </c>
    </row>
    <row r="21" spans="1:6" ht="14.25" customHeight="1" x14ac:dyDescent="0.25">
      <c r="A21" s="32">
        <v>14</v>
      </c>
      <c r="B21" s="1" t="s">
        <v>20</v>
      </c>
      <c r="C21" s="77">
        <f t="shared" si="0"/>
        <v>63.2</v>
      </c>
      <c r="D21" s="94">
        <v>0.8</v>
      </c>
      <c r="E21" s="94">
        <v>0.4</v>
      </c>
      <c r="F21" s="94">
        <v>62</v>
      </c>
    </row>
    <row r="22" spans="1:6" ht="14.25" customHeight="1" x14ac:dyDescent="0.25">
      <c r="A22" s="4">
        <v>15</v>
      </c>
      <c r="B22" s="1" t="s">
        <v>21</v>
      </c>
      <c r="C22" s="77">
        <f t="shared" si="0"/>
        <v>59.2</v>
      </c>
      <c r="D22" s="94">
        <v>2.6</v>
      </c>
      <c r="E22" s="94">
        <v>0.6</v>
      </c>
      <c r="F22" s="94">
        <v>56</v>
      </c>
    </row>
    <row r="23" spans="1:6" ht="14.25" customHeight="1" x14ac:dyDescent="0.25">
      <c r="A23" s="32">
        <v>16</v>
      </c>
      <c r="B23" s="1" t="s">
        <v>22</v>
      </c>
      <c r="C23" s="77">
        <f t="shared" si="0"/>
        <v>89.4</v>
      </c>
      <c r="D23" s="94">
        <v>1.7</v>
      </c>
      <c r="E23" s="94">
        <v>2.5</v>
      </c>
      <c r="F23" s="94">
        <v>85.2</v>
      </c>
    </row>
    <row r="24" spans="1:6" x14ac:dyDescent="0.25">
      <c r="A24" s="32">
        <v>17</v>
      </c>
      <c r="B24" s="1" t="s">
        <v>23</v>
      </c>
      <c r="C24" s="77">
        <f t="shared" si="0"/>
        <v>74</v>
      </c>
      <c r="D24" s="94">
        <v>1.2</v>
      </c>
      <c r="E24" s="94">
        <v>0.8</v>
      </c>
      <c r="F24" s="94">
        <v>72</v>
      </c>
    </row>
    <row r="25" spans="1:6" x14ac:dyDescent="0.25">
      <c r="A25" s="4">
        <v>18</v>
      </c>
      <c r="B25" s="1" t="s">
        <v>24</v>
      </c>
      <c r="C25" s="77">
        <f t="shared" si="0"/>
        <v>90.5</v>
      </c>
      <c r="D25" s="94">
        <v>5</v>
      </c>
      <c r="E25" s="94">
        <v>0.5</v>
      </c>
      <c r="F25" s="94">
        <v>85</v>
      </c>
    </row>
    <row r="26" spans="1:6" x14ac:dyDescent="0.25">
      <c r="A26" s="32">
        <v>19</v>
      </c>
      <c r="B26" s="1" t="s">
        <v>11</v>
      </c>
      <c r="C26" s="77">
        <f t="shared" si="0"/>
        <v>82</v>
      </c>
      <c r="D26" s="77">
        <v>3.5</v>
      </c>
      <c r="E26" s="77">
        <v>0.5</v>
      </c>
      <c r="F26" s="77">
        <v>78</v>
      </c>
    </row>
    <row r="27" spans="1:6" ht="14.25" customHeight="1" x14ac:dyDescent="0.25">
      <c r="A27" s="32">
        <v>20</v>
      </c>
      <c r="B27" s="1" t="s">
        <v>12</v>
      </c>
      <c r="C27" s="77">
        <f t="shared" si="0"/>
        <v>24.5</v>
      </c>
      <c r="D27" s="94"/>
      <c r="E27" s="94"/>
      <c r="F27" s="94">
        <v>24.5</v>
      </c>
    </row>
    <row r="28" spans="1:6" ht="14.25" customHeight="1" x14ac:dyDescent="0.25">
      <c r="A28" s="4">
        <v>21</v>
      </c>
      <c r="B28" s="45" t="s">
        <v>142</v>
      </c>
      <c r="C28" s="77">
        <f t="shared" si="0"/>
        <v>42.5</v>
      </c>
      <c r="D28" s="91">
        <v>2.5</v>
      </c>
      <c r="E28" s="91"/>
      <c r="F28" s="92">
        <v>40</v>
      </c>
    </row>
    <row r="29" spans="1:6" ht="14.25" customHeight="1" x14ac:dyDescent="0.25">
      <c r="A29" s="32">
        <v>22</v>
      </c>
      <c r="B29" s="1" t="s">
        <v>170</v>
      </c>
      <c r="C29" s="77">
        <f t="shared" si="0"/>
        <v>10</v>
      </c>
      <c r="D29" s="94"/>
      <c r="E29" s="94"/>
      <c r="F29" s="94">
        <v>10</v>
      </c>
    </row>
    <row r="30" spans="1:6" ht="14.25" customHeight="1" x14ac:dyDescent="0.25">
      <c r="A30" s="32">
        <v>23</v>
      </c>
      <c r="B30" s="1" t="s">
        <v>40</v>
      </c>
      <c r="C30" s="77">
        <f t="shared" si="0"/>
        <v>32</v>
      </c>
      <c r="D30" s="94">
        <v>25</v>
      </c>
      <c r="E30" s="94"/>
      <c r="F30" s="94">
        <v>7</v>
      </c>
    </row>
    <row r="31" spans="1:6" ht="16.5" customHeight="1" x14ac:dyDescent="0.25">
      <c r="A31" s="4">
        <v>24</v>
      </c>
      <c r="B31" s="46" t="s">
        <v>143</v>
      </c>
      <c r="C31" s="77">
        <f t="shared" si="0"/>
        <v>14</v>
      </c>
      <c r="D31" s="94">
        <v>14</v>
      </c>
      <c r="E31" s="94"/>
      <c r="F31" s="94"/>
    </row>
    <row r="32" spans="1:6" ht="16.5" customHeight="1" x14ac:dyDescent="0.25">
      <c r="A32" s="32">
        <v>25</v>
      </c>
      <c r="B32" s="1" t="s">
        <v>13</v>
      </c>
      <c r="C32" s="77">
        <f t="shared" si="0"/>
        <v>3</v>
      </c>
      <c r="D32" s="77">
        <v>2</v>
      </c>
      <c r="E32" s="77">
        <v>1</v>
      </c>
      <c r="F32" s="77"/>
    </row>
    <row r="33" spans="1:13" ht="14.25" customHeight="1" x14ac:dyDescent="0.25">
      <c r="A33" s="32">
        <v>26</v>
      </c>
      <c r="B33" s="1" t="s">
        <v>167</v>
      </c>
      <c r="C33" s="77">
        <f t="shared" si="0"/>
        <v>5</v>
      </c>
      <c r="D33" s="77">
        <v>5</v>
      </c>
      <c r="E33" s="77"/>
      <c r="F33" s="77"/>
    </row>
    <row r="34" spans="1:13" ht="14.25" customHeight="1" x14ac:dyDescent="0.25">
      <c r="A34" s="4">
        <v>27</v>
      </c>
      <c r="B34" s="1" t="s">
        <v>14</v>
      </c>
      <c r="C34" s="77">
        <f t="shared" si="0"/>
        <v>55</v>
      </c>
      <c r="D34" s="77">
        <v>45</v>
      </c>
      <c r="E34" s="77">
        <v>10</v>
      </c>
      <c r="F34" s="77"/>
    </row>
    <row r="35" spans="1:13" ht="14.25" customHeight="1" x14ac:dyDescent="0.25">
      <c r="A35" s="32">
        <v>28</v>
      </c>
      <c r="B35" s="1" t="s">
        <v>15</v>
      </c>
      <c r="C35" s="77">
        <f t="shared" si="0"/>
        <v>34</v>
      </c>
      <c r="D35" s="94">
        <v>20</v>
      </c>
      <c r="E35" s="94">
        <v>14</v>
      </c>
      <c r="F35" s="94"/>
    </row>
    <row r="36" spans="1:13" ht="14.25" customHeight="1" x14ac:dyDescent="0.25">
      <c r="A36" s="32">
        <v>29</v>
      </c>
      <c r="B36" s="1" t="s">
        <v>29</v>
      </c>
      <c r="C36" s="77">
        <f t="shared" si="0"/>
        <v>0.60000000000000009</v>
      </c>
      <c r="D36" s="94">
        <v>0.2</v>
      </c>
      <c r="E36" s="94">
        <v>0.4</v>
      </c>
      <c r="F36" s="94"/>
    </row>
    <row r="37" spans="1:13" ht="14.25" customHeight="1" x14ac:dyDescent="0.25">
      <c r="A37" s="32">
        <v>30</v>
      </c>
      <c r="B37" s="1" t="s">
        <v>51</v>
      </c>
      <c r="C37" s="77">
        <f t="shared" si="0"/>
        <v>2.4</v>
      </c>
      <c r="D37" s="94">
        <v>0.4</v>
      </c>
      <c r="E37" s="94">
        <v>2</v>
      </c>
      <c r="F37" s="94"/>
      <c r="H37" s="50"/>
      <c r="I37" s="2"/>
      <c r="J37" s="5"/>
      <c r="K37" s="5"/>
      <c r="L37" s="2"/>
      <c r="M37" s="2"/>
    </row>
    <row r="38" spans="1:13" ht="14.25" customHeight="1" x14ac:dyDescent="0.25">
      <c r="A38" s="32">
        <v>31</v>
      </c>
      <c r="B38" s="1" t="s">
        <v>16</v>
      </c>
      <c r="C38" s="77">
        <f t="shared" si="0"/>
        <v>12.2</v>
      </c>
      <c r="D38" s="94">
        <v>10.7</v>
      </c>
      <c r="E38" s="94">
        <v>1.5</v>
      </c>
      <c r="F38" s="94"/>
    </row>
    <row r="39" spans="1:13" ht="14.25" customHeight="1" x14ac:dyDescent="0.25">
      <c r="A39" s="32">
        <v>32</v>
      </c>
      <c r="B39" s="1" t="s">
        <v>59</v>
      </c>
      <c r="C39" s="77">
        <f t="shared" si="0"/>
        <v>12.2</v>
      </c>
      <c r="D39" s="94">
        <v>7</v>
      </c>
      <c r="E39" s="94">
        <v>0.8</v>
      </c>
      <c r="F39" s="94">
        <v>4.4000000000000004</v>
      </c>
    </row>
    <row r="40" spans="1:13" ht="14.25" customHeight="1" x14ac:dyDescent="0.25">
      <c r="A40" s="4">
        <v>33</v>
      </c>
      <c r="B40" s="1" t="s">
        <v>248</v>
      </c>
      <c r="C40" s="77">
        <f t="shared" si="0"/>
        <v>2.5</v>
      </c>
      <c r="D40" s="94">
        <v>2</v>
      </c>
      <c r="E40" s="94">
        <v>0.5</v>
      </c>
      <c r="F40" s="94"/>
    </row>
    <row r="41" spans="1:13" ht="14.25" customHeight="1" x14ac:dyDescent="0.25">
      <c r="A41" s="32">
        <v>34</v>
      </c>
      <c r="B41" s="1" t="s">
        <v>7</v>
      </c>
      <c r="C41" s="77">
        <f t="shared" si="0"/>
        <v>161.80000000000001</v>
      </c>
      <c r="D41" s="77"/>
      <c r="E41" s="94">
        <v>161.80000000000001</v>
      </c>
      <c r="F41" s="77"/>
      <c r="G41" s="5"/>
    </row>
    <row r="42" spans="1:13" x14ac:dyDescent="0.25">
      <c r="A42" s="32">
        <v>35</v>
      </c>
      <c r="B42" s="1" t="s">
        <v>124</v>
      </c>
      <c r="C42" s="77">
        <f t="shared" si="0"/>
        <v>8.5</v>
      </c>
      <c r="D42" s="77"/>
      <c r="E42" s="77">
        <v>8.5</v>
      </c>
      <c r="F42" s="77"/>
      <c r="G42" s="27"/>
      <c r="H42" s="27"/>
      <c r="I42" s="27"/>
      <c r="J42" s="27"/>
    </row>
    <row r="43" spans="1:13" ht="13.5" customHeight="1" x14ac:dyDescent="0.25">
      <c r="A43" s="130" t="s">
        <v>17</v>
      </c>
      <c r="B43" s="131"/>
      <c r="C43" s="95">
        <f>SUM(C8:C42)</f>
        <v>1053.5</v>
      </c>
      <c r="D43" s="95">
        <f>SUM(D8:D42)</f>
        <v>167.79999999999998</v>
      </c>
      <c r="E43" s="95">
        <f>SUM(E8:E42)</f>
        <v>240.5</v>
      </c>
      <c r="F43" s="95">
        <f>SUM(F8:F42)</f>
        <v>645.19999999999993</v>
      </c>
    </row>
    <row r="44" spans="1:13" x14ac:dyDescent="0.25">
      <c r="D44" s="27"/>
      <c r="E44" s="27"/>
      <c r="F44" s="27"/>
    </row>
    <row r="45" spans="1:13" x14ac:dyDescent="0.25">
      <c r="C45" s="27"/>
      <c r="D45" s="27"/>
      <c r="E45" s="27"/>
      <c r="F45" s="27"/>
    </row>
    <row r="46" spans="1:13" x14ac:dyDescent="0.25">
      <c r="F46" s="27"/>
    </row>
  </sheetData>
  <mergeCells count="6">
    <mergeCell ref="A43:B43"/>
    <mergeCell ref="A5:F5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workbookViewId="0">
      <pane xSplit="4" ySplit="11" topLeftCell="E12" activePane="bottomRight" state="frozen"/>
      <selection pane="topRight" activeCell="E1" sqref="E1"/>
      <selection pane="bottomLeft" activeCell="A13" sqref="A13"/>
      <selection pane="bottomRight" activeCell="L12" sqref="L12"/>
    </sheetView>
  </sheetViews>
  <sheetFormatPr defaultRowHeight="15" x14ac:dyDescent="0.2"/>
  <cols>
    <col min="1" max="1" width="6.28515625" style="48" customWidth="1"/>
    <col min="2" max="2" width="14.28515625" style="48" customWidth="1"/>
    <col min="3" max="3" width="32.140625" style="48" customWidth="1"/>
    <col min="4" max="4" width="41.42578125" style="48" customWidth="1"/>
    <col min="5" max="5" width="9.85546875" style="48" customWidth="1"/>
    <col min="6" max="6" width="8.42578125" style="48" customWidth="1"/>
    <col min="7" max="7" width="11.42578125" style="48" customWidth="1"/>
    <col min="8" max="8" width="9.5703125" style="48" customWidth="1"/>
    <col min="9" max="9" width="9.140625" style="48"/>
    <col min="10" max="10" width="11" style="48" customWidth="1"/>
    <col min="11" max="16384" width="9.140625" style="48"/>
  </cols>
  <sheetData>
    <row r="1" spans="1:8" ht="13.5" customHeight="1" x14ac:dyDescent="0.2">
      <c r="E1" s="146" t="s">
        <v>146</v>
      </c>
      <c r="F1" s="146"/>
      <c r="G1" s="146"/>
      <c r="H1" s="146"/>
    </row>
    <row r="2" spans="1:8" ht="13.5" customHeight="1" x14ac:dyDescent="0.2">
      <c r="E2" s="146" t="s">
        <v>401</v>
      </c>
      <c r="F2" s="146"/>
      <c r="G2" s="146"/>
      <c r="H2" s="146"/>
    </row>
    <row r="3" spans="1:8" ht="13.5" customHeight="1" x14ac:dyDescent="0.2">
      <c r="E3" s="146" t="s">
        <v>410</v>
      </c>
      <c r="F3" s="146"/>
      <c r="G3" s="146"/>
      <c r="H3" s="146"/>
    </row>
    <row r="4" spans="1:8" ht="13.5" customHeight="1" x14ac:dyDescent="0.2">
      <c r="E4" s="146" t="s">
        <v>166</v>
      </c>
      <c r="F4" s="146"/>
      <c r="G4" s="146"/>
      <c r="H4" s="146"/>
    </row>
    <row r="5" spans="1:8" ht="25.5" customHeight="1" x14ac:dyDescent="0.2">
      <c r="B5" s="147" t="s">
        <v>316</v>
      </c>
      <c r="C5" s="147"/>
      <c r="D5" s="147"/>
      <c r="E5" s="147"/>
      <c r="F5" s="147"/>
      <c r="G5" s="147"/>
      <c r="H5" s="147"/>
    </row>
    <row r="6" spans="1:8" ht="4.9000000000000004" hidden="1" customHeight="1" x14ac:dyDescent="0.2">
      <c r="B6" s="149"/>
      <c r="C6" s="149"/>
      <c r="D6" s="149"/>
      <c r="E6" s="149"/>
      <c r="F6" s="149"/>
      <c r="G6" s="149"/>
      <c r="H6" s="149"/>
    </row>
    <row r="7" spans="1:8" ht="14.25" customHeight="1" x14ac:dyDescent="0.2">
      <c r="G7" s="148" t="s">
        <v>173</v>
      </c>
      <c r="H7" s="148"/>
    </row>
    <row r="8" spans="1:8" ht="10.5" customHeight="1" x14ac:dyDescent="0.2">
      <c r="A8" s="135" t="s">
        <v>134</v>
      </c>
      <c r="B8" s="135" t="s">
        <v>63</v>
      </c>
      <c r="C8" s="135" t="s">
        <v>74</v>
      </c>
      <c r="D8" s="135" t="s">
        <v>80</v>
      </c>
      <c r="E8" s="135" t="s">
        <v>1</v>
      </c>
      <c r="F8" s="135" t="s">
        <v>2</v>
      </c>
      <c r="G8" s="135"/>
      <c r="H8" s="135"/>
    </row>
    <row r="9" spans="1:8" ht="12" customHeight="1" x14ac:dyDescent="0.2">
      <c r="A9" s="135"/>
      <c r="B9" s="135"/>
      <c r="C9" s="135"/>
      <c r="D9" s="135"/>
      <c r="E9" s="135"/>
      <c r="F9" s="135" t="s">
        <v>3</v>
      </c>
      <c r="G9" s="135"/>
      <c r="H9" s="135" t="s">
        <v>4</v>
      </c>
    </row>
    <row r="10" spans="1:8" ht="15" customHeight="1" x14ac:dyDescent="0.2">
      <c r="A10" s="135"/>
      <c r="B10" s="135"/>
      <c r="C10" s="135"/>
      <c r="D10" s="135"/>
      <c r="E10" s="135"/>
      <c r="F10" s="135" t="s">
        <v>5</v>
      </c>
      <c r="G10" s="135" t="s">
        <v>6</v>
      </c>
      <c r="H10" s="135"/>
    </row>
    <row r="11" spans="1:8" ht="12.75" customHeight="1" x14ac:dyDescent="0.2">
      <c r="A11" s="135"/>
      <c r="B11" s="135"/>
      <c r="C11" s="135"/>
      <c r="D11" s="135"/>
      <c r="E11" s="135"/>
      <c r="F11" s="135"/>
      <c r="G11" s="135"/>
      <c r="H11" s="135"/>
    </row>
    <row r="12" spans="1:8" ht="30" customHeight="1" x14ac:dyDescent="0.25">
      <c r="A12" s="108">
        <v>1</v>
      </c>
      <c r="B12" s="137" t="s">
        <v>38</v>
      </c>
      <c r="C12" s="53" t="s">
        <v>177</v>
      </c>
      <c r="D12" s="118" t="s">
        <v>200</v>
      </c>
      <c r="E12" s="77">
        <f>SUM(F12,H12)</f>
        <v>376.1</v>
      </c>
      <c r="F12" s="77">
        <v>371.1</v>
      </c>
      <c r="G12" s="77">
        <v>291.2</v>
      </c>
      <c r="H12" s="77">
        <v>5</v>
      </c>
    </row>
    <row r="13" spans="1:8" ht="14.25" customHeight="1" x14ac:dyDescent="0.25">
      <c r="A13" s="108">
        <v>2</v>
      </c>
      <c r="B13" s="138"/>
      <c r="C13" s="110" t="s">
        <v>255</v>
      </c>
      <c r="D13" s="110" t="s">
        <v>256</v>
      </c>
      <c r="E13" s="77">
        <f t="shared" ref="E13:E63" si="0">SUM(F13,H13)</f>
        <v>117.5</v>
      </c>
      <c r="F13" s="77">
        <v>117.5</v>
      </c>
      <c r="G13" s="77">
        <v>84.8</v>
      </c>
      <c r="H13" s="77"/>
    </row>
    <row r="14" spans="1:8" ht="14.25" customHeight="1" x14ac:dyDescent="0.25">
      <c r="A14" s="108">
        <v>3</v>
      </c>
      <c r="B14" s="138"/>
      <c r="C14" s="110" t="s">
        <v>257</v>
      </c>
      <c r="D14" s="110" t="s">
        <v>258</v>
      </c>
      <c r="E14" s="77">
        <f t="shared" si="0"/>
        <v>163.9</v>
      </c>
      <c r="F14" s="77">
        <v>163.4</v>
      </c>
      <c r="G14" s="77">
        <v>121.5</v>
      </c>
      <c r="H14" s="77">
        <v>0.5</v>
      </c>
    </row>
    <row r="15" spans="1:8" ht="29.25" customHeight="1" x14ac:dyDescent="0.25">
      <c r="A15" s="108">
        <v>4</v>
      </c>
      <c r="B15" s="138"/>
      <c r="C15" s="110" t="s">
        <v>61</v>
      </c>
      <c r="D15" s="110" t="s">
        <v>75</v>
      </c>
      <c r="E15" s="77">
        <f t="shared" si="0"/>
        <v>81.400000000000006</v>
      </c>
      <c r="F15" s="77">
        <v>81.400000000000006</v>
      </c>
      <c r="G15" s="77">
        <v>62.7</v>
      </c>
      <c r="H15" s="77"/>
    </row>
    <row r="16" spans="1:8" ht="14.45" customHeight="1" x14ac:dyDescent="0.25">
      <c r="A16" s="108">
        <v>5</v>
      </c>
      <c r="B16" s="138"/>
      <c r="C16" s="110" t="s">
        <v>150</v>
      </c>
      <c r="D16" s="110" t="s">
        <v>151</v>
      </c>
      <c r="E16" s="77">
        <f t="shared" si="0"/>
        <v>242.2</v>
      </c>
      <c r="F16" s="77">
        <v>242.2</v>
      </c>
      <c r="G16" s="77">
        <v>184.7</v>
      </c>
      <c r="H16" s="77"/>
    </row>
    <row r="17" spans="1:8" ht="14.45" customHeight="1" x14ac:dyDescent="0.25">
      <c r="A17" s="108">
        <v>6</v>
      </c>
      <c r="B17" s="138"/>
      <c r="C17" s="110" t="s">
        <v>26</v>
      </c>
      <c r="D17" s="110" t="s">
        <v>76</v>
      </c>
      <c r="E17" s="77">
        <f t="shared" si="0"/>
        <v>273.39999999999998</v>
      </c>
      <c r="F17" s="77">
        <v>273.39999999999998</v>
      </c>
      <c r="G17" s="77">
        <v>213.9</v>
      </c>
      <c r="H17" s="77"/>
    </row>
    <row r="18" spans="1:8" ht="14.25" customHeight="1" x14ac:dyDescent="0.25">
      <c r="A18" s="108">
        <v>7</v>
      </c>
      <c r="B18" s="138"/>
      <c r="C18" s="110" t="s">
        <v>8</v>
      </c>
      <c r="D18" s="110" t="s">
        <v>77</v>
      </c>
      <c r="E18" s="77">
        <f t="shared" si="0"/>
        <v>234</v>
      </c>
      <c r="F18" s="77">
        <v>220</v>
      </c>
      <c r="G18" s="77">
        <v>162.4</v>
      </c>
      <c r="H18" s="77">
        <v>14</v>
      </c>
    </row>
    <row r="19" spans="1:8" ht="14.25" customHeight="1" x14ac:dyDescent="0.25">
      <c r="A19" s="108">
        <v>8</v>
      </c>
      <c r="B19" s="138"/>
      <c r="C19" s="110" t="s">
        <v>9</v>
      </c>
      <c r="D19" s="110" t="s">
        <v>78</v>
      </c>
      <c r="E19" s="77">
        <f t="shared" si="0"/>
        <v>253.6</v>
      </c>
      <c r="F19" s="77">
        <v>253.6</v>
      </c>
      <c r="G19" s="77">
        <v>190.7</v>
      </c>
      <c r="H19" s="77"/>
    </row>
    <row r="20" spans="1:8" ht="14.25" customHeight="1" x14ac:dyDescent="0.25">
      <c r="A20" s="108">
        <v>9</v>
      </c>
      <c r="B20" s="138"/>
      <c r="C20" s="1" t="s">
        <v>140</v>
      </c>
      <c r="D20" s="110" t="s">
        <v>141</v>
      </c>
      <c r="E20" s="77">
        <f t="shared" si="0"/>
        <v>229.20000000000002</v>
      </c>
      <c r="F20" s="77">
        <v>215.3</v>
      </c>
      <c r="G20" s="77">
        <v>161.1</v>
      </c>
      <c r="H20" s="77">
        <v>13.9</v>
      </c>
    </row>
    <row r="21" spans="1:8" ht="14.25" customHeight="1" x14ac:dyDescent="0.25">
      <c r="A21" s="108">
        <v>10</v>
      </c>
      <c r="B21" s="138"/>
      <c r="C21" s="1" t="s">
        <v>148</v>
      </c>
      <c r="D21" s="110" t="s">
        <v>149</v>
      </c>
      <c r="E21" s="77">
        <f t="shared" si="0"/>
        <v>20.5</v>
      </c>
      <c r="F21" s="77">
        <v>20.5</v>
      </c>
      <c r="G21" s="77">
        <v>15.3</v>
      </c>
      <c r="H21" s="77"/>
    </row>
    <row r="22" spans="1:8" ht="14.25" customHeight="1" x14ac:dyDescent="0.25">
      <c r="A22" s="108">
        <v>11</v>
      </c>
      <c r="B22" s="138"/>
      <c r="C22" s="110" t="s">
        <v>10</v>
      </c>
      <c r="D22" s="110" t="s">
        <v>79</v>
      </c>
      <c r="E22" s="77">
        <f t="shared" si="0"/>
        <v>165.6</v>
      </c>
      <c r="F22" s="77">
        <v>165.6</v>
      </c>
      <c r="G22" s="77">
        <v>116.2</v>
      </c>
      <c r="H22" s="77"/>
    </row>
    <row r="23" spans="1:8" ht="32.25" customHeight="1" x14ac:dyDescent="0.25">
      <c r="A23" s="108">
        <v>12</v>
      </c>
      <c r="B23" s="138"/>
      <c r="C23" s="110" t="s">
        <v>152</v>
      </c>
      <c r="D23" s="110" t="s">
        <v>153</v>
      </c>
      <c r="E23" s="77">
        <f t="shared" si="0"/>
        <v>236.6</v>
      </c>
      <c r="F23" s="77">
        <v>228.2</v>
      </c>
      <c r="G23" s="77">
        <v>173.3</v>
      </c>
      <c r="H23" s="77">
        <v>8.4</v>
      </c>
    </row>
    <row r="24" spans="1:8" ht="15" customHeight="1" x14ac:dyDescent="0.25">
      <c r="A24" s="108">
        <v>13</v>
      </c>
      <c r="B24" s="138"/>
      <c r="C24" s="110" t="s">
        <v>19</v>
      </c>
      <c r="D24" s="110" t="s">
        <v>103</v>
      </c>
      <c r="E24" s="77">
        <f t="shared" si="0"/>
        <v>253.1</v>
      </c>
      <c r="F24" s="77">
        <v>253.1</v>
      </c>
      <c r="G24" s="77">
        <v>218.9</v>
      </c>
      <c r="H24" s="77"/>
    </row>
    <row r="25" spans="1:8" ht="15" customHeight="1" x14ac:dyDescent="0.25">
      <c r="A25" s="108">
        <v>14</v>
      </c>
      <c r="B25" s="138"/>
      <c r="C25" s="110" t="s">
        <v>20</v>
      </c>
      <c r="D25" s="110" t="s">
        <v>104</v>
      </c>
      <c r="E25" s="77">
        <f t="shared" si="0"/>
        <v>451.7</v>
      </c>
      <c r="F25" s="77">
        <v>451.7</v>
      </c>
      <c r="G25" s="77">
        <v>406</v>
      </c>
      <c r="H25" s="77"/>
    </row>
    <row r="26" spans="1:8" ht="15" customHeight="1" x14ac:dyDescent="0.25">
      <c r="A26" s="108">
        <v>15</v>
      </c>
      <c r="B26" s="138"/>
      <c r="C26" s="110" t="s">
        <v>21</v>
      </c>
      <c r="D26" s="110" t="s">
        <v>105</v>
      </c>
      <c r="E26" s="77">
        <f t="shared" si="0"/>
        <v>368.5</v>
      </c>
      <c r="F26" s="77">
        <v>368.5</v>
      </c>
      <c r="G26" s="77">
        <v>318.2</v>
      </c>
      <c r="H26" s="77"/>
    </row>
    <row r="27" spans="1:8" ht="15" customHeight="1" x14ac:dyDescent="0.25">
      <c r="A27" s="108">
        <v>16</v>
      </c>
      <c r="B27" s="138"/>
      <c r="C27" s="110" t="s">
        <v>22</v>
      </c>
      <c r="D27" s="110" t="s">
        <v>106</v>
      </c>
      <c r="E27" s="77">
        <f t="shared" si="0"/>
        <v>401.4</v>
      </c>
      <c r="F27" s="77">
        <v>401.4</v>
      </c>
      <c r="G27" s="77">
        <v>340.4</v>
      </c>
      <c r="H27" s="77"/>
    </row>
    <row r="28" spans="1:8" ht="15" customHeight="1" x14ac:dyDescent="0.25">
      <c r="A28" s="108">
        <v>17</v>
      </c>
      <c r="B28" s="138"/>
      <c r="C28" s="110" t="s">
        <v>23</v>
      </c>
      <c r="D28" s="110" t="s">
        <v>107</v>
      </c>
      <c r="E28" s="77">
        <f t="shared" si="0"/>
        <v>399.4</v>
      </c>
      <c r="F28" s="77">
        <v>399.4</v>
      </c>
      <c r="G28" s="77">
        <v>347.3</v>
      </c>
      <c r="H28" s="77"/>
    </row>
    <row r="29" spans="1:8" ht="15" customHeight="1" x14ac:dyDescent="0.25">
      <c r="A29" s="108">
        <v>18</v>
      </c>
      <c r="B29" s="138"/>
      <c r="C29" s="110" t="s">
        <v>24</v>
      </c>
      <c r="D29" s="110" t="s">
        <v>108</v>
      </c>
      <c r="E29" s="77">
        <f t="shared" si="0"/>
        <v>614.4</v>
      </c>
      <c r="F29" s="77">
        <v>614.4</v>
      </c>
      <c r="G29" s="77">
        <v>536.79999999999995</v>
      </c>
      <c r="H29" s="77"/>
    </row>
    <row r="30" spans="1:8" ht="15" customHeight="1" x14ac:dyDescent="0.25">
      <c r="A30" s="108">
        <v>19</v>
      </c>
      <c r="B30" s="138"/>
      <c r="C30" s="110" t="s">
        <v>11</v>
      </c>
      <c r="D30" s="110" t="s">
        <v>109</v>
      </c>
      <c r="E30" s="77">
        <f t="shared" si="0"/>
        <v>1006.8</v>
      </c>
      <c r="F30" s="77">
        <v>1006.8</v>
      </c>
      <c r="G30" s="77">
        <v>973.7</v>
      </c>
      <c r="H30" s="77"/>
    </row>
    <row r="31" spans="1:8" ht="16.5" customHeight="1" x14ac:dyDescent="0.25">
      <c r="A31" s="108">
        <v>20</v>
      </c>
      <c r="B31" s="139"/>
      <c r="C31" s="110" t="s">
        <v>12</v>
      </c>
      <c r="D31" s="110" t="s">
        <v>110</v>
      </c>
      <c r="E31" s="77">
        <f t="shared" si="0"/>
        <v>303.7</v>
      </c>
      <c r="F31" s="77">
        <v>303.7</v>
      </c>
      <c r="G31" s="77">
        <v>295.8</v>
      </c>
      <c r="H31" s="77"/>
    </row>
    <row r="32" spans="1:8" ht="22.5" customHeight="1" x14ac:dyDescent="0.25">
      <c r="A32" s="108">
        <v>21</v>
      </c>
      <c r="B32" s="150" t="s">
        <v>38</v>
      </c>
      <c r="C32" s="116" t="s">
        <v>142</v>
      </c>
      <c r="D32" s="116" t="s">
        <v>139</v>
      </c>
      <c r="E32" s="77">
        <f t="shared" si="0"/>
        <v>451.6</v>
      </c>
      <c r="F32" s="77">
        <v>451.6</v>
      </c>
      <c r="G32" s="77">
        <v>372.4</v>
      </c>
      <c r="H32" s="77"/>
    </row>
    <row r="33" spans="1:8" ht="35.25" customHeight="1" x14ac:dyDescent="0.25">
      <c r="A33" s="108">
        <v>22</v>
      </c>
      <c r="B33" s="151"/>
      <c r="C33" s="110" t="s">
        <v>248</v>
      </c>
      <c r="D33" s="110" t="s">
        <v>154</v>
      </c>
      <c r="E33" s="77">
        <f>SUM(F33,H33)</f>
        <v>7</v>
      </c>
      <c r="F33" s="77">
        <v>7</v>
      </c>
      <c r="G33" s="77"/>
      <c r="H33" s="77"/>
    </row>
    <row r="34" spans="1:8" ht="28.5" customHeight="1" x14ac:dyDescent="0.25">
      <c r="A34" s="108">
        <v>23</v>
      </c>
      <c r="B34" s="152" t="s">
        <v>158</v>
      </c>
      <c r="C34" s="82" t="s">
        <v>143</v>
      </c>
      <c r="D34" s="140" t="s">
        <v>199</v>
      </c>
      <c r="E34" s="77">
        <f>SUM(F34,H34)</f>
        <v>4.8</v>
      </c>
      <c r="F34" s="77">
        <v>4.8</v>
      </c>
      <c r="G34" s="77"/>
      <c r="H34" s="77"/>
    </row>
    <row r="35" spans="1:8" ht="14.25" customHeight="1" x14ac:dyDescent="0.25">
      <c r="A35" s="108">
        <v>24</v>
      </c>
      <c r="B35" s="151"/>
      <c r="C35" s="110" t="s">
        <v>53</v>
      </c>
      <c r="D35" s="142"/>
      <c r="E35" s="77">
        <f>SUM(F35,H35)</f>
        <v>50</v>
      </c>
      <c r="F35" s="77">
        <v>50</v>
      </c>
      <c r="G35" s="77">
        <v>1.1000000000000001</v>
      </c>
      <c r="H35" s="77"/>
    </row>
    <row r="36" spans="1:8" ht="14.25" customHeight="1" x14ac:dyDescent="0.25">
      <c r="A36" s="108">
        <v>25</v>
      </c>
      <c r="B36" s="135" t="s">
        <v>81</v>
      </c>
      <c r="C36" s="110" t="s">
        <v>170</v>
      </c>
      <c r="D36" s="110" t="s">
        <v>169</v>
      </c>
      <c r="E36" s="77">
        <f t="shared" si="0"/>
        <v>181.2</v>
      </c>
      <c r="F36" s="77">
        <v>181.2</v>
      </c>
      <c r="G36" s="77">
        <v>156.4</v>
      </c>
      <c r="H36" s="77"/>
    </row>
    <row r="37" spans="1:8" ht="14.25" customHeight="1" x14ac:dyDescent="0.25">
      <c r="A37" s="108">
        <v>26</v>
      </c>
      <c r="B37" s="135"/>
      <c r="C37" s="110" t="s">
        <v>48</v>
      </c>
      <c r="D37" s="110" t="s">
        <v>82</v>
      </c>
      <c r="E37" s="77">
        <f t="shared" si="0"/>
        <v>941.4</v>
      </c>
      <c r="F37" s="77">
        <v>941.4</v>
      </c>
      <c r="G37" s="77">
        <v>837.6</v>
      </c>
      <c r="H37" s="77"/>
    </row>
    <row r="38" spans="1:8" ht="26.25" customHeight="1" x14ac:dyDescent="0.25">
      <c r="A38" s="108">
        <v>27</v>
      </c>
      <c r="B38" s="135"/>
      <c r="C38" s="140" t="s">
        <v>143</v>
      </c>
      <c r="D38" s="110" t="s">
        <v>172</v>
      </c>
      <c r="E38" s="77">
        <f t="shared" si="0"/>
        <v>93.9</v>
      </c>
      <c r="F38" s="77">
        <v>93.9</v>
      </c>
      <c r="G38" s="77">
        <v>91.9</v>
      </c>
      <c r="H38" s="77"/>
    </row>
    <row r="39" spans="1:8" ht="20.25" customHeight="1" x14ac:dyDescent="0.25">
      <c r="A39" s="108">
        <v>28</v>
      </c>
      <c r="B39" s="135"/>
      <c r="C39" s="142"/>
      <c r="D39" s="110" t="s">
        <v>233</v>
      </c>
      <c r="E39" s="77">
        <f t="shared" si="0"/>
        <v>45.5</v>
      </c>
      <c r="F39" s="96">
        <v>45.5</v>
      </c>
      <c r="G39" s="96">
        <v>42.1</v>
      </c>
      <c r="H39" s="77"/>
    </row>
    <row r="40" spans="1:8" ht="30" customHeight="1" x14ac:dyDescent="0.25">
      <c r="A40" s="108">
        <v>29</v>
      </c>
      <c r="B40" s="137" t="s">
        <v>91</v>
      </c>
      <c r="C40" s="110" t="s">
        <v>13</v>
      </c>
      <c r="D40" s="110" t="s">
        <v>119</v>
      </c>
      <c r="E40" s="77">
        <f t="shared" si="0"/>
        <v>574.70000000000005</v>
      </c>
      <c r="F40" s="77">
        <v>574.70000000000005</v>
      </c>
      <c r="G40" s="77">
        <v>512.5</v>
      </c>
      <c r="H40" s="77"/>
    </row>
    <row r="41" spans="1:8" ht="14.25" customHeight="1" x14ac:dyDescent="0.25">
      <c r="A41" s="108">
        <v>30</v>
      </c>
      <c r="B41" s="138"/>
      <c r="C41" s="110" t="s">
        <v>167</v>
      </c>
      <c r="D41" s="110" t="s">
        <v>345</v>
      </c>
      <c r="E41" s="77">
        <f t="shared" si="0"/>
        <v>81.400000000000006</v>
      </c>
      <c r="F41" s="77">
        <v>81.400000000000006</v>
      </c>
      <c r="G41" s="97">
        <v>61</v>
      </c>
      <c r="H41" s="77"/>
    </row>
    <row r="42" spans="1:8" ht="14.25" customHeight="1" x14ac:dyDescent="0.25">
      <c r="A42" s="108">
        <v>31</v>
      </c>
      <c r="B42" s="138"/>
      <c r="C42" s="143" t="s">
        <v>53</v>
      </c>
      <c r="D42" s="110" t="s">
        <v>85</v>
      </c>
      <c r="E42" s="77">
        <f t="shared" si="0"/>
        <v>337.8</v>
      </c>
      <c r="F42" s="77">
        <v>337.8</v>
      </c>
      <c r="G42" s="77">
        <v>277.5</v>
      </c>
      <c r="H42" s="77"/>
    </row>
    <row r="43" spans="1:8" ht="14.25" customHeight="1" x14ac:dyDescent="0.25">
      <c r="A43" s="108">
        <v>32</v>
      </c>
      <c r="B43" s="138"/>
      <c r="C43" s="143"/>
      <c r="D43" s="110" t="s">
        <v>84</v>
      </c>
      <c r="E43" s="77">
        <f t="shared" si="0"/>
        <v>30</v>
      </c>
      <c r="F43" s="77">
        <v>30</v>
      </c>
      <c r="G43" s="77"/>
      <c r="H43" s="77"/>
    </row>
    <row r="44" spans="1:8" ht="30.75" customHeight="1" x14ac:dyDescent="0.25">
      <c r="A44" s="108">
        <v>33</v>
      </c>
      <c r="B44" s="138"/>
      <c r="C44" s="107" t="s">
        <v>14</v>
      </c>
      <c r="D44" s="110" t="s">
        <v>346</v>
      </c>
      <c r="E44" s="77">
        <f t="shared" si="0"/>
        <v>30</v>
      </c>
      <c r="F44" s="77">
        <v>30</v>
      </c>
      <c r="G44" s="77"/>
      <c r="H44" s="77"/>
    </row>
    <row r="45" spans="1:8" ht="30" customHeight="1" x14ac:dyDescent="0.25">
      <c r="A45" s="108">
        <v>34</v>
      </c>
      <c r="B45" s="138"/>
      <c r="C45" s="110" t="s">
        <v>15</v>
      </c>
      <c r="D45" s="110" t="s">
        <v>86</v>
      </c>
      <c r="E45" s="77">
        <f t="shared" si="0"/>
        <v>531.4</v>
      </c>
      <c r="F45" s="77">
        <v>531.4</v>
      </c>
      <c r="G45" s="77">
        <v>457.8</v>
      </c>
      <c r="H45" s="77"/>
    </row>
    <row r="46" spans="1:8" ht="14.25" customHeight="1" x14ac:dyDescent="0.25">
      <c r="A46" s="108">
        <v>35</v>
      </c>
      <c r="B46" s="138"/>
      <c r="C46" s="110" t="s">
        <v>29</v>
      </c>
      <c r="D46" s="110" t="s">
        <v>87</v>
      </c>
      <c r="E46" s="77">
        <f t="shared" si="0"/>
        <v>87.6</v>
      </c>
      <c r="F46" s="77">
        <v>87.6</v>
      </c>
      <c r="G46" s="77">
        <v>64</v>
      </c>
      <c r="H46" s="77"/>
    </row>
    <row r="47" spans="1:8" ht="14.25" customHeight="1" x14ac:dyDescent="0.25">
      <c r="A47" s="108">
        <v>36</v>
      </c>
      <c r="B47" s="138"/>
      <c r="C47" s="110" t="s">
        <v>51</v>
      </c>
      <c r="D47" s="110" t="s">
        <v>88</v>
      </c>
      <c r="E47" s="77">
        <f t="shared" si="0"/>
        <v>93.2</v>
      </c>
      <c r="F47" s="77">
        <v>93.2</v>
      </c>
      <c r="G47" s="77">
        <v>77</v>
      </c>
      <c r="H47" s="77"/>
    </row>
    <row r="48" spans="1:8" ht="14.25" customHeight="1" x14ac:dyDescent="0.25">
      <c r="A48" s="108">
        <v>37</v>
      </c>
      <c r="B48" s="138"/>
      <c r="C48" s="110" t="s">
        <v>16</v>
      </c>
      <c r="D48" s="110" t="s">
        <v>89</v>
      </c>
      <c r="E48" s="77">
        <f t="shared" si="0"/>
        <v>118.8</v>
      </c>
      <c r="F48" s="77">
        <v>118.8</v>
      </c>
      <c r="G48" s="77">
        <v>91.7</v>
      </c>
      <c r="H48" s="77"/>
    </row>
    <row r="49" spans="1:9" ht="14.25" customHeight="1" x14ac:dyDescent="0.25">
      <c r="A49" s="108">
        <v>38</v>
      </c>
      <c r="B49" s="139"/>
      <c r="C49" s="110" t="s">
        <v>59</v>
      </c>
      <c r="D49" s="110" t="s">
        <v>90</v>
      </c>
      <c r="E49" s="77">
        <f t="shared" si="0"/>
        <v>187.9</v>
      </c>
      <c r="F49" s="77">
        <v>187.9</v>
      </c>
      <c r="G49" s="77">
        <v>156.5</v>
      </c>
      <c r="H49" s="77"/>
    </row>
    <row r="50" spans="1:9" ht="27.75" customHeight="1" x14ac:dyDescent="0.25">
      <c r="A50" s="108">
        <v>39</v>
      </c>
      <c r="B50" s="135" t="s">
        <v>83</v>
      </c>
      <c r="C50" s="110" t="s">
        <v>248</v>
      </c>
      <c r="D50" s="110" t="s">
        <v>247</v>
      </c>
      <c r="E50" s="77">
        <f t="shared" si="0"/>
        <v>689.3</v>
      </c>
      <c r="F50" s="77">
        <v>689.3</v>
      </c>
      <c r="G50" s="77">
        <v>643.4</v>
      </c>
      <c r="H50" s="77"/>
    </row>
    <row r="51" spans="1:9" ht="27.75" customHeight="1" x14ac:dyDescent="0.25">
      <c r="A51" s="108">
        <v>40</v>
      </c>
      <c r="B51" s="135"/>
      <c r="C51" s="110" t="s">
        <v>52</v>
      </c>
      <c r="D51" s="110" t="s">
        <v>70</v>
      </c>
      <c r="E51" s="77">
        <f t="shared" si="0"/>
        <v>12</v>
      </c>
      <c r="F51" s="77"/>
      <c r="G51" s="77"/>
      <c r="H51" s="77">
        <v>12</v>
      </c>
    </row>
    <row r="52" spans="1:9" ht="27" customHeight="1" x14ac:dyDescent="0.25">
      <c r="A52" s="108">
        <v>41</v>
      </c>
      <c r="B52" s="135"/>
      <c r="C52" s="110" t="s">
        <v>161</v>
      </c>
      <c r="D52" s="110" t="s">
        <v>160</v>
      </c>
      <c r="E52" s="77">
        <f t="shared" si="0"/>
        <v>112.6</v>
      </c>
      <c r="F52" s="77">
        <v>108.6</v>
      </c>
      <c r="G52" s="77">
        <v>104.2</v>
      </c>
      <c r="H52" s="77">
        <v>4</v>
      </c>
    </row>
    <row r="53" spans="1:9" ht="22.5" customHeight="1" x14ac:dyDescent="0.2">
      <c r="A53" s="123">
        <v>42</v>
      </c>
      <c r="B53" s="123"/>
      <c r="C53" s="124" t="s">
        <v>7</v>
      </c>
      <c r="D53" s="78"/>
      <c r="E53" s="95">
        <f t="shared" si="0"/>
        <v>11401.099999999999</v>
      </c>
      <c r="F53" s="95">
        <f>SUM(F54:F94)</f>
        <v>8993.9999999999982</v>
      </c>
      <c r="G53" s="95">
        <f>SUM(G54:G94)</f>
        <v>3157.1000000000004</v>
      </c>
      <c r="H53" s="95">
        <f>SUM(H54:H94)</f>
        <v>2407.1</v>
      </c>
    </row>
    <row r="54" spans="1:9" ht="17.25" customHeight="1" x14ac:dyDescent="0.25">
      <c r="A54" s="108" t="s">
        <v>350</v>
      </c>
      <c r="B54" s="153" t="s">
        <v>38</v>
      </c>
      <c r="C54" s="140" t="s">
        <v>7</v>
      </c>
      <c r="D54" s="110" t="s">
        <v>132</v>
      </c>
      <c r="E54" s="77">
        <f t="shared" si="0"/>
        <v>16</v>
      </c>
      <c r="F54" s="77">
        <v>16</v>
      </c>
      <c r="G54" s="95"/>
      <c r="H54" s="95"/>
    </row>
    <row r="55" spans="1:9" ht="17.25" customHeight="1" x14ac:dyDescent="0.25">
      <c r="A55" s="108" t="s">
        <v>351</v>
      </c>
      <c r="B55" s="153"/>
      <c r="C55" s="141"/>
      <c r="D55" s="110" t="s">
        <v>241</v>
      </c>
      <c r="E55" s="77">
        <f t="shared" si="0"/>
        <v>20</v>
      </c>
      <c r="F55" s="77">
        <v>20</v>
      </c>
      <c r="G55" s="95"/>
      <c r="H55" s="95"/>
    </row>
    <row r="56" spans="1:9" ht="14.25" customHeight="1" x14ac:dyDescent="0.25">
      <c r="A56" s="108" t="s">
        <v>352</v>
      </c>
      <c r="B56" s="153"/>
      <c r="C56" s="141"/>
      <c r="D56" s="110" t="s">
        <v>232</v>
      </c>
      <c r="E56" s="77">
        <f t="shared" si="0"/>
        <v>20</v>
      </c>
      <c r="F56" s="77">
        <v>20</v>
      </c>
      <c r="G56" s="95"/>
      <c r="H56" s="95"/>
    </row>
    <row r="57" spans="1:9" ht="21" customHeight="1" x14ac:dyDescent="0.25">
      <c r="A57" s="108" t="s">
        <v>353</v>
      </c>
      <c r="B57" s="153"/>
      <c r="C57" s="142"/>
      <c r="D57" s="110" t="s">
        <v>92</v>
      </c>
      <c r="E57" s="98">
        <f t="shared" si="0"/>
        <v>36</v>
      </c>
      <c r="F57" s="77">
        <v>36</v>
      </c>
      <c r="G57" s="77"/>
      <c r="H57" s="95"/>
    </row>
    <row r="58" spans="1:9" ht="17.25" customHeight="1" x14ac:dyDescent="0.25">
      <c r="A58" s="108" t="s">
        <v>354</v>
      </c>
      <c r="B58" s="135" t="s">
        <v>158</v>
      </c>
      <c r="C58" s="143" t="s">
        <v>7</v>
      </c>
      <c r="D58" s="110" t="s">
        <v>288</v>
      </c>
      <c r="E58" s="77">
        <f t="shared" si="0"/>
        <v>30</v>
      </c>
      <c r="F58" s="77">
        <v>11.5</v>
      </c>
      <c r="G58" s="77"/>
      <c r="H58" s="77">
        <v>18.5</v>
      </c>
    </row>
    <row r="59" spans="1:9" ht="17.25" customHeight="1" x14ac:dyDescent="0.25">
      <c r="A59" s="108" t="s">
        <v>355</v>
      </c>
      <c r="B59" s="135"/>
      <c r="C59" s="143"/>
      <c r="D59" s="110" t="s">
        <v>259</v>
      </c>
      <c r="E59" s="77">
        <f>SUM(F59,H59)</f>
        <v>50</v>
      </c>
      <c r="F59" s="77">
        <v>50</v>
      </c>
      <c r="G59" s="77"/>
      <c r="H59" s="77"/>
    </row>
    <row r="60" spans="1:9" ht="17.25" customHeight="1" x14ac:dyDescent="0.25">
      <c r="A60" s="108" t="s">
        <v>356</v>
      </c>
      <c r="B60" s="135"/>
      <c r="C60" s="143"/>
      <c r="D60" s="110" t="s">
        <v>188</v>
      </c>
      <c r="E60" s="77">
        <f>SUM(F60,H60)</f>
        <v>1800</v>
      </c>
      <c r="F60" s="77"/>
      <c r="G60" s="77"/>
      <c r="H60" s="77">
        <v>1800</v>
      </c>
    </row>
    <row r="61" spans="1:9" ht="17.25" customHeight="1" x14ac:dyDescent="0.25">
      <c r="A61" s="108" t="s">
        <v>357</v>
      </c>
      <c r="B61" s="135"/>
      <c r="C61" s="143"/>
      <c r="D61" s="110" t="s">
        <v>199</v>
      </c>
      <c r="E61" s="77">
        <f>SUM(F61,H61)</f>
        <v>245.2</v>
      </c>
      <c r="F61" s="77">
        <v>28.6</v>
      </c>
      <c r="G61" s="77">
        <v>8.6</v>
      </c>
      <c r="H61" s="77">
        <v>216.6</v>
      </c>
      <c r="I61" s="20"/>
    </row>
    <row r="62" spans="1:9" ht="17.25" customHeight="1" x14ac:dyDescent="0.25">
      <c r="A62" s="108" t="s">
        <v>358</v>
      </c>
      <c r="B62" s="135"/>
      <c r="C62" s="143"/>
      <c r="D62" s="110" t="s">
        <v>237</v>
      </c>
      <c r="E62" s="77">
        <f t="shared" si="0"/>
        <v>20</v>
      </c>
      <c r="F62" s="77">
        <v>20</v>
      </c>
      <c r="G62" s="77"/>
      <c r="H62" s="77"/>
    </row>
    <row r="63" spans="1:9" ht="14.25" customHeight="1" x14ac:dyDescent="0.25">
      <c r="A63" s="108" t="s">
        <v>359</v>
      </c>
      <c r="B63" s="135" t="s">
        <v>41</v>
      </c>
      <c r="C63" s="143" t="s">
        <v>7</v>
      </c>
      <c r="D63" s="110" t="s">
        <v>260</v>
      </c>
      <c r="E63" s="77">
        <f t="shared" si="0"/>
        <v>50</v>
      </c>
      <c r="F63" s="77">
        <v>50</v>
      </c>
      <c r="G63" s="77"/>
      <c r="H63" s="77"/>
    </row>
    <row r="64" spans="1:9" ht="27.75" customHeight="1" x14ac:dyDescent="0.25">
      <c r="A64" s="108" t="s">
        <v>360</v>
      </c>
      <c r="B64" s="135"/>
      <c r="C64" s="143"/>
      <c r="D64" s="110" t="s">
        <v>159</v>
      </c>
      <c r="E64" s="77">
        <f t="shared" ref="E64:E107" si="1">SUM(F64,H64)</f>
        <v>100</v>
      </c>
      <c r="F64" s="77">
        <v>4</v>
      </c>
      <c r="G64" s="77"/>
      <c r="H64" s="77">
        <v>96</v>
      </c>
    </row>
    <row r="65" spans="1:8" ht="14.25" customHeight="1" x14ac:dyDescent="0.25">
      <c r="A65" s="108" t="s">
        <v>361</v>
      </c>
      <c r="B65" s="137" t="s">
        <v>81</v>
      </c>
      <c r="C65" s="140" t="s">
        <v>7</v>
      </c>
      <c r="D65" s="110" t="s">
        <v>156</v>
      </c>
      <c r="E65" s="77">
        <f t="shared" si="1"/>
        <v>320</v>
      </c>
      <c r="F65" s="77">
        <v>320</v>
      </c>
      <c r="G65" s="77"/>
      <c r="H65" s="77"/>
    </row>
    <row r="66" spans="1:8" ht="17.45" customHeight="1" x14ac:dyDescent="0.25">
      <c r="A66" s="108" t="s">
        <v>362</v>
      </c>
      <c r="B66" s="138"/>
      <c r="C66" s="141"/>
      <c r="D66" s="110" t="s">
        <v>93</v>
      </c>
      <c r="E66" s="77">
        <f t="shared" si="1"/>
        <v>30</v>
      </c>
      <c r="F66" s="77">
        <v>30</v>
      </c>
      <c r="G66" s="77"/>
      <c r="H66" s="77"/>
    </row>
    <row r="67" spans="1:8" ht="17.45" customHeight="1" x14ac:dyDescent="0.25">
      <c r="A67" s="108" t="s">
        <v>363</v>
      </c>
      <c r="B67" s="138"/>
      <c r="C67" s="141"/>
      <c r="D67" s="110" t="s">
        <v>261</v>
      </c>
      <c r="E67" s="77">
        <f t="shared" si="1"/>
        <v>40</v>
      </c>
      <c r="F67" s="77">
        <v>40</v>
      </c>
      <c r="G67" s="77"/>
      <c r="H67" s="77"/>
    </row>
    <row r="68" spans="1:8" ht="27.75" customHeight="1" x14ac:dyDescent="0.25">
      <c r="A68" s="108" t="s">
        <v>364</v>
      </c>
      <c r="B68" s="138"/>
      <c r="C68" s="141"/>
      <c r="D68" s="110" t="s">
        <v>175</v>
      </c>
      <c r="E68" s="77">
        <f t="shared" si="1"/>
        <v>1230</v>
      </c>
      <c r="F68" s="77">
        <v>1230</v>
      </c>
      <c r="G68" s="77">
        <v>237</v>
      </c>
      <c r="H68" s="77"/>
    </row>
    <row r="69" spans="1:8" ht="14.25" customHeight="1" x14ac:dyDescent="0.25">
      <c r="A69" s="108" t="s">
        <v>365</v>
      </c>
      <c r="B69" s="138"/>
      <c r="C69" s="141"/>
      <c r="D69" s="110" t="s">
        <v>344</v>
      </c>
      <c r="E69" s="77">
        <f t="shared" si="1"/>
        <v>592.4</v>
      </c>
      <c r="F69" s="77">
        <v>592.4</v>
      </c>
      <c r="G69" s="77"/>
      <c r="H69" s="77"/>
    </row>
    <row r="70" spans="1:8" ht="14.25" customHeight="1" x14ac:dyDescent="0.25">
      <c r="A70" s="108" t="s">
        <v>366</v>
      </c>
      <c r="B70" s="139"/>
      <c r="C70" s="142"/>
      <c r="D70" s="110" t="s">
        <v>238</v>
      </c>
      <c r="E70" s="77">
        <f t="shared" si="1"/>
        <v>70</v>
      </c>
      <c r="F70" s="77">
        <v>70</v>
      </c>
      <c r="G70" s="77"/>
      <c r="H70" s="77"/>
    </row>
    <row r="71" spans="1:8" ht="27.75" customHeight="1" x14ac:dyDescent="0.25">
      <c r="A71" s="108" t="s">
        <v>367</v>
      </c>
      <c r="B71" s="137" t="s">
        <v>81</v>
      </c>
      <c r="C71" s="141" t="s">
        <v>7</v>
      </c>
      <c r="D71" s="110" t="s">
        <v>310</v>
      </c>
      <c r="E71" s="77">
        <f t="shared" si="1"/>
        <v>1.5</v>
      </c>
      <c r="F71" s="77">
        <v>1.5</v>
      </c>
      <c r="G71" s="77"/>
      <c r="H71" s="77"/>
    </row>
    <row r="72" spans="1:8" ht="14.25" customHeight="1" x14ac:dyDescent="0.25">
      <c r="A72" s="108" t="s">
        <v>368</v>
      </c>
      <c r="B72" s="138"/>
      <c r="C72" s="141"/>
      <c r="D72" s="110" t="s">
        <v>311</v>
      </c>
      <c r="E72" s="77">
        <f t="shared" si="1"/>
        <v>16.899999999999999</v>
      </c>
      <c r="F72" s="77">
        <v>16.899999999999999</v>
      </c>
      <c r="G72" s="77"/>
      <c r="H72" s="77"/>
    </row>
    <row r="73" spans="1:8" ht="27.75" customHeight="1" x14ac:dyDescent="0.25">
      <c r="A73" s="108" t="s">
        <v>369</v>
      </c>
      <c r="B73" s="138"/>
      <c r="C73" s="141"/>
      <c r="D73" s="110" t="s">
        <v>312</v>
      </c>
      <c r="E73" s="77">
        <f>SUM(F73,H73)</f>
        <v>18.100000000000001</v>
      </c>
      <c r="F73" s="77">
        <v>18.100000000000001</v>
      </c>
      <c r="G73" s="77"/>
      <c r="H73" s="77"/>
    </row>
    <row r="74" spans="1:8" ht="27.75" customHeight="1" x14ac:dyDescent="0.25">
      <c r="A74" s="108" t="s">
        <v>370</v>
      </c>
      <c r="B74" s="138"/>
      <c r="C74" s="141"/>
      <c r="D74" s="110" t="s">
        <v>262</v>
      </c>
      <c r="E74" s="77">
        <f>SUM(F74,H74)</f>
        <v>9</v>
      </c>
      <c r="F74" s="77">
        <v>9</v>
      </c>
      <c r="G74" s="77"/>
      <c r="H74" s="77"/>
    </row>
    <row r="75" spans="1:8" ht="14.25" customHeight="1" x14ac:dyDescent="0.25">
      <c r="A75" s="108" t="s">
        <v>371</v>
      </c>
      <c r="B75" s="138"/>
      <c r="C75" s="141"/>
      <c r="D75" s="110" t="s">
        <v>339</v>
      </c>
      <c r="E75" s="77">
        <f>SUM(F75,H75)</f>
        <v>40</v>
      </c>
      <c r="F75" s="77">
        <v>40</v>
      </c>
      <c r="G75" s="77"/>
      <c r="H75" s="77"/>
    </row>
    <row r="76" spans="1:8" ht="14.25" customHeight="1" x14ac:dyDescent="0.25">
      <c r="A76" s="108" t="s">
        <v>372</v>
      </c>
      <c r="B76" s="139"/>
      <c r="C76" s="142"/>
      <c r="D76" s="110" t="s">
        <v>291</v>
      </c>
      <c r="E76" s="77">
        <f t="shared" si="1"/>
        <v>2</v>
      </c>
      <c r="F76" s="77">
        <v>2</v>
      </c>
      <c r="G76" s="77"/>
      <c r="H76" s="77"/>
    </row>
    <row r="77" spans="1:8" ht="17.25" customHeight="1" x14ac:dyDescent="0.25">
      <c r="A77" s="108" t="s">
        <v>373</v>
      </c>
      <c r="B77" s="136" t="s">
        <v>133</v>
      </c>
      <c r="C77" s="145" t="s">
        <v>7</v>
      </c>
      <c r="D77" s="110" t="s">
        <v>54</v>
      </c>
      <c r="E77" s="77">
        <f t="shared" si="1"/>
        <v>1265</v>
      </c>
      <c r="F77" s="77">
        <v>1265</v>
      </c>
      <c r="G77" s="77"/>
      <c r="H77" s="77"/>
    </row>
    <row r="78" spans="1:8" ht="17.25" customHeight="1" x14ac:dyDescent="0.25">
      <c r="A78" s="108" t="s">
        <v>374</v>
      </c>
      <c r="B78" s="136"/>
      <c r="C78" s="145"/>
      <c r="D78" s="110" t="s">
        <v>183</v>
      </c>
      <c r="E78" s="77">
        <f t="shared" si="1"/>
        <v>105</v>
      </c>
      <c r="F78" s="77">
        <v>105</v>
      </c>
      <c r="G78" s="77"/>
      <c r="H78" s="77"/>
    </row>
    <row r="79" spans="1:8" ht="14.25" customHeight="1" x14ac:dyDescent="0.25">
      <c r="A79" s="108" t="s">
        <v>375</v>
      </c>
      <c r="B79" s="137" t="s">
        <v>91</v>
      </c>
      <c r="C79" s="140" t="s">
        <v>7</v>
      </c>
      <c r="D79" s="110" t="s">
        <v>94</v>
      </c>
      <c r="E79" s="77">
        <f t="shared" si="1"/>
        <v>60</v>
      </c>
      <c r="F79" s="77">
        <v>60</v>
      </c>
      <c r="G79" s="77"/>
      <c r="H79" s="77"/>
    </row>
    <row r="80" spans="1:8" ht="27.75" customHeight="1" x14ac:dyDescent="0.25">
      <c r="A80" s="108" t="s">
        <v>376</v>
      </c>
      <c r="B80" s="138"/>
      <c r="C80" s="141"/>
      <c r="D80" s="110" t="s">
        <v>328</v>
      </c>
      <c r="E80" s="77">
        <f t="shared" si="1"/>
        <v>55</v>
      </c>
      <c r="F80" s="77">
        <v>55</v>
      </c>
      <c r="G80" s="77"/>
      <c r="H80" s="77"/>
    </row>
    <row r="81" spans="1:10" ht="14.25" customHeight="1" x14ac:dyDescent="0.25">
      <c r="A81" s="108" t="s">
        <v>377</v>
      </c>
      <c r="B81" s="138"/>
      <c r="C81" s="141"/>
      <c r="D81" s="110" t="s">
        <v>179</v>
      </c>
      <c r="E81" s="77">
        <f t="shared" si="1"/>
        <v>60</v>
      </c>
      <c r="F81" s="77">
        <v>60</v>
      </c>
      <c r="G81" s="77"/>
      <c r="H81" s="77"/>
    </row>
    <row r="82" spans="1:10" ht="14.25" customHeight="1" x14ac:dyDescent="0.25">
      <c r="A82" s="108" t="s">
        <v>378</v>
      </c>
      <c r="B82" s="138"/>
      <c r="C82" s="141"/>
      <c r="D82" s="110" t="s">
        <v>95</v>
      </c>
      <c r="E82" s="77">
        <f t="shared" si="1"/>
        <v>35</v>
      </c>
      <c r="F82" s="77">
        <v>35</v>
      </c>
      <c r="G82" s="77"/>
      <c r="H82" s="77"/>
    </row>
    <row r="83" spans="1:10" ht="27.75" customHeight="1" x14ac:dyDescent="0.25">
      <c r="A83" s="108" t="s">
        <v>379</v>
      </c>
      <c r="B83" s="138"/>
      <c r="C83" s="141"/>
      <c r="D83" s="110" t="s">
        <v>289</v>
      </c>
      <c r="E83" s="77">
        <f t="shared" si="1"/>
        <v>33</v>
      </c>
      <c r="F83" s="77">
        <v>33</v>
      </c>
      <c r="G83" s="77"/>
      <c r="H83" s="77"/>
    </row>
    <row r="84" spans="1:10" ht="17.25" customHeight="1" x14ac:dyDescent="0.25">
      <c r="A84" s="108" t="s">
        <v>380</v>
      </c>
      <c r="B84" s="139"/>
      <c r="C84" s="142"/>
      <c r="D84" s="110" t="s">
        <v>340</v>
      </c>
      <c r="E84" s="77">
        <f t="shared" si="1"/>
        <v>175</v>
      </c>
      <c r="F84" s="77">
        <v>175</v>
      </c>
      <c r="G84" s="77"/>
      <c r="H84" s="77"/>
    </row>
    <row r="85" spans="1:10" ht="14.25" customHeight="1" x14ac:dyDescent="0.25">
      <c r="A85" s="108" t="s">
        <v>381</v>
      </c>
      <c r="B85" s="137" t="s">
        <v>83</v>
      </c>
      <c r="C85" s="140" t="s">
        <v>7</v>
      </c>
      <c r="D85" s="110" t="s">
        <v>96</v>
      </c>
      <c r="E85" s="77">
        <f t="shared" si="1"/>
        <v>163.9</v>
      </c>
      <c r="F85" s="77">
        <v>163.9</v>
      </c>
      <c r="G85" s="77">
        <v>103.2</v>
      </c>
      <c r="H85" s="77"/>
    </row>
    <row r="86" spans="1:10" ht="14.25" customHeight="1" x14ac:dyDescent="0.25">
      <c r="A86" s="108" t="s">
        <v>382</v>
      </c>
      <c r="B86" s="138"/>
      <c r="C86" s="141"/>
      <c r="D86" s="110" t="s">
        <v>97</v>
      </c>
      <c r="E86" s="77">
        <f t="shared" si="1"/>
        <v>3185</v>
      </c>
      <c r="F86" s="77">
        <v>3155</v>
      </c>
      <c r="G86" s="77">
        <v>2808.3</v>
      </c>
      <c r="H86" s="77">
        <v>30</v>
      </c>
    </row>
    <row r="87" spans="1:10" ht="14.25" customHeight="1" x14ac:dyDescent="0.25">
      <c r="A87" s="108" t="s">
        <v>383</v>
      </c>
      <c r="B87" s="138"/>
      <c r="C87" s="141"/>
      <c r="D87" s="110" t="s">
        <v>98</v>
      </c>
      <c r="E87" s="77">
        <f t="shared" si="1"/>
        <v>997.4</v>
      </c>
      <c r="F87" s="77">
        <v>982.4</v>
      </c>
      <c r="G87" s="77"/>
      <c r="H87" s="77">
        <v>15</v>
      </c>
    </row>
    <row r="88" spans="1:10" ht="27.75" customHeight="1" x14ac:dyDescent="0.25">
      <c r="A88" s="108" t="s">
        <v>384</v>
      </c>
      <c r="B88" s="138"/>
      <c r="C88" s="141"/>
      <c r="D88" s="110" t="s">
        <v>290</v>
      </c>
      <c r="E88" s="77">
        <f t="shared" si="1"/>
        <v>100</v>
      </c>
      <c r="F88" s="77">
        <v>100</v>
      </c>
      <c r="G88" s="77"/>
      <c r="H88" s="77"/>
    </row>
    <row r="89" spans="1:10" ht="14.25" customHeight="1" x14ac:dyDescent="0.25">
      <c r="A89" s="108" t="s">
        <v>385</v>
      </c>
      <c r="B89" s="138"/>
      <c r="C89" s="141"/>
      <c r="D89" s="110" t="s">
        <v>100</v>
      </c>
      <c r="E89" s="77">
        <f t="shared" si="1"/>
        <v>20</v>
      </c>
      <c r="F89" s="77">
        <v>20</v>
      </c>
      <c r="G89" s="77"/>
      <c r="H89" s="77"/>
    </row>
    <row r="90" spans="1:10" ht="14.25" customHeight="1" x14ac:dyDescent="0.25">
      <c r="A90" s="108" t="s">
        <v>386</v>
      </c>
      <c r="B90" s="138"/>
      <c r="C90" s="141"/>
      <c r="D90" s="110" t="s">
        <v>347</v>
      </c>
      <c r="E90" s="77">
        <v>10</v>
      </c>
      <c r="F90" s="77">
        <v>10</v>
      </c>
      <c r="G90" s="77"/>
      <c r="H90" s="77"/>
    </row>
    <row r="91" spans="1:10" ht="14.25" customHeight="1" x14ac:dyDescent="0.25">
      <c r="A91" s="108" t="s">
        <v>387</v>
      </c>
      <c r="B91" s="139"/>
      <c r="C91" s="142"/>
      <c r="D91" s="110" t="s">
        <v>329</v>
      </c>
      <c r="E91" s="77">
        <f t="shared" si="1"/>
        <v>27.9</v>
      </c>
      <c r="F91" s="98">
        <v>27.9</v>
      </c>
      <c r="G91" s="98"/>
      <c r="H91" s="98"/>
      <c r="J91" s="84"/>
    </row>
    <row r="92" spans="1:10" ht="27.75" customHeight="1" x14ac:dyDescent="0.25">
      <c r="A92" s="108" t="s">
        <v>388</v>
      </c>
      <c r="B92" s="144" t="s">
        <v>102</v>
      </c>
      <c r="C92" s="143" t="s">
        <v>7</v>
      </c>
      <c r="D92" s="110" t="s">
        <v>101</v>
      </c>
      <c r="E92" s="77">
        <f t="shared" si="1"/>
        <v>280</v>
      </c>
      <c r="F92" s="77">
        <v>49</v>
      </c>
      <c r="G92" s="77"/>
      <c r="H92" s="77">
        <v>231</v>
      </c>
    </row>
    <row r="93" spans="1:10" ht="44.25" customHeight="1" x14ac:dyDescent="0.25">
      <c r="A93" s="108" t="s">
        <v>389</v>
      </c>
      <c r="B93" s="144"/>
      <c r="C93" s="143"/>
      <c r="D93" s="110" t="s">
        <v>234</v>
      </c>
      <c r="E93" s="77">
        <f t="shared" si="1"/>
        <v>41.8</v>
      </c>
      <c r="F93" s="77">
        <v>41.8</v>
      </c>
      <c r="G93" s="77"/>
      <c r="H93" s="77"/>
    </row>
    <row r="94" spans="1:10" ht="27.75" customHeight="1" x14ac:dyDescent="0.25">
      <c r="A94" s="108" t="s">
        <v>390</v>
      </c>
      <c r="B94" s="144"/>
      <c r="C94" s="143"/>
      <c r="D94" s="110" t="s">
        <v>235</v>
      </c>
      <c r="E94" s="77">
        <f t="shared" si="1"/>
        <v>30</v>
      </c>
      <c r="F94" s="77">
        <v>30</v>
      </c>
      <c r="G94" s="77"/>
      <c r="H94" s="77"/>
    </row>
    <row r="95" spans="1:10" ht="16.5" customHeight="1" x14ac:dyDescent="0.25">
      <c r="A95" s="49" t="s">
        <v>348</v>
      </c>
      <c r="B95" s="136" t="s">
        <v>83</v>
      </c>
      <c r="C95" s="145" t="s">
        <v>239</v>
      </c>
      <c r="D95" s="110" t="s">
        <v>203</v>
      </c>
      <c r="E95" s="77">
        <f t="shared" si="1"/>
        <v>1152.8</v>
      </c>
      <c r="F95" s="77"/>
      <c r="G95" s="77"/>
      <c r="H95" s="77">
        <v>1152.8</v>
      </c>
    </row>
    <row r="96" spans="1:10" ht="17.25" customHeight="1" x14ac:dyDescent="0.25">
      <c r="A96" s="49" t="s">
        <v>349</v>
      </c>
      <c r="B96" s="136"/>
      <c r="C96" s="145"/>
      <c r="D96" s="110" t="s">
        <v>99</v>
      </c>
      <c r="E96" s="77">
        <f t="shared" si="1"/>
        <v>90</v>
      </c>
      <c r="F96" s="77">
        <v>90</v>
      </c>
      <c r="G96" s="77"/>
      <c r="H96" s="77"/>
    </row>
    <row r="97" spans="1:8" ht="15" customHeight="1" x14ac:dyDescent="0.25">
      <c r="A97" s="135" t="s">
        <v>111</v>
      </c>
      <c r="B97" s="135"/>
      <c r="C97" s="135"/>
      <c r="D97" s="135"/>
      <c r="E97" s="77">
        <f t="shared" si="1"/>
        <v>6743.5999999999995</v>
      </c>
      <c r="F97" s="77">
        <f>SUM(F12:F33)+SUM(F54:F57)</f>
        <v>6701.7999999999993</v>
      </c>
      <c r="G97" s="77">
        <f>SUM(G12:G33)+SUM(G54:G57)</f>
        <v>5587.2999999999993</v>
      </c>
      <c r="H97" s="77">
        <f>SUM(H12:H33)+SUM(H54:H57)</f>
        <v>41.8</v>
      </c>
    </row>
    <row r="98" spans="1:8" ht="15" customHeight="1" x14ac:dyDescent="0.25">
      <c r="A98" s="135" t="s">
        <v>112</v>
      </c>
      <c r="B98" s="135"/>
      <c r="C98" s="135"/>
      <c r="D98" s="135"/>
      <c r="E98" s="77">
        <f t="shared" si="1"/>
        <v>2200</v>
      </c>
      <c r="F98" s="77">
        <f>SUM(F34:F35)+SUM(F58:F62)</f>
        <v>164.89999999999998</v>
      </c>
      <c r="G98" s="77">
        <f>SUM(G34:G35)+SUM(G58:G62)</f>
        <v>9.6999999999999993</v>
      </c>
      <c r="H98" s="77">
        <f>SUM(H34:H35)+SUM(H58:H62)</f>
        <v>2035.1</v>
      </c>
    </row>
    <row r="99" spans="1:8" ht="15" customHeight="1" x14ac:dyDescent="0.25">
      <c r="A99" s="135" t="s">
        <v>113</v>
      </c>
      <c r="B99" s="135"/>
      <c r="C99" s="135"/>
      <c r="D99" s="135"/>
      <c r="E99" s="77">
        <f t="shared" si="1"/>
        <v>150</v>
      </c>
      <c r="F99" s="77">
        <f>SUM(F63:F64)</f>
        <v>54</v>
      </c>
      <c r="G99" s="77">
        <f>SUM(G63:G64)</f>
        <v>0</v>
      </c>
      <c r="H99" s="77">
        <f>SUM(H63:H64)</f>
        <v>96</v>
      </c>
    </row>
    <row r="100" spans="1:8" ht="15" customHeight="1" x14ac:dyDescent="0.25">
      <c r="A100" s="135" t="s">
        <v>114</v>
      </c>
      <c r="B100" s="135"/>
      <c r="C100" s="135"/>
      <c r="D100" s="135"/>
      <c r="E100" s="77">
        <f t="shared" si="1"/>
        <v>3631.9</v>
      </c>
      <c r="F100" s="77">
        <f>SUM(F36:F39)+SUM(F65:F76)</f>
        <v>3631.9</v>
      </c>
      <c r="G100" s="77">
        <f>SUM(G36:G39)+SUM(G65:G76)</f>
        <v>1365</v>
      </c>
      <c r="H100" s="77">
        <f>SUM(H36:H39)+SUM(H65:H76)</f>
        <v>0</v>
      </c>
    </row>
    <row r="101" spans="1:8" ht="15" customHeight="1" x14ac:dyDescent="0.25">
      <c r="A101" s="135" t="s">
        <v>115</v>
      </c>
      <c r="B101" s="135"/>
      <c r="C101" s="135"/>
      <c r="D101" s="135"/>
      <c r="E101" s="77">
        <f t="shared" si="1"/>
        <v>1370</v>
      </c>
      <c r="F101" s="77">
        <f>F77+F78</f>
        <v>1370</v>
      </c>
      <c r="G101" s="77">
        <f>G77+G78</f>
        <v>0</v>
      </c>
      <c r="H101" s="77">
        <f>H77+H78</f>
        <v>0</v>
      </c>
    </row>
    <row r="102" spans="1:8" ht="15" customHeight="1" x14ac:dyDescent="0.25">
      <c r="A102" s="135" t="s">
        <v>116</v>
      </c>
      <c r="B102" s="135"/>
      <c r="C102" s="135"/>
      <c r="D102" s="135"/>
      <c r="E102" s="77">
        <f t="shared" si="1"/>
        <v>2490.8000000000002</v>
      </c>
      <c r="F102" s="77">
        <f>SUM(F40:F49)+SUM(F79:F84)</f>
        <v>2490.8000000000002</v>
      </c>
      <c r="G102" s="77">
        <f>SUM(G40:G49)+SUM(G79:G84)</f>
        <v>1698</v>
      </c>
      <c r="H102" s="77">
        <f>SUM(H40:H49)+SUM(H79:H84)</f>
        <v>0</v>
      </c>
    </row>
    <row r="103" spans="1:8" ht="15" customHeight="1" x14ac:dyDescent="0.25">
      <c r="A103" s="135" t="s">
        <v>117</v>
      </c>
      <c r="B103" s="135"/>
      <c r="C103" s="135"/>
      <c r="D103" s="135"/>
      <c r="E103" s="77">
        <f t="shared" si="1"/>
        <v>6560.9</v>
      </c>
      <c r="F103" s="77">
        <f>F50+F51+F52+SUM(F85:F91)+F95+F96</f>
        <v>5347.0999999999995</v>
      </c>
      <c r="G103" s="77">
        <f>G50+G51+G52+SUM(G85:G91)+G95+G96</f>
        <v>3659.1</v>
      </c>
      <c r="H103" s="77">
        <f>H50+H51+H52+SUM(H85:H91)+H95+H96</f>
        <v>1213.8</v>
      </c>
    </row>
    <row r="104" spans="1:8" ht="15" customHeight="1" x14ac:dyDescent="0.25">
      <c r="A104" s="135" t="s">
        <v>118</v>
      </c>
      <c r="B104" s="135"/>
      <c r="C104" s="135"/>
      <c r="D104" s="135"/>
      <c r="E104" s="77">
        <f t="shared" si="1"/>
        <v>351.8</v>
      </c>
      <c r="F104" s="77">
        <f>SUM(F92:F94)</f>
        <v>120.8</v>
      </c>
      <c r="G104" s="77">
        <f>SUM(G92:G94)</f>
        <v>0</v>
      </c>
      <c r="H104" s="77">
        <f>SUM(H92:H94)</f>
        <v>231</v>
      </c>
    </row>
    <row r="105" spans="1:8" ht="15" customHeight="1" x14ac:dyDescent="0.2">
      <c r="A105" s="134" t="s">
        <v>17</v>
      </c>
      <c r="B105" s="134"/>
      <c r="C105" s="134"/>
      <c r="D105" s="134"/>
      <c r="E105" s="95">
        <f t="shared" si="1"/>
        <v>23498.999999999996</v>
      </c>
      <c r="F105" s="95">
        <f>SUM(F97:F104)</f>
        <v>19881.299999999996</v>
      </c>
      <c r="G105" s="95">
        <f>SUM(G97:G104)</f>
        <v>12319.1</v>
      </c>
      <c r="H105" s="95">
        <f>SUM(H97:H104)</f>
        <v>3617.7</v>
      </c>
    </row>
    <row r="106" spans="1:8" ht="15" customHeight="1" x14ac:dyDescent="0.2">
      <c r="A106" s="135" t="s">
        <v>197</v>
      </c>
      <c r="B106" s="135"/>
      <c r="C106" s="135"/>
      <c r="D106" s="135"/>
      <c r="E106" s="99">
        <f t="shared" si="1"/>
        <v>1152.8</v>
      </c>
      <c r="F106" s="95">
        <f>F95</f>
        <v>0</v>
      </c>
      <c r="G106" s="95">
        <f>G95</f>
        <v>0</v>
      </c>
      <c r="H106" s="95">
        <f>H95</f>
        <v>1152.8</v>
      </c>
    </row>
    <row r="107" spans="1:8" ht="15" customHeight="1" x14ac:dyDescent="0.2">
      <c r="A107" s="134" t="s">
        <v>176</v>
      </c>
      <c r="B107" s="134"/>
      <c r="C107" s="134"/>
      <c r="D107" s="134"/>
      <c r="E107" s="95">
        <f t="shared" si="1"/>
        <v>22346.199999999997</v>
      </c>
      <c r="F107" s="95">
        <f>F105-F106</f>
        <v>19881.299999999996</v>
      </c>
      <c r="G107" s="95">
        <f>G105-G106</f>
        <v>12319.1</v>
      </c>
      <c r="H107" s="95">
        <f>H105-H106</f>
        <v>2464.8999999999996</v>
      </c>
    </row>
  </sheetData>
  <mergeCells count="57">
    <mergeCell ref="C42:C43"/>
    <mergeCell ref="D34:D35"/>
    <mergeCell ref="C63:C64"/>
    <mergeCell ref="A99:D99"/>
    <mergeCell ref="B65:B70"/>
    <mergeCell ref="C65:C70"/>
    <mergeCell ref="B71:B76"/>
    <mergeCell ref="C71:C76"/>
    <mergeCell ref="C79:C84"/>
    <mergeCell ref="B77:B78"/>
    <mergeCell ref="B63:B64"/>
    <mergeCell ref="B79:B84"/>
    <mergeCell ref="B58:B62"/>
    <mergeCell ref="B54:B57"/>
    <mergeCell ref="C54:C57"/>
    <mergeCell ref="B40:B49"/>
    <mergeCell ref="A8:A11"/>
    <mergeCell ref="B36:B39"/>
    <mergeCell ref="D8:D11"/>
    <mergeCell ref="C8:C11"/>
    <mergeCell ref="F9:G9"/>
    <mergeCell ref="F10:F11"/>
    <mergeCell ref="B12:B31"/>
    <mergeCell ref="C38:C39"/>
    <mergeCell ref="B32:B33"/>
    <mergeCell ref="B34:B35"/>
    <mergeCell ref="E1:H1"/>
    <mergeCell ref="E2:H2"/>
    <mergeCell ref="E3:H3"/>
    <mergeCell ref="F8:H8"/>
    <mergeCell ref="B5:H5"/>
    <mergeCell ref="E4:H4"/>
    <mergeCell ref="G7:H7"/>
    <mergeCell ref="B6:H6"/>
    <mergeCell ref="E8:E11"/>
    <mergeCell ref="H9:H11"/>
    <mergeCell ref="G10:G11"/>
    <mergeCell ref="B8:B11"/>
    <mergeCell ref="B50:B52"/>
    <mergeCell ref="A100:D100"/>
    <mergeCell ref="A103:D103"/>
    <mergeCell ref="B95:B96"/>
    <mergeCell ref="B85:B91"/>
    <mergeCell ref="C85:C91"/>
    <mergeCell ref="C92:C94"/>
    <mergeCell ref="B92:B94"/>
    <mergeCell ref="C77:C78"/>
    <mergeCell ref="C58:C62"/>
    <mergeCell ref="C95:C96"/>
    <mergeCell ref="A101:D101"/>
    <mergeCell ref="A102:D102"/>
    <mergeCell ref="A107:D107"/>
    <mergeCell ref="A97:D97"/>
    <mergeCell ref="A104:D104"/>
    <mergeCell ref="A98:D98"/>
    <mergeCell ref="A106:D106"/>
    <mergeCell ref="A105:D105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L11" sqref="L11"/>
    </sheetView>
  </sheetViews>
  <sheetFormatPr defaultRowHeight="15" x14ac:dyDescent="0.2"/>
  <cols>
    <col min="1" max="1" width="4.140625" style="16" customWidth="1"/>
    <col min="2" max="2" width="13" style="16" customWidth="1"/>
    <col min="3" max="3" width="32.85546875" style="16" customWidth="1"/>
    <col min="4" max="4" width="46.7109375" style="16" customWidth="1"/>
    <col min="5" max="8" width="11.28515625" style="16" customWidth="1"/>
    <col min="9" max="16384" width="9.140625" style="16"/>
  </cols>
  <sheetData>
    <row r="1" spans="1:8" ht="12.75" customHeight="1" x14ac:dyDescent="0.2">
      <c r="E1" s="146" t="s">
        <v>146</v>
      </c>
      <c r="F1" s="146"/>
      <c r="G1" s="146"/>
      <c r="H1" s="146"/>
    </row>
    <row r="2" spans="1:8" ht="12.75" customHeight="1" x14ac:dyDescent="0.2">
      <c r="E2" s="146" t="s">
        <v>405</v>
      </c>
      <c r="F2" s="146"/>
      <c r="G2" s="146"/>
      <c r="H2" s="146"/>
    </row>
    <row r="3" spans="1:8" ht="13.15" customHeight="1" x14ac:dyDescent="0.2">
      <c r="E3" s="146" t="s">
        <v>410</v>
      </c>
      <c r="F3" s="146"/>
      <c r="G3" s="146"/>
      <c r="H3" s="146"/>
    </row>
    <row r="4" spans="1:8" ht="15" customHeight="1" x14ac:dyDescent="0.2">
      <c r="E4" s="146" t="s">
        <v>174</v>
      </c>
      <c r="F4" s="146"/>
      <c r="G4" s="146"/>
      <c r="H4" s="146"/>
    </row>
    <row r="5" spans="1:8" ht="15" customHeight="1" x14ac:dyDescent="0.2"/>
    <row r="6" spans="1:8" ht="38.25" customHeight="1" x14ac:dyDescent="0.2">
      <c r="B6" s="172" t="s">
        <v>317</v>
      </c>
      <c r="C6" s="172"/>
      <c r="D6" s="172"/>
      <c r="E6" s="172"/>
      <c r="F6" s="172"/>
      <c r="G6" s="172"/>
      <c r="H6" s="172"/>
    </row>
    <row r="7" spans="1:8" ht="15" customHeight="1" x14ac:dyDescent="0.2">
      <c r="G7" s="171" t="s">
        <v>173</v>
      </c>
      <c r="H7" s="171"/>
    </row>
    <row r="8" spans="1:8" ht="15" customHeight="1" x14ac:dyDescent="0.2">
      <c r="A8" s="163" t="s">
        <v>42</v>
      </c>
      <c r="B8" s="167" t="s">
        <v>63</v>
      </c>
      <c r="C8" s="167" t="s">
        <v>74</v>
      </c>
      <c r="D8" s="167" t="s">
        <v>80</v>
      </c>
      <c r="E8" s="167" t="s">
        <v>1</v>
      </c>
      <c r="F8" s="167" t="s">
        <v>2</v>
      </c>
      <c r="G8" s="167"/>
      <c r="H8" s="167"/>
    </row>
    <row r="9" spans="1:8" ht="15" customHeight="1" x14ac:dyDescent="0.2">
      <c r="A9" s="164"/>
      <c r="B9" s="167"/>
      <c r="C9" s="167"/>
      <c r="D9" s="167"/>
      <c r="E9" s="167"/>
      <c r="F9" s="167" t="s">
        <v>3</v>
      </c>
      <c r="G9" s="167"/>
      <c r="H9" s="167" t="s">
        <v>4</v>
      </c>
    </row>
    <row r="10" spans="1:8" ht="15" customHeight="1" x14ac:dyDescent="0.2">
      <c r="A10" s="164"/>
      <c r="B10" s="167"/>
      <c r="C10" s="167"/>
      <c r="D10" s="167"/>
      <c r="E10" s="167"/>
      <c r="F10" s="167" t="s">
        <v>5</v>
      </c>
      <c r="G10" s="167" t="s">
        <v>6</v>
      </c>
      <c r="H10" s="167"/>
    </row>
    <row r="11" spans="1:8" ht="18" customHeight="1" x14ac:dyDescent="0.2">
      <c r="A11" s="165"/>
      <c r="B11" s="167"/>
      <c r="C11" s="167"/>
      <c r="D11" s="167"/>
      <c r="E11" s="167"/>
      <c r="F11" s="167"/>
      <c r="G11" s="167"/>
      <c r="H11" s="167"/>
    </row>
    <row r="12" spans="1:8" ht="45" customHeight="1" x14ac:dyDescent="0.25">
      <c r="A12" s="7">
        <v>1</v>
      </c>
      <c r="B12" s="64" t="s">
        <v>251</v>
      </c>
      <c r="C12" s="45" t="s">
        <v>7</v>
      </c>
      <c r="D12" s="45" t="s">
        <v>281</v>
      </c>
      <c r="E12" s="100">
        <f>H12+F12</f>
        <v>20.399999999999999</v>
      </c>
      <c r="F12" s="101">
        <v>20.399999999999999</v>
      </c>
      <c r="G12" s="101">
        <v>16.2</v>
      </c>
      <c r="H12" s="101"/>
    </row>
    <row r="13" spans="1:8" ht="27.75" customHeight="1" x14ac:dyDescent="0.25">
      <c r="A13" s="7">
        <v>2</v>
      </c>
      <c r="B13" s="163" t="s">
        <v>81</v>
      </c>
      <c r="C13" s="168" t="s">
        <v>7</v>
      </c>
      <c r="D13" s="8" t="s">
        <v>64</v>
      </c>
      <c r="E13" s="100">
        <f>H13+F13</f>
        <v>170.1</v>
      </c>
      <c r="F13" s="77">
        <v>170.1</v>
      </c>
      <c r="G13" s="100">
        <v>2</v>
      </c>
      <c r="H13" s="77"/>
    </row>
    <row r="14" spans="1:8" ht="14.25" customHeight="1" x14ac:dyDescent="0.25">
      <c r="A14" s="7">
        <v>3</v>
      </c>
      <c r="B14" s="164"/>
      <c r="C14" s="170"/>
      <c r="D14" s="72" t="s">
        <v>65</v>
      </c>
      <c r="E14" s="100">
        <f>H14+F14</f>
        <v>471.4</v>
      </c>
      <c r="F14" s="77">
        <v>471.4</v>
      </c>
      <c r="G14" s="100">
        <v>13</v>
      </c>
      <c r="H14" s="77"/>
    </row>
    <row r="15" spans="1:8" ht="13.5" customHeight="1" x14ac:dyDescent="0.25">
      <c r="A15" s="7">
        <v>4</v>
      </c>
      <c r="B15" s="164"/>
      <c r="C15" s="8" t="s">
        <v>7</v>
      </c>
      <c r="D15" s="166" t="s">
        <v>66</v>
      </c>
      <c r="E15" s="100">
        <f>H15+F15</f>
        <v>716.4</v>
      </c>
      <c r="F15" s="100">
        <v>716.4</v>
      </c>
      <c r="G15" s="100">
        <v>161.80000000000001</v>
      </c>
      <c r="H15" s="100"/>
    </row>
    <row r="16" spans="1:8" ht="13.5" customHeight="1" x14ac:dyDescent="0.25">
      <c r="A16" s="7">
        <v>5</v>
      </c>
      <c r="B16" s="164"/>
      <c r="C16" s="10" t="s">
        <v>40</v>
      </c>
      <c r="D16" s="166"/>
      <c r="E16" s="100">
        <f>H16+F16</f>
        <v>254</v>
      </c>
      <c r="F16" s="100">
        <v>254</v>
      </c>
      <c r="G16" s="100">
        <v>242.5</v>
      </c>
      <c r="H16" s="100"/>
    </row>
    <row r="17" spans="1:10" ht="14.25" customHeight="1" x14ac:dyDescent="0.25">
      <c r="A17" s="7">
        <v>6</v>
      </c>
      <c r="B17" s="164"/>
      <c r="C17" s="168" t="s">
        <v>7</v>
      </c>
      <c r="D17" s="72" t="s">
        <v>204</v>
      </c>
      <c r="E17" s="100">
        <f>SUM(F17,H17)</f>
        <v>4</v>
      </c>
      <c r="F17" s="77">
        <v>4</v>
      </c>
      <c r="G17" s="77"/>
      <c r="H17" s="77"/>
    </row>
    <row r="18" spans="1:10" ht="14.25" customHeight="1" x14ac:dyDescent="0.25">
      <c r="A18" s="7">
        <v>7</v>
      </c>
      <c r="B18" s="164"/>
      <c r="C18" s="169"/>
      <c r="D18" s="73" t="s">
        <v>186</v>
      </c>
      <c r="E18" s="100">
        <f>SUM(F18,H18)</f>
        <v>2.5</v>
      </c>
      <c r="F18" s="77">
        <v>2.5</v>
      </c>
      <c r="G18" s="100">
        <v>2.4</v>
      </c>
      <c r="H18" s="77"/>
    </row>
    <row r="19" spans="1:10" ht="27.75" customHeight="1" x14ac:dyDescent="0.25">
      <c r="A19" s="7">
        <v>8</v>
      </c>
      <c r="B19" s="164"/>
      <c r="C19" s="170"/>
      <c r="D19" s="74" t="s">
        <v>282</v>
      </c>
      <c r="E19" s="100">
        <f>SUM(F19,H19)</f>
        <v>63.1</v>
      </c>
      <c r="F19" s="100">
        <v>63.1</v>
      </c>
      <c r="G19" s="100"/>
      <c r="H19" s="100"/>
      <c r="J19" s="20"/>
    </row>
    <row r="20" spans="1:10" ht="27.75" customHeight="1" x14ac:dyDescent="0.25">
      <c r="A20" s="7">
        <v>9</v>
      </c>
      <c r="B20" s="165"/>
      <c r="C20" s="46" t="s">
        <v>143</v>
      </c>
      <c r="D20" s="45" t="s">
        <v>145</v>
      </c>
      <c r="E20" s="100">
        <f t="shared" ref="E20:E35" si="0">SUM(F20,H20)</f>
        <v>340</v>
      </c>
      <c r="F20" s="77">
        <v>340</v>
      </c>
      <c r="G20" s="100">
        <v>239.8</v>
      </c>
      <c r="H20" s="77"/>
    </row>
    <row r="21" spans="1:10" ht="13.5" customHeight="1" x14ac:dyDescent="0.25">
      <c r="A21" s="7">
        <v>10</v>
      </c>
      <c r="B21" s="167" t="s">
        <v>83</v>
      </c>
      <c r="C21" s="8" t="s">
        <v>52</v>
      </c>
      <c r="D21" s="75" t="s">
        <v>70</v>
      </c>
      <c r="E21" s="100">
        <f t="shared" si="0"/>
        <v>666.1</v>
      </c>
      <c r="F21" s="77">
        <v>666.1</v>
      </c>
      <c r="G21" s="77">
        <v>626.4</v>
      </c>
      <c r="H21" s="77"/>
    </row>
    <row r="22" spans="1:10" ht="14.25" customHeight="1" x14ac:dyDescent="0.25">
      <c r="A22" s="7">
        <v>11</v>
      </c>
      <c r="B22" s="167"/>
      <c r="C22" s="168" t="s">
        <v>7</v>
      </c>
      <c r="D22" s="10" t="s">
        <v>69</v>
      </c>
      <c r="E22" s="100">
        <f t="shared" si="0"/>
        <v>20.399999999999999</v>
      </c>
      <c r="F22" s="77">
        <v>20.399999999999999</v>
      </c>
      <c r="G22" s="100">
        <v>17.7</v>
      </c>
      <c r="H22" s="77"/>
    </row>
    <row r="23" spans="1:10" ht="45" customHeight="1" x14ac:dyDescent="0.25">
      <c r="A23" s="7">
        <v>12</v>
      </c>
      <c r="B23" s="167"/>
      <c r="C23" s="169"/>
      <c r="D23" s="11" t="s">
        <v>71</v>
      </c>
      <c r="E23" s="100">
        <f t="shared" si="0"/>
        <v>6.4</v>
      </c>
      <c r="F23" s="77">
        <v>6.4</v>
      </c>
      <c r="G23" s="100">
        <v>6.3</v>
      </c>
      <c r="H23" s="77"/>
    </row>
    <row r="24" spans="1:10" ht="14.25" customHeight="1" x14ac:dyDescent="0.25">
      <c r="A24" s="7">
        <v>13</v>
      </c>
      <c r="B24" s="167"/>
      <c r="C24" s="170"/>
      <c r="D24" s="11" t="s">
        <v>72</v>
      </c>
      <c r="E24" s="100">
        <f t="shared" si="0"/>
        <v>175</v>
      </c>
      <c r="F24" s="77">
        <v>175</v>
      </c>
      <c r="G24" s="100">
        <v>168.2</v>
      </c>
      <c r="H24" s="77"/>
    </row>
    <row r="25" spans="1:10" ht="45" customHeight="1" x14ac:dyDescent="0.25">
      <c r="A25" s="7">
        <v>14</v>
      </c>
      <c r="B25" s="163" t="s">
        <v>83</v>
      </c>
      <c r="C25" s="168" t="s">
        <v>7</v>
      </c>
      <c r="D25" s="11" t="s">
        <v>205</v>
      </c>
      <c r="E25" s="100">
        <f t="shared" si="0"/>
        <v>162</v>
      </c>
      <c r="F25" s="77">
        <v>162</v>
      </c>
      <c r="G25" s="77"/>
      <c r="H25" s="77"/>
    </row>
    <row r="26" spans="1:10" ht="60.75" customHeight="1" x14ac:dyDescent="0.25">
      <c r="A26" s="7">
        <v>15</v>
      </c>
      <c r="B26" s="164"/>
      <c r="C26" s="169"/>
      <c r="D26" s="11" t="s">
        <v>327</v>
      </c>
      <c r="E26" s="77">
        <f t="shared" si="0"/>
        <v>0</v>
      </c>
      <c r="F26" s="77"/>
      <c r="G26" s="77"/>
      <c r="H26" s="77"/>
    </row>
    <row r="27" spans="1:10" ht="27.75" customHeight="1" x14ac:dyDescent="0.25">
      <c r="A27" s="7">
        <v>16</v>
      </c>
      <c r="B27" s="164"/>
      <c r="C27" s="169"/>
      <c r="D27" s="28" t="s">
        <v>207</v>
      </c>
      <c r="E27" s="100">
        <f t="shared" si="0"/>
        <v>0.2</v>
      </c>
      <c r="F27" s="77">
        <v>0.2</v>
      </c>
      <c r="G27" s="77">
        <v>0.2</v>
      </c>
      <c r="H27" s="77"/>
    </row>
    <row r="28" spans="1:10" ht="13.5" customHeight="1" x14ac:dyDescent="0.25">
      <c r="A28" s="7">
        <v>17</v>
      </c>
      <c r="B28" s="164"/>
      <c r="C28" s="169"/>
      <c r="D28" s="11" t="s">
        <v>155</v>
      </c>
      <c r="E28" s="100">
        <f t="shared" si="0"/>
        <v>8.4</v>
      </c>
      <c r="F28" s="77">
        <v>8.4</v>
      </c>
      <c r="G28" s="100">
        <v>8.1999999999999993</v>
      </c>
      <c r="H28" s="77"/>
    </row>
    <row r="29" spans="1:10" ht="27.75" customHeight="1" x14ac:dyDescent="0.25">
      <c r="A29" s="7">
        <v>18</v>
      </c>
      <c r="B29" s="164"/>
      <c r="C29" s="169"/>
      <c r="D29" s="11" t="s">
        <v>73</v>
      </c>
      <c r="E29" s="100">
        <f t="shared" si="0"/>
        <v>26.1</v>
      </c>
      <c r="F29" s="77">
        <v>26.1</v>
      </c>
      <c r="G29" s="77">
        <v>21.1</v>
      </c>
      <c r="H29" s="77"/>
    </row>
    <row r="30" spans="1:10" ht="27" customHeight="1" x14ac:dyDescent="0.25">
      <c r="A30" s="7">
        <v>19</v>
      </c>
      <c r="B30" s="164"/>
      <c r="C30" s="169"/>
      <c r="D30" s="11" t="s">
        <v>206</v>
      </c>
      <c r="E30" s="100">
        <f t="shared" si="0"/>
        <v>12.7</v>
      </c>
      <c r="F30" s="100">
        <v>12.7</v>
      </c>
      <c r="G30" s="100">
        <v>11.1</v>
      </c>
      <c r="H30" s="100"/>
    </row>
    <row r="31" spans="1:10" ht="13.5" customHeight="1" x14ac:dyDescent="0.25">
      <c r="A31" s="7">
        <v>20</v>
      </c>
      <c r="B31" s="164"/>
      <c r="C31" s="169"/>
      <c r="D31" s="10" t="s">
        <v>138</v>
      </c>
      <c r="E31" s="100">
        <f t="shared" si="0"/>
        <v>19</v>
      </c>
      <c r="F31" s="77">
        <v>19</v>
      </c>
      <c r="G31" s="100">
        <v>18.2</v>
      </c>
      <c r="H31" s="77"/>
    </row>
    <row r="32" spans="1:10" ht="27.6" customHeight="1" x14ac:dyDescent="0.25">
      <c r="A32" s="7">
        <v>21</v>
      </c>
      <c r="B32" s="164"/>
      <c r="C32" s="169"/>
      <c r="D32" s="28" t="s">
        <v>208</v>
      </c>
      <c r="E32" s="100">
        <f t="shared" si="0"/>
        <v>0.6</v>
      </c>
      <c r="F32" s="77">
        <v>0.6</v>
      </c>
      <c r="G32" s="77">
        <v>0.6</v>
      </c>
      <c r="H32" s="77"/>
    </row>
    <row r="33" spans="1:8" ht="13.5" customHeight="1" x14ac:dyDescent="0.25">
      <c r="A33" s="7">
        <v>22</v>
      </c>
      <c r="B33" s="164"/>
      <c r="C33" s="169"/>
      <c r="D33" s="11" t="s">
        <v>68</v>
      </c>
      <c r="E33" s="100">
        <f t="shared" si="0"/>
        <v>10.3</v>
      </c>
      <c r="F33" s="77">
        <v>10.3</v>
      </c>
      <c r="G33" s="77">
        <v>10.1</v>
      </c>
      <c r="H33" s="77"/>
    </row>
    <row r="34" spans="1:8" ht="13.5" customHeight="1" x14ac:dyDescent="0.25">
      <c r="A34" s="7">
        <v>23</v>
      </c>
      <c r="B34" s="164"/>
      <c r="C34" s="170"/>
      <c r="D34" s="76" t="s">
        <v>67</v>
      </c>
      <c r="E34" s="100">
        <f t="shared" si="0"/>
        <v>28.7</v>
      </c>
      <c r="F34" s="77">
        <v>28.7</v>
      </c>
      <c r="G34" s="77">
        <v>28.2</v>
      </c>
      <c r="H34" s="77"/>
    </row>
    <row r="35" spans="1:8" ht="16.149999999999999" customHeight="1" x14ac:dyDescent="0.25">
      <c r="A35" s="160" t="s">
        <v>113</v>
      </c>
      <c r="B35" s="161"/>
      <c r="C35" s="161"/>
      <c r="D35" s="162"/>
      <c r="E35" s="100">
        <f t="shared" si="0"/>
        <v>20.399999999999999</v>
      </c>
      <c r="F35" s="77">
        <f>F12</f>
        <v>20.399999999999999</v>
      </c>
      <c r="G35" s="77">
        <f>G12</f>
        <v>16.2</v>
      </c>
      <c r="H35" s="77">
        <f>H12</f>
        <v>0</v>
      </c>
    </row>
    <row r="36" spans="1:8" x14ac:dyDescent="0.25">
      <c r="A36" s="157" t="s">
        <v>114</v>
      </c>
      <c r="B36" s="158"/>
      <c r="C36" s="158"/>
      <c r="D36" s="159"/>
      <c r="E36" s="77">
        <f>SUM(F36,H36)</f>
        <v>2021.5</v>
      </c>
      <c r="F36" s="77">
        <f>SUM(F13:F20)</f>
        <v>2021.5</v>
      </c>
      <c r="G36" s="77">
        <f>SUM(G13:G20)</f>
        <v>661.5</v>
      </c>
      <c r="H36" s="77">
        <f>SUM(H13:H20)</f>
        <v>0</v>
      </c>
    </row>
    <row r="37" spans="1:8" x14ac:dyDescent="0.25">
      <c r="A37" s="160" t="s">
        <v>117</v>
      </c>
      <c r="B37" s="161"/>
      <c r="C37" s="161"/>
      <c r="D37" s="162"/>
      <c r="E37" s="77">
        <f>SUM(F37,H37)</f>
        <v>1135.9000000000001</v>
      </c>
      <c r="F37" s="77">
        <f>SUM(F21:F34)</f>
        <v>1135.9000000000001</v>
      </c>
      <c r="G37" s="77">
        <f>SUM(G21:G34)</f>
        <v>916.30000000000018</v>
      </c>
      <c r="H37" s="77">
        <f>SUM(H21:H34)</f>
        <v>0</v>
      </c>
    </row>
    <row r="38" spans="1:8" x14ac:dyDescent="0.2">
      <c r="A38" s="154" t="s">
        <v>176</v>
      </c>
      <c r="B38" s="155"/>
      <c r="C38" s="155"/>
      <c r="D38" s="156"/>
      <c r="E38" s="95">
        <f>SUM(F38,H38)</f>
        <v>3177.8</v>
      </c>
      <c r="F38" s="95">
        <f>F36+F37+F35</f>
        <v>3177.8</v>
      </c>
      <c r="G38" s="95">
        <f>G36+G37+G35</f>
        <v>1594.0000000000002</v>
      </c>
      <c r="H38" s="95">
        <f>H36+H37+H35</f>
        <v>0</v>
      </c>
    </row>
    <row r="39" spans="1:8" x14ac:dyDescent="0.2">
      <c r="B39" s="24"/>
      <c r="C39" s="24"/>
      <c r="D39" s="25"/>
      <c r="E39" s="89"/>
      <c r="F39" s="26"/>
      <c r="G39" s="26"/>
      <c r="H39" s="26"/>
    </row>
    <row r="40" spans="1:8" x14ac:dyDescent="0.2">
      <c r="B40" s="24"/>
      <c r="C40" s="24"/>
      <c r="D40" s="25"/>
      <c r="E40" s="23"/>
      <c r="F40" s="26"/>
      <c r="G40" s="26"/>
      <c r="H40" s="26"/>
    </row>
    <row r="41" spans="1:8" x14ac:dyDescent="0.2">
      <c r="B41" s="24"/>
      <c r="C41" s="24"/>
      <c r="D41" s="25"/>
      <c r="E41" s="23"/>
      <c r="F41" s="26"/>
      <c r="G41" s="26"/>
      <c r="H41" s="26"/>
    </row>
    <row r="42" spans="1:8" x14ac:dyDescent="0.2">
      <c r="B42" s="24"/>
      <c r="C42" s="24"/>
      <c r="D42" s="25"/>
      <c r="E42" s="23"/>
      <c r="F42" s="26"/>
      <c r="G42" s="26"/>
      <c r="H42" s="26"/>
    </row>
    <row r="43" spans="1:8" x14ac:dyDescent="0.2">
      <c r="B43" s="24"/>
      <c r="C43" s="24"/>
      <c r="D43" s="22"/>
      <c r="E43" s="23"/>
      <c r="F43" s="26"/>
      <c r="G43" s="26"/>
      <c r="H43" s="26"/>
    </row>
    <row r="44" spans="1:8" x14ac:dyDescent="0.2">
      <c r="B44" s="24"/>
      <c r="C44" s="24"/>
      <c r="D44" s="24"/>
      <c r="E44" s="23"/>
      <c r="F44" s="23"/>
      <c r="G44" s="23"/>
      <c r="H44" s="23"/>
    </row>
    <row r="45" spans="1:8" x14ac:dyDescent="0.2">
      <c r="B45" s="24"/>
      <c r="C45" s="24"/>
      <c r="D45" s="24"/>
      <c r="E45" s="24"/>
      <c r="F45" s="24"/>
      <c r="G45" s="24"/>
      <c r="H45" s="24"/>
    </row>
    <row r="46" spans="1:8" x14ac:dyDescent="0.2">
      <c r="B46" s="24"/>
      <c r="C46" s="24"/>
      <c r="D46" s="24"/>
      <c r="E46" s="24"/>
      <c r="F46" s="24"/>
      <c r="G46" s="24"/>
      <c r="H46" s="24"/>
    </row>
    <row r="47" spans="1:8" x14ac:dyDescent="0.2">
      <c r="B47" s="24"/>
      <c r="C47" s="24"/>
      <c r="D47" s="24"/>
      <c r="E47" s="24"/>
      <c r="F47" s="24"/>
      <c r="G47" s="24"/>
      <c r="H47" s="24"/>
    </row>
    <row r="48" spans="1:8" x14ac:dyDescent="0.2">
      <c r="B48" s="24"/>
      <c r="C48" s="24"/>
      <c r="D48" s="24"/>
      <c r="E48" s="24"/>
      <c r="F48" s="24"/>
      <c r="G48" s="24"/>
      <c r="H48" s="24"/>
    </row>
    <row r="49" spans="2:8" x14ac:dyDescent="0.2">
      <c r="B49" s="24"/>
      <c r="C49" s="24"/>
      <c r="D49" s="24"/>
      <c r="E49" s="24"/>
      <c r="F49" s="24"/>
      <c r="G49" s="24"/>
      <c r="H49" s="24"/>
    </row>
    <row r="50" spans="2:8" x14ac:dyDescent="0.2">
      <c r="B50" s="24"/>
      <c r="C50" s="24"/>
      <c r="D50" s="24"/>
      <c r="E50" s="24"/>
      <c r="F50" s="24"/>
      <c r="G50" s="24"/>
      <c r="H50" s="24"/>
    </row>
    <row r="51" spans="2:8" x14ac:dyDescent="0.2">
      <c r="B51" s="24"/>
      <c r="C51" s="24"/>
      <c r="D51" s="24"/>
      <c r="E51" s="24"/>
      <c r="F51" s="24"/>
      <c r="G51" s="24"/>
      <c r="H51" s="24"/>
    </row>
    <row r="52" spans="2:8" x14ac:dyDescent="0.2">
      <c r="B52" s="24"/>
      <c r="C52" s="24"/>
      <c r="D52" s="24"/>
      <c r="E52" s="24"/>
      <c r="F52" s="24"/>
      <c r="G52" s="24"/>
      <c r="H52" s="24"/>
    </row>
    <row r="53" spans="2:8" x14ac:dyDescent="0.2">
      <c r="B53" s="24"/>
      <c r="C53" s="24"/>
      <c r="D53" s="24"/>
      <c r="E53" s="24"/>
      <c r="F53" s="24"/>
      <c r="G53" s="24"/>
      <c r="H53" s="24"/>
    </row>
    <row r="54" spans="2:8" x14ac:dyDescent="0.2">
      <c r="B54" s="24"/>
      <c r="C54" s="24"/>
      <c r="D54" s="24"/>
      <c r="E54" s="24"/>
      <c r="F54" s="24"/>
      <c r="G54" s="24"/>
      <c r="H54" s="24"/>
    </row>
  </sheetData>
  <mergeCells count="28">
    <mergeCell ref="G7:H7"/>
    <mergeCell ref="E1:H1"/>
    <mergeCell ref="E2:H2"/>
    <mergeCell ref="E3:H3"/>
    <mergeCell ref="E4:H4"/>
    <mergeCell ref="B6:H6"/>
    <mergeCell ref="A8:A11"/>
    <mergeCell ref="B8:B11"/>
    <mergeCell ref="C8:C11"/>
    <mergeCell ref="D8:D11"/>
    <mergeCell ref="F8:H8"/>
    <mergeCell ref="E8:E11"/>
    <mergeCell ref="F9:G9"/>
    <mergeCell ref="H9:H11"/>
    <mergeCell ref="F10:F11"/>
    <mergeCell ref="G10:G11"/>
    <mergeCell ref="A38:D38"/>
    <mergeCell ref="A36:D36"/>
    <mergeCell ref="A37:D37"/>
    <mergeCell ref="B13:B20"/>
    <mergeCell ref="D15:D16"/>
    <mergeCell ref="B21:B24"/>
    <mergeCell ref="C22:C24"/>
    <mergeCell ref="C25:C34"/>
    <mergeCell ref="A35:D35"/>
    <mergeCell ref="B25:B34"/>
    <mergeCell ref="C13:C14"/>
    <mergeCell ref="C17:C19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P11" sqref="P11"/>
    </sheetView>
  </sheetViews>
  <sheetFormatPr defaultRowHeight="15" x14ac:dyDescent="0.2"/>
  <cols>
    <col min="1" max="1" width="4" style="16" customWidth="1"/>
    <col min="2" max="2" width="13" style="16" customWidth="1"/>
    <col min="3" max="3" width="31.7109375" style="16" customWidth="1"/>
    <col min="4" max="4" width="36.140625" style="16" customWidth="1"/>
    <col min="5" max="6" width="10.28515625" style="16" customWidth="1"/>
    <col min="7" max="7" width="10.85546875" style="16" customWidth="1"/>
    <col min="8" max="8" width="10.28515625" style="16" customWidth="1"/>
    <col min="9" max="9" width="9.140625" style="16" hidden="1" customWidth="1"/>
    <col min="10" max="16384" width="9.140625" style="16"/>
  </cols>
  <sheetData>
    <row r="1" spans="1:11" ht="12.75" customHeight="1" x14ac:dyDescent="0.2">
      <c r="F1" s="133" t="s">
        <v>190</v>
      </c>
      <c r="G1" s="133"/>
      <c r="H1" s="133"/>
    </row>
    <row r="2" spans="1:11" ht="14.25" customHeight="1" x14ac:dyDescent="0.2">
      <c r="F2" s="133" t="s">
        <v>404</v>
      </c>
      <c r="G2" s="133"/>
      <c r="H2" s="133"/>
    </row>
    <row r="3" spans="1:11" ht="12" customHeight="1" x14ac:dyDescent="0.2">
      <c r="F3" s="133" t="s">
        <v>409</v>
      </c>
      <c r="G3" s="133"/>
      <c r="H3" s="133"/>
    </row>
    <row r="4" spans="1:11" ht="15" customHeight="1" x14ac:dyDescent="0.2">
      <c r="F4" s="133" t="s">
        <v>292</v>
      </c>
      <c r="G4" s="133"/>
      <c r="H4" s="133"/>
    </row>
    <row r="5" spans="1:11" ht="15.75" customHeight="1" x14ac:dyDescent="0.2"/>
    <row r="6" spans="1:11" ht="30.75" customHeight="1" x14ac:dyDescent="0.2">
      <c r="A6" s="172" t="s">
        <v>318</v>
      </c>
      <c r="B6" s="172"/>
      <c r="C6" s="172"/>
      <c r="D6" s="172"/>
      <c r="E6" s="172"/>
      <c r="F6" s="172"/>
      <c r="G6" s="172"/>
      <c r="H6" s="172"/>
      <c r="I6" s="81"/>
      <c r="K6" s="71"/>
    </row>
    <row r="7" spans="1:11" ht="14.25" customHeight="1" x14ac:dyDescent="0.2">
      <c r="G7" s="171" t="s">
        <v>173</v>
      </c>
      <c r="H7" s="171"/>
    </row>
    <row r="8" spans="1:11" ht="12" customHeight="1" x14ac:dyDescent="0.2">
      <c r="A8" s="167" t="s">
        <v>42</v>
      </c>
      <c r="B8" s="167" t="s">
        <v>63</v>
      </c>
      <c r="C8" s="167" t="s">
        <v>74</v>
      </c>
      <c r="D8" s="167" t="s">
        <v>80</v>
      </c>
      <c r="E8" s="167" t="s">
        <v>1</v>
      </c>
      <c r="F8" s="167" t="s">
        <v>2</v>
      </c>
      <c r="G8" s="167"/>
      <c r="H8" s="167"/>
    </row>
    <row r="9" spans="1:11" ht="12.75" customHeight="1" x14ac:dyDescent="0.2">
      <c r="A9" s="167"/>
      <c r="B9" s="167"/>
      <c r="C9" s="167"/>
      <c r="D9" s="167"/>
      <c r="E9" s="167"/>
      <c r="F9" s="167" t="s">
        <v>3</v>
      </c>
      <c r="G9" s="167"/>
      <c r="H9" s="167" t="s">
        <v>4</v>
      </c>
    </row>
    <row r="10" spans="1:11" ht="31.5" customHeight="1" x14ac:dyDescent="0.2">
      <c r="A10" s="167"/>
      <c r="B10" s="167"/>
      <c r="C10" s="167"/>
      <c r="D10" s="167"/>
      <c r="E10" s="167"/>
      <c r="F10" s="7" t="s">
        <v>5</v>
      </c>
      <c r="G10" s="7" t="s">
        <v>6</v>
      </c>
      <c r="H10" s="167"/>
    </row>
    <row r="11" spans="1:11" ht="27.75" customHeight="1" x14ac:dyDescent="0.25">
      <c r="A11" s="7">
        <v>1</v>
      </c>
      <c r="B11" s="167" t="s">
        <v>38</v>
      </c>
      <c r="C11" s="8" t="s">
        <v>177</v>
      </c>
      <c r="D11" s="8" t="s">
        <v>178</v>
      </c>
      <c r="E11" s="77">
        <f>F11+H11</f>
        <v>655.1</v>
      </c>
      <c r="F11" s="77">
        <v>655.1</v>
      </c>
      <c r="G11" s="77">
        <v>630.6</v>
      </c>
      <c r="H11" s="77"/>
      <c r="I11" s="19"/>
    </row>
    <row r="12" spans="1:11" ht="14.25" customHeight="1" x14ac:dyDescent="0.25">
      <c r="A12" s="7">
        <v>2</v>
      </c>
      <c r="B12" s="167"/>
      <c r="C12" s="8" t="s">
        <v>245</v>
      </c>
      <c r="D12" s="8" t="s">
        <v>283</v>
      </c>
      <c r="E12" s="77">
        <f t="shared" ref="E12:E34" si="0">F12+H12</f>
        <v>352.9</v>
      </c>
      <c r="F12" s="77">
        <v>352.9</v>
      </c>
      <c r="G12" s="77">
        <v>342.3</v>
      </c>
      <c r="H12" s="77"/>
      <c r="I12" s="19"/>
    </row>
    <row r="13" spans="1:11" ht="28.5" customHeight="1" x14ac:dyDescent="0.25">
      <c r="A13" s="7">
        <v>3</v>
      </c>
      <c r="B13" s="167"/>
      <c r="C13" s="8" t="s">
        <v>246</v>
      </c>
      <c r="D13" s="8" t="s">
        <v>250</v>
      </c>
      <c r="E13" s="77">
        <f t="shared" si="0"/>
        <v>418.9</v>
      </c>
      <c r="F13" s="77">
        <v>418.9</v>
      </c>
      <c r="G13" s="77">
        <v>403</v>
      </c>
      <c r="H13" s="77">
        <v>0</v>
      </c>
      <c r="I13" s="19"/>
    </row>
    <row r="14" spans="1:11" ht="28.5" customHeight="1" x14ac:dyDescent="0.25">
      <c r="A14" s="7">
        <v>4</v>
      </c>
      <c r="B14" s="167"/>
      <c r="C14" s="8" t="s">
        <v>61</v>
      </c>
      <c r="D14" s="8" t="s">
        <v>75</v>
      </c>
      <c r="E14" s="77">
        <f t="shared" si="0"/>
        <v>399.9</v>
      </c>
      <c r="F14" s="77">
        <v>399.9</v>
      </c>
      <c r="G14" s="77">
        <v>384.7</v>
      </c>
      <c r="H14" s="77">
        <v>0</v>
      </c>
      <c r="I14" s="19"/>
    </row>
    <row r="15" spans="1:11" ht="14.25" customHeight="1" x14ac:dyDescent="0.25">
      <c r="A15" s="7">
        <v>5</v>
      </c>
      <c r="B15" s="167"/>
      <c r="C15" s="8" t="s">
        <v>150</v>
      </c>
      <c r="D15" s="8" t="s">
        <v>151</v>
      </c>
      <c r="E15" s="77">
        <f t="shared" si="0"/>
        <v>555.29999999999995</v>
      </c>
      <c r="F15" s="77">
        <v>555.29999999999995</v>
      </c>
      <c r="G15" s="77">
        <v>538.6</v>
      </c>
      <c r="H15" s="77"/>
      <c r="I15" s="19"/>
    </row>
    <row r="16" spans="1:11" ht="14.25" customHeight="1" x14ac:dyDescent="0.25">
      <c r="A16" s="7">
        <v>6</v>
      </c>
      <c r="B16" s="167"/>
      <c r="C16" s="8" t="s">
        <v>26</v>
      </c>
      <c r="D16" s="8" t="s">
        <v>76</v>
      </c>
      <c r="E16" s="77">
        <f t="shared" si="0"/>
        <v>476</v>
      </c>
      <c r="F16" s="77">
        <v>476</v>
      </c>
      <c r="G16" s="77">
        <v>457.7</v>
      </c>
      <c r="H16" s="77"/>
      <c r="I16" s="19"/>
    </row>
    <row r="17" spans="1:9" ht="14.25" customHeight="1" x14ac:dyDescent="0.25">
      <c r="A17" s="7">
        <v>7</v>
      </c>
      <c r="B17" s="167"/>
      <c r="C17" s="8" t="s">
        <v>8</v>
      </c>
      <c r="D17" s="8" t="s">
        <v>77</v>
      </c>
      <c r="E17" s="77">
        <f t="shared" si="0"/>
        <v>1294.8</v>
      </c>
      <c r="F17" s="77">
        <v>1291.3</v>
      </c>
      <c r="G17" s="77">
        <v>1244.5999999999999</v>
      </c>
      <c r="H17" s="77">
        <v>3.5</v>
      </c>
      <c r="I17" s="19"/>
    </row>
    <row r="18" spans="1:9" ht="14.25" customHeight="1" x14ac:dyDescent="0.25">
      <c r="A18" s="7">
        <v>8</v>
      </c>
      <c r="B18" s="167"/>
      <c r="C18" s="8" t="s">
        <v>9</v>
      </c>
      <c r="D18" s="8" t="s">
        <v>78</v>
      </c>
      <c r="E18" s="77">
        <f t="shared" si="0"/>
        <v>1070.9000000000001</v>
      </c>
      <c r="F18" s="77">
        <v>1070.9000000000001</v>
      </c>
      <c r="G18" s="77">
        <v>1032.3</v>
      </c>
      <c r="H18" s="77">
        <v>0</v>
      </c>
      <c r="I18" s="19"/>
    </row>
    <row r="19" spans="1:9" ht="14.25" customHeight="1" x14ac:dyDescent="0.25">
      <c r="A19" s="7">
        <v>9</v>
      </c>
      <c r="B19" s="167"/>
      <c r="C19" s="1" t="s">
        <v>140</v>
      </c>
      <c r="D19" s="29" t="s">
        <v>141</v>
      </c>
      <c r="E19" s="77">
        <f t="shared" si="0"/>
        <v>1286.2</v>
      </c>
      <c r="F19" s="77">
        <v>1283.2</v>
      </c>
      <c r="G19" s="77">
        <v>1238.5</v>
      </c>
      <c r="H19" s="77">
        <v>3</v>
      </c>
      <c r="I19" s="19"/>
    </row>
    <row r="20" spans="1:9" ht="14.25" customHeight="1" x14ac:dyDescent="0.25">
      <c r="A20" s="7">
        <v>10</v>
      </c>
      <c r="B20" s="167"/>
      <c r="C20" s="8" t="s">
        <v>148</v>
      </c>
      <c r="D20" s="8" t="s">
        <v>149</v>
      </c>
      <c r="E20" s="77">
        <f t="shared" si="0"/>
        <v>422.1</v>
      </c>
      <c r="F20" s="77">
        <v>422.1</v>
      </c>
      <c r="G20" s="77">
        <v>413.7</v>
      </c>
      <c r="H20" s="77">
        <v>0</v>
      </c>
      <c r="I20" s="19"/>
    </row>
    <row r="21" spans="1:9" ht="27.75" customHeight="1" x14ac:dyDescent="0.25">
      <c r="A21" s="7">
        <v>11</v>
      </c>
      <c r="B21" s="167"/>
      <c r="C21" s="8" t="s">
        <v>248</v>
      </c>
      <c r="D21" s="8" t="s">
        <v>247</v>
      </c>
      <c r="E21" s="77">
        <f t="shared" si="0"/>
        <v>103.5</v>
      </c>
      <c r="F21" s="77">
        <v>103.5</v>
      </c>
      <c r="G21" s="77">
        <v>101.5</v>
      </c>
      <c r="H21" s="77"/>
    </row>
    <row r="22" spans="1:9" ht="14.25" customHeight="1" x14ac:dyDescent="0.25">
      <c r="A22" s="7">
        <v>12</v>
      </c>
      <c r="B22" s="167"/>
      <c r="C22" s="8" t="s">
        <v>10</v>
      </c>
      <c r="D22" s="8" t="s">
        <v>79</v>
      </c>
      <c r="E22" s="77">
        <v>403.1</v>
      </c>
      <c r="F22" s="77">
        <v>403.1</v>
      </c>
      <c r="G22" s="77">
        <v>388.5</v>
      </c>
      <c r="H22" s="77">
        <v>0</v>
      </c>
    </row>
    <row r="23" spans="1:9" ht="29.25" customHeight="1" x14ac:dyDescent="0.25">
      <c r="A23" s="7">
        <v>13</v>
      </c>
      <c r="B23" s="167"/>
      <c r="C23" s="8" t="s">
        <v>152</v>
      </c>
      <c r="D23" s="8" t="s">
        <v>153</v>
      </c>
      <c r="E23" s="77">
        <v>544.20000000000005</v>
      </c>
      <c r="F23" s="77">
        <v>544.20000000000005</v>
      </c>
      <c r="G23" s="77">
        <v>526.79999999999995</v>
      </c>
      <c r="H23" s="77"/>
    </row>
    <row r="24" spans="1:9" ht="14.25" customHeight="1" x14ac:dyDescent="0.25">
      <c r="A24" s="7">
        <v>14</v>
      </c>
      <c r="B24" s="167"/>
      <c r="C24" s="8" t="s">
        <v>19</v>
      </c>
      <c r="D24" s="8" t="s">
        <v>103</v>
      </c>
      <c r="E24" s="77">
        <f t="shared" si="0"/>
        <v>224.6</v>
      </c>
      <c r="F24" s="77">
        <v>224.6</v>
      </c>
      <c r="G24" s="77">
        <v>216.5</v>
      </c>
      <c r="H24" s="77"/>
      <c r="I24" s="20"/>
    </row>
    <row r="25" spans="1:9" ht="14.25" customHeight="1" x14ac:dyDescent="0.25">
      <c r="A25" s="7">
        <v>15</v>
      </c>
      <c r="B25" s="167"/>
      <c r="C25" s="8" t="s">
        <v>20</v>
      </c>
      <c r="D25" s="8" t="s">
        <v>104</v>
      </c>
      <c r="E25" s="77">
        <f t="shared" si="0"/>
        <v>453.8</v>
      </c>
      <c r="F25" s="77">
        <v>453.8</v>
      </c>
      <c r="G25" s="77">
        <v>439.2</v>
      </c>
      <c r="H25" s="77"/>
    </row>
    <row r="26" spans="1:9" ht="14.25" customHeight="1" x14ac:dyDescent="0.25">
      <c r="A26" s="7">
        <v>16</v>
      </c>
      <c r="B26" s="167"/>
      <c r="C26" s="8" t="s">
        <v>21</v>
      </c>
      <c r="D26" s="8" t="s">
        <v>105</v>
      </c>
      <c r="E26" s="77">
        <f t="shared" si="0"/>
        <v>325.5</v>
      </c>
      <c r="F26" s="77">
        <v>324</v>
      </c>
      <c r="G26" s="77">
        <v>313.3</v>
      </c>
      <c r="H26" s="77">
        <v>1.5</v>
      </c>
      <c r="I26" s="20"/>
    </row>
    <row r="27" spans="1:9" ht="14.25" customHeight="1" x14ac:dyDescent="0.25">
      <c r="A27" s="7">
        <v>17</v>
      </c>
      <c r="B27" s="167"/>
      <c r="C27" s="8" t="s">
        <v>22</v>
      </c>
      <c r="D27" s="8" t="s">
        <v>106</v>
      </c>
      <c r="E27" s="77">
        <f t="shared" si="0"/>
        <v>335.9</v>
      </c>
      <c r="F27" s="77">
        <v>335.9</v>
      </c>
      <c r="G27" s="77">
        <v>322.3</v>
      </c>
      <c r="H27" s="77"/>
      <c r="I27" s="20"/>
    </row>
    <row r="28" spans="1:9" ht="14.25" customHeight="1" x14ac:dyDescent="0.25">
      <c r="A28" s="7">
        <v>18</v>
      </c>
      <c r="B28" s="167"/>
      <c r="C28" s="8" t="s">
        <v>23</v>
      </c>
      <c r="D28" s="8" t="s">
        <v>107</v>
      </c>
      <c r="E28" s="77">
        <f t="shared" si="0"/>
        <v>308.10000000000002</v>
      </c>
      <c r="F28" s="77">
        <v>305.10000000000002</v>
      </c>
      <c r="G28" s="77">
        <v>289.22000000000003</v>
      </c>
      <c r="H28" s="77">
        <v>3</v>
      </c>
      <c r="I28" s="20"/>
    </row>
    <row r="29" spans="1:9" ht="14.25" customHeight="1" x14ac:dyDescent="0.25">
      <c r="A29" s="7">
        <v>19</v>
      </c>
      <c r="B29" s="167"/>
      <c r="C29" s="8" t="s">
        <v>24</v>
      </c>
      <c r="D29" s="8" t="s">
        <v>108</v>
      </c>
      <c r="E29" s="77">
        <f t="shared" si="0"/>
        <v>420.2</v>
      </c>
      <c r="F29" s="77">
        <v>416.4</v>
      </c>
      <c r="G29" s="77">
        <v>399.8</v>
      </c>
      <c r="H29" s="77">
        <v>3.8</v>
      </c>
      <c r="I29" s="20"/>
    </row>
    <row r="30" spans="1:9" ht="14.25" customHeight="1" x14ac:dyDescent="0.25">
      <c r="A30" s="7">
        <v>20</v>
      </c>
      <c r="B30" s="167" t="s">
        <v>38</v>
      </c>
      <c r="C30" s="8" t="s">
        <v>11</v>
      </c>
      <c r="D30" s="8" t="s">
        <v>109</v>
      </c>
      <c r="E30" s="77">
        <f t="shared" si="0"/>
        <v>37</v>
      </c>
      <c r="F30" s="77">
        <v>37</v>
      </c>
      <c r="G30" s="77">
        <v>36.5</v>
      </c>
      <c r="H30" s="77"/>
    </row>
    <row r="31" spans="1:9" ht="14.25" customHeight="1" x14ac:dyDescent="0.25">
      <c r="A31" s="7">
        <v>21</v>
      </c>
      <c r="B31" s="167"/>
      <c r="C31" s="8" t="s">
        <v>12</v>
      </c>
      <c r="D31" s="8" t="s">
        <v>110</v>
      </c>
      <c r="E31" s="77">
        <f t="shared" si="0"/>
        <v>12.7</v>
      </c>
      <c r="F31" s="77">
        <v>12.7</v>
      </c>
      <c r="G31" s="77">
        <v>12.5</v>
      </c>
      <c r="H31" s="77"/>
    </row>
    <row r="32" spans="1:9" ht="14.25" customHeight="1" x14ac:dyDescent="0.25">
      <c r="A32" s="7">
        <v>22</v>
      </c>
      <c r="B32" s="167"/>
      <c r="C32" s="45" t="s">
        <v>142</v>
      </c>
      <c r="D32" s="45" t="s">
        <v>139</v>
      </c>
      <c r="E32" s="77">
        <f t="shared" si="0"/>
        <v>28.2</v>
      </c>
      <c r="F32" s="77">
        <v>28.2</v>
      </c>
      <c r="G32" s="77">
        <v>27.8</v>
      </c>
      <c r="H32" s="77"/>
    </row>
    <row r="33" spans="1:9" ht="14.25" customHeight="1" x14ac:dyDescent="0.25">
      <c r="A33" s="7">
        <v>23</v>
      </c>
      <c r="B33" s="167"/>
      <c r="C33" s="8" t="s">
        <v>59</v>
      </c>
      <c r="D33" s="8" t="s">
        <v>90</v>
      </c>
      <c r="E33" s="77">
        <f t="shared" si="0"/>
        <v>37.200000000000003</v>
      </c>
      <c r="F33" s="77">
        <v>37.200000000000003</v>
      </c>
      <c r="G33" s="77">
        <v>36</v>
      </c>
      <c r="H33" s="77"/>
    </row>
    <row r="34" spans="1:9" ht="28.5" customHeight="1" x14ac:dyDescent="0.25">
      <c r="A34" s="7">
        <v>24</v>
      </c>
      <c r="B34" s="167"/>
      <c r="C34" s="8" t="s">
        <v>135</v>
      </c>
      <c r="D34" s="8" t="s">
        <v>136</v>
      </c>
      <c r="E34" s="77">
        <f t="shared" si="0"/>
        <v>180.3</v>
      </c>
      <c r="F34" s="77">
        <v>180.3</v>
      </c>
      <c r="G34" s="77"/>
      <c r="H34" s="77"/>
    </row>
    <row r="35" spans="1:9" ht="15" customHeight="1" x14ac:dyDescent="0.2">
      <c r="A35" s="173" t="s">
        <v>176</v>
      </c>
      <c r="B35" s="173"/>
      <c r="C35" s="173"/>
      <c r="D35" s="173"/>
      <c r="E35" s="95">
        <f>SUM(E11:E34)</f>
        <v>10346.400000000003</v>
      </c>
      <c r="F35" s="95">
        <f>SUM(F11:F34)</f>
        <v>10331.600000000002</v>
      </c>
      <c r="G35" s="95">
        <f>SUM(G11:G34)</f>
        <v>9795.9199999999964</v>
      </c>
      <c r="H35" s="95">
        <f>SUM(H11:H34)</f>
        <v>14.8</v>
      </c>
    </row>
    <row r="36" spans="1:9" ht="15" customHeight="1" x14ac:dyDescent="0.2">
      <c r="A36" s="17"/>
      <c r="B36" s="17"/>
      <c r="C36" s="17"/>
      <c r="D36" s="17"/>
      <c r="E36" s="21"/>
      <c r="F36" s="21"/>
      <c r="G36" s="21"/>
      <c r="H36" s="21"/>
    </row>
    <row r="37" spans="1:9" ht="15" customHeight="1" x14ac:dyDescent="0.2">
      <c r="A37" s="17"/>
      <c r="B37" s="17"/>
      <c r="C37" s="17"/>
      <c r="D37" s="41"/>
      <c r="E37" s="44"/>
      <c r="F37" s="42"/>
      <c r="G37" s="42"/>
      <c r="H37" s="42"/>
    </row>
    <row r="38" spans="1:9" ht="15" customHeight="1" x14ac:dyDescent="0.2">
      <c r="A38" s="22"/>
      <c r="B38" s="22"/>
      <c r="C38" s="22"/>
      <c r="D38" s="43"/>
      <c r="E38" s="42"/>
      <c r="F38" s="42"/>
      <c r="G38" s="42"/>
      <c r="H38" s="42"/>
      <c r="I38" s="24"/>
    </row>
    <row r="39" spans="1:9" ht="13.5" customHeight="1" x14ac:dyDescent="0.2">
      <c r="A39" s="22"/>
      <c r="B39" s="22"/>
      <c r="C39" s="22"/>
      <c r="D39" s="43"/>
      <c r="E39" s="42"/>
      <c r="F39" s="42"/>
      <c r="G39" s="42"/>
      <c r="H39" s="42"/>
      <c r="I39" s="24"/>
    </row>
    <row r="40" spans="1:9" ht="12.75" customHeight="1" x14ac:dyDescent="0.2">
      <c r="A40" s="24"/>
      <c r="B40" s="24"/>
      <c r="C40" s="24"/>
      <c r="D40" s="43"/>
      <c r="E40" s="42"/>
      <c r="F40" s="44"/>
      <c r="G40" s="44"/>
      <c r="H40" s="44"/>
      <c r="I40" s="24"/>
    </row>
    <row r="41" spans="1:9" x14ac:dyDescent="0.2">
      <c r="A41" s="24"/>
      <c r="B41" s="24"/>
      <c r="C41" s="24"/>
      <c r="D41" s="43"/>
      <c r="E41" s="42"/>
      <c r="F41" s="44"/>
      <c r="G41" s="44"/>
      <c r="H41" s="44"/>
      <c r="I41" s="24"/>
    </row>
    <row r="42" spans="1:9" x14ac:dyDescent="0.2">
      <c r="A42" s="24"/>
      <c r="B42" s="24"/>
      <c r="C42" s="24"/>
      <c r="D42" s="25"/>
      <c r="E42" s="23"/>
      <c r="F42" s="26"/>
      <c r="G42" s="26"/>
      <c r="H42" s="26"/>
      <c r="I42" s="24"/>
    </row>
    <row r="43" spans="1:9" x14ac:dyDescent="0.2">
      <c r="A43" s="24"/>
      <c r="B43" s="24"/>
      <c r="C43" s="24"/>
      <c r="D43" s="25"/>
      <c r="E43" s="23"/>
      <c r="F43" s="26"/>
      <c r="G43" s="26"/>
      <c r="H43" s="26"/>
      <c r="I43" s="24"/>
    </row>
    <row r="44" spans="1:9" x14ac:dyDescent="0.2">
      <c r="A44" s="24"/>
      <c r="B44" s="24"/>
      <c r="C44" s="24"/>
      <c r="D44" s="25"/>
      <c r="E44" s="23"/>
      <c r="F44" s="26"/>
      <c r="G44" s="26"/>
      <c r="H44" s="26"/>
      <c r="I44" s="24"/>
    </row>
    <row r="45" spans="1:9" x14ac:dyDescent="0.2">
      <c r="A45" s="24"/>
      <c r="B45" s="24"/>
      <c r="C45" s="24"/>
      <c r="D45" s="25"/>
      <c r="E45" s="23"/>
      <c r="F45" s="26"/>
      <c r="G45" s="26"/>
      <c r="H45" s="26"/>
      <c r="I45" s="24"/>
    </row>
    <row r="46" spans="1:9" x14ac:dyDescent="0.2">
      <c r="A46" s="24"/>
      <c r="B46" s="24"/>
      <c r="C46" s="24"/>
      <c r="D46" s="25"/>
      <c r="E46" s="23"/>
      <c r="F46" s="26"/>
      <c r="G46" s="26"/>
      <c r="H46" s="26"/>
      <c r="I46" s="24"/>
    </row>
    <row r="47" spans="1:9" x14ac:dyDescent="0.2">
      <c r="A47" s="24"/>
      <c r="B47" s="24"/>
      <c r="C47" s="24"/>
      <c r="D47" s="25"/>
      <c r="E47" s="23"/>
      <c r="F47" s="26"/>
      <c r="G47" s="26"/>
      <c r="H47" s="26"/>
      <c r="I47" s="24"/>
    </row>
    <row r="48" spans="1:9" x14ac:dyDescent="0.2">
      <c r="A48" s="24"/>
      <c r="B48" s="24"/>
      <c r="C48" s="24"/>
      <c r="D48" s="25"/>
      <c r="E48" s="23"/>
      <c r="F48" s="26"/>
      <c r="G48" s="26"/>
      <c r="H48" s="26"/>
      <c r="I48" s="24"/>
    </row>
    <row r="49" spans="1:9" x14ac:dyDescent="0.2">
      <c r="A49" s="24"/>
      <c r="B49" s="24"/>
      <c r="C49" s="24"/>
      <c r="D49" s="25"/>
      <c r="E49" s="23"/>
      <c r="F49" s="26"/>
      <c r="G49" s="26"/>
      <c r="H49" s="26"/>
      <c r="I49" s="24"/>
    </row>
    <row r="50" spans="1:9" x14ac:dyDescent="0.2">
      <c r="A50" s="24"/>
      <c r="B50" s="24"/>
      <c r="C50" s="24"/>
      <c r="D50" s="24"/>
      <c r="E50" s="23"/>
      <c r="F50" s="23"/>
      <c r="G50" s="23"/>
      <c r="H50" s="23"/>
      <c r="I50" s="24"/>
    </row>
    <row r="51" spans="1:9" x14ac:dyDescent="0.2">
      <c r="A51" s="24"/>
      <c r="B51" s="24"/>
      <c r="C51" s="24"/>
      <c r="D51" s="24"/>
      <c r="E51" s="24"/>
      <c r="F51" s="24"/>
      <c r="G51" s="24"/>
      <c r="H51" s="24"/>
      <c r="I51" s="24"/>
    </row>
    <row r="52" spans="1:9" x14ac:dyDescent="0.2">
      <c r="A52" s="24"/>
      <c r="B52" s="24"/>
      <c r="C52" s="24"/>
      <c r="D52" s="24"/>
      <c r="E52" s="24"/>
      <c r="F52" s="24"/>
      <c r="G52" s="24"/>
      <c r="H52" s="24"/>
      <c r="I52" s="24"/>
    </row>
    <row r="53" spans="1:9" x14ac:dyDescent="0.2">
      <c r="A53" s="24"/>
      <c r="B53" s="24"/>
      <c r="C53" s="24"/>
      <c r="D53" s="24"/>
      <c r="E53" s="24"/>
      <c r="F53" s="24"/>
      <c r="G53" s="24"/>
      <c r="H53" s="24"/>
      <c r="I53" s="24"/>
    </row>
    <row r="54" spans="1:9" x14ac:dyDescent="0.2">
      <c r="A54" s="24"/>
      <c r="B54" s="24"/>
      <c r="C54" s="24"/>
      <c r="D54" s="24"/>
      <c r="E54" s="24"/>
      <c r="F54" s="24"/>
      <c r="G54" s="24"/>
      <c r="H54" s="24"/>
      <c r="I54" s="24"/>
    </row>
    <row r="55" spans="1:9" x14ac:dyDescent="0.2">
      <c r="A55" s="24"/>
      <c r="B55" s="24"/>
      <c r="C55" s="24"/>
      <c r="D55" s="24"/>
      <c r="E55" s="24"/>
      <c r="F55" s="24"/>
      <c r="G55" s="24"/>
      <c r="H55" s="24"/>
      <c r="I55" s="24"/>
    </row>
    <row r="56" spans="1:9" x14ac:dyDescent="0.2">
      <c r="A56" s="24"/>
      <c r="B56" s="24"/>
      <c r="C56" s="24"/>
      <c r="D56" s="24"/>
      <c r="E56" s="24"/>
      <c r="F56" s="24"/>
      <c r="G56" s="24"/>
      <c r="H56" s="24"/>
      <c r="I56" s="24"/>
    </row>
    <row r="57" spans="1:9" x14ac:dyDescent="0.2">
      <c r="A57" s="24"/>
      <c r="B57" s="24"/>
      <c r="C57" s="24"/>
      <c r="D57" s="24"/>
      <c r="E57" s="24"/>
      <c r="F57" s="24"/>
      <c r="G57" s="24"/>
      <c r="H57" s="24"/>
      <c r="I57" s="24"/>
    </row>
    <row r="58" spans="1:9" x14ac:dyDescent="0.2">
      <c r="A58" s="24"/>
      <c r="B58" s="24"/>
      <c r="C58" s="24"/>
      <c r="D58" s="24"/>
      <c r="E58" s="24"/>
      <c r="F58" s="24"/>
      <c r="G58" s="24"/>
      <c r="H58" s="24"/>
      <c r="I58" s="24"/>
    </row>
    <row r="59" spans="1:9" x14ac:dyDescent="0.2">
      <c r="A59" s="24"/>
      <c r="B59" s="24"/>
      <c r="C59" s="24"/>
      <c r="D59" s="24"/>
      <c r="E59" s="24"/>
      <c r="F59" s="24"/>
      <c r="G59" s="24"/>
      <c r="H59" s="24"/>
      <c r="I59" s="24"/>
    </row>
    <row r="60" spans="1:9" x14ac:dyDescent="0.2">
      <c r="A60" s="24"/>
      <c r="B60" s="24"/>
      <c r="C60" s="24"/>
      <c r="D60" s="24"/>
      <c r="E60" s="24"/>
      <c r="F60" s="24"/>
      <c r="G60" s="24"/>
      <c r="H60" s="24"/>
      <c r="I60" s="24"/>
    </row>
  </sheetData>
  <mergeCells count="17">
    <mergeCell ref="F1:H1"/>
    <mergeCell ref="F2:H2"/>
    <mergeCell ref="F3:H3"/>
    <mergeCell ref="F4:H4"/>
    <mergeCell ref="B11:B29"/>
    <mergeCell ref="A6:H6"/>
    <mergeCell ref="G7:H7"/>
    <mergeCell ref="F9:G9"/>
    <mergeCell ref="A8:A10"/>
    <mergeCell ref="B8:B10"/>
    <mergeCell ref="C8:C10"/>
    <mergeCell ref="D8:D10"/>
    <mergeCell ref="E8:E10"/>
    <mergeCell ref="A35:D35"/>
    <mergeCell ref="F8:H8"/>
    <mergeCell ref="H9:H10"/>
    <mergeCell ref="B30:B3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pane xSplit="2" ySplit="11" topLeftCell="C36" activePane="bottomRight" state="frozen"/>
      <selection pane="topRight" activeCell="C1" sqref="C1"/>
      <selection pane="bottomLeft" activeCell="A12" sqref="A12"/>
      <selection pane="bottomRight" activeCell="E3" sqref="E3:H3"/>
    </sheetView>
  </sheetViews>
  <sheetFormatPr defaultRowHeight="15" x14ac:dyDescent="0.25"/>
  <cols>
    <col min="1" max="1" width="6.28515625" style="54" customWidth="1"/>
    <col min="2" max="2" width="16.7109375" style="54" customWidth="1"/>
    <col min="3" max="3" width="30.28515625" style="54" customWidth="1"/>
    <col min="4" max="4" width="45.7109375" style="54" customWidth="1"/>
    <col min="5" max="6" width="7.42578125" style="54" customWidth="1"/>
    <col min="7" max="7" width="11" style="54" customWidth="1"/>
    <col min="8" max="8" width="7.140625" style="54" customWidth="1"/>
    <col min="9" max="9" width="9.140625" style="54" hidden="1" customWidth="1"/>
    <col min="10" max="16384" width="9.140625" style="54"/>
  </cols>
  <sheetData>
    <row r="1" spans="1:9" ht="15" customHeight="1" x14ac:dyDescent="0.25">
      <c r="E1" s="177" t="s">
        <v>194</v>
      </c>
      <c r="F1" s="177"/>
      <c r="G1" s="177"/>
      <c r="H1" s="177"/>
    </row>
    <row r="2" spans="1:9" ht="15" customHeight="1" x14ac:dyDescent="0.25">
      <c r="E2" s="177" t="s">
        <v>403</v>
      </c>
      <c r="F2" s="177"/>
      <c r="G2" s="177"/>
      <c r="H2" s="177"/>
    </row>
    <row r="3" spans="1:9" ht="15" customHeight="1" x14ac:dyDescent="0.25">
      <c r="E3" s="177" t="s">
        <v>411</v>
      </c>
      <c r="F3" s="177"/>
      <c r="G3" s="177"/>
      <c r="H3" s="177"/>
    </row>
    <row r="4" spans="1:9" ht="15" customHeight="1" x14ac:dyDescent="0.25">
      <c r="E4" s="177" t="s">
        <v>195</v>
      </c>
      <c r="F4" s="177"/>
      <c r="G4" s="177"/>
      <c r="H4" s="177"/>
    </row>
    <row r="5" spans="1:9" ht="11.25" customHeight="1" x14ac:dyDescent="0.25">
      <c r="E5" s="79"/>
      <c r="F5" s="79"/>
      <c r="G5" s="79"/>
      <c r="H5" s="79"/>
    </row>
    <row r="6" spans="1:9" ht="13.5" customHeight="1" x14ac:dyDescent="0.25">
      <c r="A6" s="178" t="s">
        <v>319</v>
      </c>
      <c r="B6" s="178"/>
      <c r="C6" s="178"/>
      <c r="D6" s="178"/>
      <c r="E6" s="178"/>
      <c r="F6" s="178"/>
      <c r="G6" s="178"/>
      <c r="H6" s="178"/>
      <c r="I6" s="178"/>
    </row>
    <row r="7" spans="1:9" ht="14.25" customHeight="1" x14ac:dyDescent="0.25">
      <c r="G7" s="174" t="s">
        <v>173</v>
      </c>
      <c r="H7" s="174"/>
    </row>
    <row r="8" spans="1:9" ht="15.75" customHeight="1" x14ac:dyDescent="0.25">
      <c r="A8" s="181" t="s">
        <v>42</v>
      </c>
      <c r="B8" s="175" t="s">
        <v>63</v>
      </c>
      <c r="C8" s="175" t="s">
        <v>74</v>
      </c>
      <c r="D8" s="175" t="s">
        <v>80</v>
      </c>
      <c r="E8" s="175" t="s">
        <v>1</v>
      </c>
      <c r="F8" s="175" t="s">
        <v>2</v>
      </c>
      <c r="G8" s="175"/>
      <c r="H8" s="175"/>
    </row>
    <row r="9" spans="1:9" ht="12.75" customHeight="1" x14ac:dyDescent="0.25">
      <c r="A9" s="181"/>
      <c r="B9" s="175"/>
      <c r="C9" s="175"/>
      <c r="D9" s="175"/>
      <c r="E9" s="175"/>
      <c r="F9" s="175" t="s">
        <v>3</v>
      </c>
      <c r="G9" s="175"/>
      <c r="H9" s="175" t="s">
        <v>4</v>
      </c>
    </row>
    <row r="10" spans="1:9" ht="15" customHeight="1" x14ac:dyDescent="0.25">
      <c r="A10" s="181"/>
      <c r="B10" s="175"/>
      <c r="C10" s="175"/>
      <c r="D10" s="175"/>
      <c r="E10" s="175"/>
      <c r="F10" s="175" t="s">
        <v>5</v>
      </c>
      <c r="G10" s="175" t="s">
        <v>6</v>
      </c>
      <c r="H10" s="175"/>
    </row>
    <row r="11" spans="1:9" ht="15" customHeight="1" x14ac:dyDescent="0.25">
      <c r="A11" s="181"/>
      <c r="B11" s="175"/>
      <c r="C11" s="175"/>
      <c r="D11" s="175"/>
      <c r="E11" s="175"/>
      <c r="F11" s="175"/>
      <c r="G11" s="175"/>
      <c r="H11" s="175"/>
    </row>
    <row r="12" spans="1:9" ht="14.25" customHeight="1" x14ac:dyDescent="0.25">
      <c r="A12" s="7">
        <v>1</v>
      </c>
      <c r="B12" s="167" t="s">
        <v>38</v>
      </c>
      <c r="C12" s="66" t="s">
        <v>148</v>
      </c>
      <c r="D12" s="28" t="s">
        <v>149</v>
      </c>
      <c r="E12" s="77">
        <f>SUM(F12,H12)</f>
        <v>536.70000000000005</v>
      </c>
      <c r="F12" s="77">
        <v>536.70000000000005</v>
      </c>
      <c r="G12" s="77">
        <v>424</v>
      </c>
      <c r="H12" s="77"/>
    </row>
    <row r="13" spans="1:9" ht="14.25" customHeight="1" x14ac:dyDescent="0.25">
      <c r="A13" s="7">
        <v>2</v>
      </c>
      <c r="B13" s="167"/>
      <c r="C13" s="8" t="s">
        <v>11</v>
      </c>
      <c r="D13" s="176" t="s">
        <v>342</v>
      </c>
      <c r="E13" s="77">
        <f>SUM(F13,H13)</f>
        <v>1.7</v>
      </c>
      <c r="F13" s="55">
        <v>1.7</v>
      </c>
      <c r="G13" s="55"/>
      <c r="H13" s="55"/>
    </row>
    <row r="14" spans="1:9" ht="27.75" customHeight="1" x14ac:dyDescent="0.25">
      <c r="A14" s="7">
        <v>3</v>
      </c>
      <c r="B14" s="167"/>
      <c r="C14" s="8" t="s">
        <v>15</v>
      </c>
      <c r="D14" s="176"/>
      <c r="E14" s="55">
        <f>SUM(F14,H14)</f>
        <v>5.7</v>
      </c>
      <c r="F14" s="55">
        <v>5.7</v>
      </c>
      <c r="G14" s="55"/>
      <c r="H14" s="55"/>
    </row>
    <row r="15" spans="1:9" ht="14.25" customHeight="1" x14ac:dyDescent="0.25">
      <c r="A15" s="7">
        <v>4</v>
      </c>
      <c r="B15" s="167"/>
      <c r="C15" s="45" t="s">
        <v>7</v>
      </c>
      <c r="D15" s="176"/>
      <c r="E15" s="55">
        <f>SUM(F15,H15)</f>
        <v>211.3</v>
      </c>
      <c r="F15" s="55">
        <v>211.3</v>
      </c>
      <c r="G15" s="55"/>
      <c r="H15" s="55"/>
    </row>
    <row r="16" spans="1:9" ht="28.5" customHeight="1" x14ac:dyDescent="0.25">
      <c r="A16" s="7">
        <v>5</v>
      </c>
      <c r="B16" s="167"/>
      <c r="C16" s="45" t="s">
        <v>177</v>
      </c>
      <c r="D16" s="45" t="s">
        <v>178</v>
      </c>
      <c r="E16" s="55">
        <v>7</v>
      </c>
      <c r="F16" s="55">
        <v>7</v>
      </c>
      <c r="G16" s="55"/>
      <c r="H16" s="55"/>
    </row>
    <row r="17" spans="1:15" ht="14.25" customHeight="1" x14ac:dyDescent="0.25">
      <c r="A17" s="7">
        <v>6</v>
      </c>
      <c r="B17" s="167"/>
      <c r="C17" s="45" t="s">
        <v>245</v>
      </c>
      <c r="D17" s="45" t="s">
        <v>283</v>
      </c>
      <c r="E17" s="55">
        <v>5.0999999999999996</v>
      </c>
      <c r="F17" s="55">
        <v>5.0999999999999996</v>
      </c>
      <c r="G17" s="55"/>
      <c r="H17" s="55"/>
    </row>
    <row r="18" spans="1:15" ht="30.75" customHeight="1" x14ac:dyDescent="0.25">
      <c r="A18" s="7">
        <v>7</v>
      </c>
      <c r="B18" s="167"/>
      <c r="C18" s="45" t="s">
        <v>246</v>
      </c>
      <c r="D18" s="45" t="s">
        <v>250</v>
      </c>
      <c r="E18" s="55">
        <v>7.1</v>
      </c>
      <c r="F18" s="55">
        <v>7.1</v>
      </c>
      <c r="G18" s="55"/>
      <c r="H18" s="55"/>
    </row>
    <row r="19" spans="1:15" ht="28.5" customHeight="1" x14ac:dyDescent="0.25">
      <c r="A19" s="7">
        <v>8</v>
      </c>
      <c r="B19" s="167"/>
      <c r="C19" s="45" t="s">
        <v>61</v>
      </c>
      <c r="D19" s="45" t="s">
        <v>75</v>
      </c>
      <c r="E19" s="55">
        <v>6.8</v>
      </c>
      <c r="F19" s="55">
        <v>6.8</v>
      </c>
      <c r="G19" s="55"/>
      <c r="H19" s="55"/>
    </row>
    <row r="20" spans="1:15" ht="14.25" customHeight="1" x14ac:dyDescent="0.25">
      <c r="A20" s="7">
        <v>9</v>
      </c>
      <c r="B20" s="167"/>
      <c r="C20" s="45" t="s">
        <v>150</v>
      </c>
      <c r="D20" s="45" t="s">
        <v>151</v>
      </c>
      <c r="E20" s="55">
        <v>5.6</v>
      </c>
      <c r="F20" s="55">
        <v>5.6</v>
      </c>
      <c r="G20" s="55"/>
      <c r="H20" s="55"/>
    </row>
    <row r="21" spans="1:15" ht="14.25" customHeight="1" x14ac:dyDescent="0.25">
      <c r="A21" s="7">
        <v>10</v>
      </c>
      <c r="B21" s="167"/>
      <c r="C21" s="45" t="s">
        <v>26</v>
      </c>
      <c r="D21" s="45" t="s">
        <v>76</v>
      </c>
      <c r="E21" s="55">
        <v>3.8</v>
      </c>
      <c r="F21" s="55">
        <v>3.8</v>
      </c>
      <c r="G21" s="55"/>
      <c r="H21" s="55"/>
    </row>
    <row r="22" spans="1:15" ht="14.25" customHeight="1" x14ac:dyDescent="0.25">
      <c r="A22" s="7">
        <v>11</v>
      </c>
      <c r="B22" s="167"/>
      <c r="C22" s="45" t="s">
        <v>8</v>
      </c>
      <c r="D22" s="45" t="s">
        <v>77</v>
      </c>
      <c r="E22" s="55">
        <v>25.4</v>
      </c>
      <c r="F22" s="55">
        <v>20.399999999999999</v>
      </c>
      <c r="G22" s="55"/>
      <c r="H22" s="55">
        <v>5</v>
      </c>
    </row>
    <row r="23" spans="1:15" ht="14.25" customHeight="1" x14ac:dyDescent="0.25">
      <c r="A23" s="7">
        <v>12</v>
      </c>
      <c r="B23" s="167"/>
      <c r="C23" s="45" t="s">
        <v>9</v>
      </c>
      <c r="D23" s="45" t="s">
        <v>78</v>
      </c>
      <c r="E23" s="55">
        <v>18.3</v>
      </c>
      <c r="F23" s="55">
        <v>18.3</v>
      </c>
      <c r="G23" s="55"/>
      <c r="H23" s="55"/>
    </row>
    <row r="24" spans="1:15" ht="14.25" customHeight="1" x14ac:dyDescent="0.25">
      <c r="A24" s="7">
        <v>13</v>
      </c>
      <c r="B24" s="167"/>
      <c r="C24" s="45" t="s">
        <v>140</v>
      </c>
      <c r="D24" s="45" t="s">
        <v>141</v>
      </c>
      <c r="E24" s="55">
        <v>25.7</v>
      </c>
      <c r="F24" s="55">
        <v>17.7</v>
      </c>
      <c r="G24" s="55"/>
      <c r="H24" s="55">
        <v>8</v>
      </c>
    </row>
    <row r="25" spans="1:15" ht="14.25" customHeight="1" x14ac:dyDescent="0.25">
      <c r="A25" s="7">
        <v>14</v>
      </c>
      <c r="B25" s="167"/>
      <c r="C25" s="45" t="s">
        <v>148</v>
      </c>
      <c r="D25" s="45" t="s">
        <v>149</v>
      </c>
      <c r="E25" s="55">
        <v>2.4</v>
      </c>
      <c r="F25" s="55">
        <v>2.4</v>
      </c>
      <c r="G25" s="55"/>
      <c r="H25" s="55"/>
    </row>
    <row r="26" spans="1:15" ht="14.25" customHeight="1" x14ac:dyDescent="0.25">
      <c r="A26" s="7">
        <v>15</v>
      </c>
      <c r="B26" s="167"/>
      <c r="C26" s="45" t="s">
        <v>10</v>
      </c>
      <c r="D26" s="45" t="s">
        <v>79</v>
      </c>
      <c r="E26" s="55">
        <v>3.5</v>
      </c>
      <c r="F26" s="55">
        <v>3.5</v>
      </c>
      <c r="G26" s="55"/>
      <c r="H26" s="55"/>
    </row>
    <row r="27" spans="1:15" ht="27.75" customHeight="1" x14ac:dyDescent="0.25">
      <c r="A27" s="7">
        <v>16</v>
      </c>
      <c r="B27" s="167"/>
      <c r="C27" s="45" t="s">
        <v>152</v>
      </c>
      <c r="D27" s="45" t="s">
        <v>153</v>
      </c>
      <c r="E27" s="55">
        <v>5.6</v>
      </c>
      <c r="F27" s="55">
        <v>5.6</v>
      </c>
      <c r="G27" s="55"/>
      <c r="H27" s="55"/>
    </row>
    <row r="28" spans="1:15" ht="17.25" customHeight="1" x14ac:dyDescent="0.25">
      <c r="A28" s="7">
        <v>17</v>
      </c>
      <c r="B28" s="167" t="s">
        <v>158</v>
      </c>
      <c r="C28" s="176" t="s">
        <v>7</v>
      </c>
      <c r="D28" s="61" t="s">
        <v>157</v>
      </c>
      <c r="E28" s="62">
        <f>SUM(F28,H28)</f>
        <v>6352.2999999999993</v>
      </c>
      <c r="F28" s="62">
        <f>SUM(F29:F37)</f>
        <v>1630.5</v>
      </c>
      <c r="G28" s="62">
        <f>SUM(G29:G37)</f>
        <v>144.5</v>
      </c>
      <c r="H28" s="62">
        <f>SUM(H29:H37)</f>
        <v>4721.7999999999993</v>
      </c>
      <c r="O28" s="79"/>
    </row>
    <row r="29" spans="1:15" ht="29.25" customHeight="1" x14ac:dyDescent="0.25">
      <c r="A29" s="7" t="s">
        <v>264</v>
      </c>
      <c r="B29" s="167"/>
      <c r="C29" s="176"/>
      <c r="D29" s="28" t="s">
        <v>287</v>
      </c>
      <c r="E29" s="55">
        <f t="shared" ref="E29:E34" si="0">SUM(F29,H29)</f>
        <v>5506</v>
      </c>
      <c r="F29" s="63">
        <v>1331.6</v>
      </c>
      <c r="G29" s="63">
        <v>69.400000000000006</v>
      </c>
      <c r="H29" s="63">
        <v>4174.3999999999996</v>
      </c>
    </row>
    <row r="30" spans="1:15" ht="43.5" customHeight="1" x14ac:dyDescent="0.25">
      <c r="A30" s="7" t="s">
        <v>393</v>
      </c>
      <c r="B30" s="167"/>
      <c r="C30" s="176"/>
      <c r="D30" s="28" t="s">
        <v>295</v>
      </c>
      <c r="E30" s="55">
        <f t="shared" si="0"/>
        <v>7.8</v>
      </c>
      <c r="F30" s="63">
        <v>2.2999999999999998</v>
      </c>
      <c r="G30" s="55">
        <v>0.7</v>
      </c>
      <c r="H30" s="55">
        <v>5.5</v>
      </c>
    </row>
    <row r="31" spans="1:15" ht="29.25" customHeight="1" x14ac:dyDescent="0.25">
      <c r="A31" s="7" t="s">
        <v>394</v>
      </c>
      <c r="B31" s="167"/>
      <c r="C31" s="176"/>
      <c r="D31" s="28" t="s">
        <v>294</v>
      </c>
      <c r="E31" s="55">
        <f t="shared" si="0"/>
        <v>54.2</v>
      </c>
      <c r="F31" s="59">
        <v>15.7</v>
      </c>
      <c r="G31" s="55">
        <v>0.6</v>
      </c>
      <c r="H31" s="55">
        <v>38.5</v>
      </c>
    </row>
    <row r="32" spans="1:15" ht="43.5" customHeight="1" x14ac:dyDescent="0.25">
      <c r="A32" s="7" t="s">
        <v>395</v>
      </c>
      <c r="B32" s="167" t="s">
        <v>158</v>
      </c>
      <c r="C32" s="176" t="s">
        <v>7</v>
      </c>
      <c r="D32" s="28" t="s">
        <v>263</v>
      </c>
      <c r="E32" s="55">
        <f t="shared" si="0"/>
        <v>11.2</v>
      </c>
      <c r="F32" s="59"/>
      <c r="G32" s="55"/>
      <c r="H32" s="55">
        <v>11.2</v>
      </c>
    </row>
    <row r="33" spans="1:8" ht="57.75" customHeight="1" x14ac:dyDescent="0.25">
      <c r="A33" s="7" t="s">
        <v>396</v>
      </c>
      <c r="B33" s="167"/>
      <c r="C33" s="176"/>
      <c r="D33" s="28" t="s">
        <v>335</v>
      </c>
      <c r="E33" s="55">
        <f t="shared" si="0"/>
        <v>60.1</v>
      </c>
      <c r="F33" s="59">
        <v>60.1</v>
      </c>
      <c r="G33" s="55">
        <v>0.5</v>
      </c>
      <c r="H33" s="55"/>
    </row>
    <row r="34" spans="1:8" ht="61.5" customHeight="1" x14ac:dyDescent="0.25">
      <c r="A34" s="7" t="s">
        <v>397</v>
      </c>
      <c r="B34" s="167"/>
      <c r="C34" s="176"/>
      <c r="D34" s="28" t="s">
        <v>336</v>
      </c>
      <c r="E34" s="55">
        <f t="shared" si="0"/>
        <v>458.8</v>
      </c>
      <c r="F34" s="59">
        <v>2.2999999999999998</v>
      </c>
      <c r="G34" s="55">
        <v>2.2000000000000002</v>
      </c>
      <c r="H34" s="55">
        <v>456.5</v>
      </c>
    </row>
    <row r="35" spans="1:8" ht="45.75" customHeight="1" x14ac:dyDescent="0.25">
      <c r="A35" s="7" t="s">
        <v>398</v>
      </c>
      <c r="B35" s="167"/>
      <c r="C35" s="29" t="s">
        <v>48</v>
      </c>
      <c r="D35" s="176" t="s">
        <v>287</v>
      </c>
      <c r="E35" s="55">
        <f t="shared" ref="E35:E48" si="1">SUM(F35,H35)</f>
        <v>92.2</v>
      </c>
      <c r="F35" s="59">
        <v>92.2</v>
      </c>
      <c r="G35" s="55">
        <v>71</v>
      </c>
      <c r="H35" s="55"/>
    </row>
    <row r="36" spans="1:8" ht="30.75" customHeight="1" x14ac:dyDescent="0.25">
      <c r="A36" s="7" t="s">
        <v>399</v>
      </c>
      <c r="B36" s="167"/>
      <c r="C36" s="29" t="s">
        <v>143</v>
      </c>
      <c r="D36" s="176"/>
      <c r="E36" s="55">
        <f t="shared" si="1"/>
        <v>18.899999999999999</v>
      </c>
      <c r="F36" s="59">
        <v>18.899999999999999</v>
      </c>
      <c r="G36" s="55"/>
      <c r="H36" s="55"/>
    </row>
    <row r="37" spans="1:8" ht="18.75" customHeight="1" x14ac:dyDescent="0.25">
      <c r="A37" s="90" t="s">
        <v>400</v>
      </c>
      <c r="B37" s="167"/>
      <c r="C37" s="8" t="s">
        <v>53</v>
      </c>
      <c r="D37" s="176"/>
      <c r="E37" s="55">
        <f t="shared" si="1"/>
        <v>143.10000000000002</v>
      </c>
      <c r="F37" s="55">
        <v>107.4</v>
      </c>
      <c r="G37" s="55">
        <v>0.1</v>
      </c>
      <c r="H37" s="55">
        <v>35.700000000000003</v>
      </c>
    </row>
    <row r="38" spans="1:8" ht="18" customHeight="1" x14ac:dyDescent="0.25">
      <c r="A38" s="7">
        <v>18</v>
      </c>
      <c r="B38" s="179" t="s">
        <v>131</v>
      </c>
      <c r="C38" s="8" t="s">
        <v>48</v>
      </c>
      <c r="D38" s="45" t="s">
        <v>82</v>
      </c>
      <c r="E38" s="55">
        <f t="shared" si="1"/>
        <v>26.3</v>
      </c>
      <c r="F38" s="55">
        <v>26.3</v>
      </c>
      <c r="G38" s="55">
        <v>25.9</v>
      </c>
      <c r="H38" s="55"/>
    </row>
    <row r="39" spans="1:8" ht="18" customHeight="1" x14ac:dyDescent="0.25">
      <c r="A39" s="7">
        <v>19</v>
      </c>
      <c r="B39" s="179"/>
      <c r="C39" s="8" t="s">
        <v>7</v>
      </c>
      <c r="D39" s="88" t="s">
        <v>238</v>
      </c>
      <c r="E39" s="55">
        <f t="shared" si="1"/>
        <v>139.80000000000001</v>
      </c>
      <c r="F39" s="55">
        <v>139.80000000000001</v>
      </c>
      <c r="G39" s="55">
        <v>5.3</v>
      </c>
      <c r="H39" s="55"/>
    </row>
    <row r="40" spans="1:8" ht="38.25" customHeight="1" x14ac:dyDescent="0.25">
      <c r="A40" s="7">
        <v>20</v>
      </c>
      <c r="B40" s="83" t="s">
        <v>133</v>
      </c>
      <c r="C40" s="8" t="s">
        <v>7</v>
      </c>
      <c r="D40" s="88" t="s">
        <v>54</v>
      </c>
      <c r="E40" s="55">
        <f t="shared" si="1"/>
        <v>1</v>
      </c>
      <c r="F40" s="55">
        <v>1</v>
      </c>
      <c r="G40" s="55"/>
      <c r="H40" s="55"/>
    </row>
    <row r="41" spans="1:8" ht="30.75" customHeight="1" x14ac:dyDescent="0.25">
      <c r="A41" s="7">
        <v>21</v>
      </c>
      <c r="B41" s="167" t="s">
        <v>91</v>
      </c>
      <c r="C41" s="29" t="s">
        <v>13</v>
      </c>
      <c r="D41" s="29" t="s">
        <v>119</v>
      </c>
      <c r="E41" s="55">
        <f t="shared" si="1"/>
        <v>47.6</v>
      </c>
      <c r="F41" s="55">
        <v>47.6</v>
      </c>
      <c r="G41" s="55">
        <v>9</v>
      </c>
      <c r="H41" s="55"/>
    </row>
    <row r="42" spans="1:8" ht="14.45" customHeight="1" x14ac:dyDescent="0.25">
      <c r="A42" s="7">
        <v>22</v>
      </c>
      <c r="B42" s="167"/>
      <c r="C42" s="29" t="s">
        <v>53</v>
      </c>
      <c r="D42" s="29" t="s">
        <v>85</v>
      </c>
      <c r="E42" s="55">
        <f t="shared" si="1"/>
        <v>3.5</v>
      </c>
      <c r="F42" s="55">
        <v>3.5</v>
      </c>
      <c r="G42" s="55">
        <v>3.4</v>
      </c>
      <c r="H42" s="55"/>
    </row>
    <row r="43" spans="1:8" ht="29.25" customHeight="1" x14ac:dyDescent="0.25">
      <c r="A43" s="7">
        <v>23</v>
      </c>
      <c r="B43" s="167"/>
      <c r="C43" s="29" t="s">
        <v>15</v>
      </c>
      <c r="D43" s="29" t="s">
        <v>86</v>
      </c>
      <c r="E43" s="55">
        <f t="shared" si="1"/>
        <v>6.7</v>
      </c>
      <c r="F43" s="55">
        <v>6.7</v>
      </c>
      <c r="G43" s="55">
        <v>6.6</v>
      </c>
      <c r="H43" s="55"/>
    </row>
    <row r="44" spans="1:8" ht="13.5" customHeight="1" x14ac:dyDescent="0.25">
      <c r="A44" s="7">
        <v>24</v>
      </c>
      <c r="B44" s="167" t="s">
        <v>91</v>
      </c>
      <c r="C44" s="29" t="s">
        <v>29</v>
      </c>
      <c r="D44" s="29" t="s">
        <v>87</v>
      </c>
      <c r="E44" s="55">
        <f t="shared" si="1"/>
        <v>1.1000000000000001</v>
      </c>
      <c r="F44" s="55">
        <v>1.1000000000000001</v>
      </c>
      <c r="G44" s="55">
        <v>1.1000000000000001</v>
      </c>
      <c r="H44" s="55"/>
    </row>
    <row r="45" spans="1:8" ht="14.45" customHeight="1" x14ac:dyDescent="0.25">
      <c r="A45" s="7">
        <v>25</v>
      </c>
      <c r="B45" s="167"/>
      <c r="C45" s="29" t="s">
        <v>51</v>
      </c>
      <c r="D45" s="29" t="s">
        <v>88</v>
      </c>
      <c r="E45" s="55">
        <f t="shared" si="1"/>
        <v>1.2</v>
      </c>
      <c r="F45" s="55">
        <v>1.2</v>
      </c>
      <c r="G45" s="55">
        <v>1.2</v>
      </c>
      <c r="H45" s="55"/>
    </row>
    <row r="46" spans="1:8" ht="28.5" customHeight="1" x14ac:dyDescent="0.25">
      <c r="A46" s="7">
        <v>26</v>
      </c>
      <c r="B46" s="167"/>
      <c r="C46" s="29" t="s">
        <v>16</v>
      </c>
      <c r="D46" s="29" t="s">
        <v>89</v>
      </c>
      <c r="E46" s="55">
        <f t="shared" si="1"/>
        <v>1.6</v>
      </c>
      <c r="F46" s="55">
        <v>1.6</v>
      </c>
      <c r="G46" s="55">
        <v>1.6</v>
      </c>
      <c r="H46" s="55"/>
    </row>
    <row r="47" spans="1:8" ht="14.45" customHeight="1" x14ac:dyDescent="0.25">
      <c r="A47" s="7">
        <v>27</v>
      </c>
      <c r="B47" s="167"/>
      <c r="C47" s="29" t="s">
        <v>59</v>
      </c>
      <c r="D47" s="29" t="s">
        <v>90</v>
      </c>
      <c r="E47" s="55">
        <f t="shared" si="1"/>
        <v>1.8</v>
      </c>
      <c r="F47" s="55">
        <v>1.8</v>
      </c>
      <c r="G47" s="55">
        <v>1.8</v>
      </c>
      <c r="H47" s="55"/>
    </row>
    <row r="48" spans="1:8" ht="38.25" customHeight="1" x14ac:dyDescent="0.25">
      <c r="A48" s="7">
        <v>28</v>
      </c>
      <c r="B48" s="83" t="s">
        <v>83</v>
      </c>
      <c r="C48" s="8" t="s">
        <v>248</v>
      </c>
      <c r="D48" s="45" t="s">
        <v>247</v>
      </c>
      <c r="E48" s="55">
        <f t="shared" si="1"/>
        <v>19.899999999999999</v>
      </c>
      <c r="F48" s="86">
        <v>19.899999999999999</v>
      </c>
      <c r="G48" s="86">
        <v>19.600000000000001</v>
      </c>
      <c r="H48" s="55"/>
    </row>
    <row r="49" spans="1:9" ht="70.5" customHeight="1" x14ac:dyDescent="0.25">
      <c r="A49" s="7">
        <v>29</v>
      </c>
      <c r="B49" s="83" t="s">
        <v>102</v>
      </c>
      <c r="C49" s="8" t="s">
        <v>7</v>
      </c>
      <c r="D49" s="45" t="s">
        <v>234</v>
      </c>
      <c r="E49" s="55">
        <f t="shared" ref="E49:E57" si="2">SUM(F49,H49)</f>
        <v>0</v>
      </c>
      <c r="F49" s="55"/>
      <c r="G49" s="55"/>
      <c r="H49" s="55"/>
      <c r="I49" s="56"/>
    </row>
    <row r="50" spans="1:9" ht="15" customHeight="1" x14ac:dyDescent="0.25">
      <c r="A50" s="175" t="s">
        <v>111</v>
      </c>
      <c r="B50" s="175"/>
      <c r="C50" s="175"/>
      <c r="D50" s="175"/>
      <c r="E50" s="55">
        <f t="shared" si="2"/>
        <v>871.7</v>
      </c>
      <c r="F50" s="55">
        <f>SUM(F12:F27)</f>
        <v>858.7</v>
      </c>
      <c r="G50" s="55">
        <f>SUM(G12:G27)</f>
        <v>424</v>
      </c>
      <c r="H50" s="55">
        <f>SUM(H12:H27)</f>
        <v>13</v>
      </c>
      <c r="I50" s="55">
        <f>SUM(I12:I15)</f>
        <v>0</v>
      </c>
    </row>
    <row r="51" spans="1:9" ht="15" customHeight="1" x14ac:dyDescent="0.25">
      <c r="A51" s="175" t="s">
        <v>112</v>
      </c>
      <c r="B51" s="175"/>
      <c r="C51" s="175"/>
      <c r="D51" s="175"/>
      <c r="E51" s="55">
        <f t="shared" si="2"/>
        <v>6352.2999999999993</v>
      </c>
      <c r="F51" s="55">
        <f>F28</f>
        <v>1630.5</v>
      </c>
      <c r="G51" s="55">
        <f>G28</f>
        <v>144.5</v>
      </c>
      <c r="H51" s="55">
        <f>H28</f>
        <v>4721.7999999999993</v>
      </c>
      <c r="I51" s="56"/>
    </row>
    <row r="52" spans="1:9" ht="15" customHeight="1" x14ac:dyDescent="0.25">
      <c r="A52" s="175" t="s">
        <v>114</v>
      </c>
      <c r="B52" s="175"/>
      <c r="C52" s="175"/>
      <c r="D52" s="175"/>
      <c r="E52" s="55">
        <f>SUM(F52,H52)</f>
        <v>166.10000000000002</v>
      </c>
      <c r="F52" s="55">
        <f>F38+F39</f>
        <v>166.10000000000002</v>
      </c>
      <c r="G52" s="55">
        <f>G38+G39</f>
        <v>31.2</v>
      </c>
      <c r="H52" s="55">
        <f>H38+H39</f>
        <v>0</v>
      </c>
      <c r="I52" s="56"/>
    </row>
    <row r="53" spans="1:9" ht="15" customHeight="1" x14ac:dyDescent="0.25">
      <c r="A53" s="175" t="s">
        <v>115</v>
      </c>
      <c r="B53" s="175"/>
      <c r="C53" s="175"/>
      <c r="D53" s="175"/>
      <c r="E53" s="55">
        <f>SUM(F53,H53)</f>
        <v>1</v>
      </c>
      <c r="F53" s="55">
        <f>F40</f>
        <v>1</v>
      </c>
      <c r="G53" s="55">
        <f>G40</f>
        <v>0</v>
      </c>
      <c r="H53" s="55">
        <f>H40</f>
        <v>0</v>
      </c>
      <c r="I53" s="56"/>
    </row>
    <row r="54" spans="1:9" ht="15" customHeight="1" x14ac:dyDescent="0.25">
      <c r="A54" s="175" t="s">
        <v>116</v>
      </c>
      <c r="B54" s="175"/>
      <c r="C54" s="175"/>
      <c r="D54" s="175"/>
      <c r="E54" s="55">
        <f t="shared" si="2"/>
        <v>63.500000000000007</v>
      </c>
      <c r="F54" s="55">
        <f>SUM(F41:F47)</f>
        <v>63.500000000000007</v>
      </c>
      <c r="G54" s="55">
        <f>SUM(G41:G47)</f>
        <v>24.700000000000003</v>
      </c>
      <c r="H54" s="55">
        <f>SUM(H41:H47)</f>
        <v>0</v>
      </c>
      <c r="I54" s="55">
        <f>SUM(I41:I47)</f>
        <v>0</v>
      </c>
    </row>
    <row r="55" spans="1:9" ht="15" customHeight="1" x14ac:dyDescent="0.25">
      <c r="A55" s="175" t="s">
        <v>117</v>
      </c>
      <c r="B55" s="175"/>
      <c r="C55" s="175"/>
      <c r="D55" s="175"/>
      <c r="E55" s="55">
        <f t="shared" si="2"/>
        <v>19.899999999999999</v>
      </c>
      <c r="F55" s="55">
        <f t="shared" ref="F55:I56" si="3">F48</f>
        <v>19.899999999999999</v>
      </c>
      <c r="G55" s="55">
        <f t="shared" si="3"/>
        <v>19.600000000000001</v>
      </c>
      <c r="H55" s="55">
        <f t="shared" si="3"/>
        <v>0</v>
      </c>
      <c r="I55" s="56"/>
    </row>
    <row r="56" spans="1:9" ht="15" customHeight="1" x14ac:dyDescent="0.25">
      <c r="A56" s="175" t="s">
        <v>118</v>
      </c>
      <c r="B56" s="175"/>
      <c r="C56" s="175"/>
      <c r="D56" s="175"/>
      <c r="E56" s="55">
        <f t="shared" si="2"/>
        <v>0</v>
      </c>
      <c r="F56" s="55">
        <f t="shared" si="3"/>
        <v>0</v>
      </c>
      <c r="G56" s="55">
        <f t="shared" si="3"/>
        <v>0</v>
      </c>
      <c r="H56" s="55">
        <f t="shared" si="3"/>
        <v>0</v>
      </c>
      <c r="I56" s="55">
        <f t="shared" si="3"/>
        <v>0</v>
      </c>
    </row>
    <row r="57" spans="1:9" ht="15" customHeight="1" x14ac:dyDescent="0.25">
      <c r="A57" s="180" t="s">
        <v>176</v>
      </c>
      <c r="B57" s="180"/>
      <c r="C57" s="180"/>
      <c r="D57" s="180"/>
      <c r="E57" s="57">
        <f t="shared" si="2"/>
        <v>7474.4999999999991</v>
      </c>
      <c r="F57" s="57">
        <f>SUM(F50:F56)</f>
        <v>2739.7</v>
      </c>
      <c r="G57" s="57">
        <f>SUM(G50:G56)</f>
        <v>644.00000000000011</v>
      </c>
      <c r="H57" s="57">
        <f>SUM(H50:H56)</f>
        <v>4734.7999999999993</v>
      </c>
    </row>
  </sheetData>
  <mergeCells count="34">
    <mergeCell ref="D35:D37"/>
    <mergeCell ref="B8:B11"/>
    <mergeCell ref="F9:G9"/>
    <mergeCell ref="F10:F11"/>
    <mergeCell ref="B32:B37"/>
    <mergeCell ref="C32:C34"/>
    <mergeCell ref="B38:B39"/>
    <mergeCell ref="E8:E11"/>
    <mergeCell ref="A57:D57"/>
    <mergeCell ref="A51:D51"/>
    <mergeCell ref="A56:D56"/>
    <mergeCell ref="A50:D50"/>
    <mergeCell ref="A54:D54"/>
    <mergeCell ref="A53:D53"/>
    <mergeCell ref="A55:D55"/>
    <mergeCell ref="A52:D52"/>
    <mergeCell ref="B41:B43"/>
    <mergeCell ref="B44:B47"/>
    <mergeCell ref="B28:B31"/>
    <mergeCell ref="C28:C31"/>
    <mergeCell ref="A8:A11"/>
    <mergeCell ref="D8:D11"/>
    <mergeCell ref="E1:H1"/>
    <mergeCell ref="E2:H2"/>
    <mergeCell ref="E3:H3"/>
    <mergeCell ref="E4:H4"/>
    <mergeCell ref="A6:I6"/>
    <mergeCell ref="G7:H7"/>
    <mergeCell ref="H9:H11"/>
    <mergeCell ref="D13:D15"/>
    <mergeCell ref="B12:B27"/>
    <mergeCell ref="C8:C11"/>
    <mergeCell ref="G10:G11"/>
    <mergeCell ref="F8:H8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xSplit="4" ySplit="11" topLeftCell="E12" activePane="bottomRight" state="frozen"/>
      <selection activeCell="M24" sqref="M24"/>
      <selection pane="topRight" activeCell="M24" sqref="M24"/>
      <selection pane="bottomLeft" activeCell="M24" sqref="M24"/>
      <selection pane="bottomRight" activeCell="L7" sqref="L7"/>
    </sheetView>
  </sheetViews>
  <sheetFormatPr defaultRowHeight="15" x14ac:dyDescent="0.2"/>
  <cols>
    <col min="1" max="1" width="4" style="16" customWidth="1"/>
    <col min="2" max="2" width="13" style="16" customWidth="1"/>
    <col min="3" max="3" width="31.7109375" style="16" customWidth="1"/>
    <col min="4" max="4" width="38.140625" style="16" customWidth="1"/>
    <col min="5" max="6" width="10.7109375" style="16" customWidth="1"/>
    <col min="7" max="7" width="11.42578125" style="16" customWidth="1"/>
    <col min="8" max="8" width="10" style="16" customWidth="1"/>
    <col min="9" max="16384" width="9.140625" style="16"/>
  </cols>
  <sheetData>
    <row r="1" spans="1:8" ht="12.75" customHeight="1" x14ac:dyDescent="0.2">
      <c r="E1" s="146" t="s">
        <v>146</v>
      </c>
      <c r="F1" s="146"/>
      <c r="G1" s="146"/>
      <c r="H1" s="146"/>
    </row>
    <row r="2" spans="1:8" ht="12.75" customHeight="1" x14ac:dyDescent="0.2">
      <c r="E2" s="146" t="s">
        <v>401</v>
      </c>
      <c r="F2" s="146"/>
      <c r="G2" s="146"/>
      <c r="H2" s="146"/>
    </row>
    <row r="3" spans="1:8" ht="12.75" customHeight="1" x14ac:dyDescent="0.2">
      <c r="E3" s="146" t="s">
        <v>410</v>
      </c>
      <c r="F3" s="146"/>
      <c r="G3" s="146"/>
      <c r="H3" s="146"/>
    </row>
    <row r="4" spans="1:8" ht="15" customHeight="1" x14ac:dyDescent="0.2">
      <c r="E4" s="146" t="s">
        <v>244</v>
      </c>
      <c r="F4" s="146"/>
      <c r="G4" s="146"/>
      <c r="H4" s="146"/>
    </row>
    <row r="5" spans="1:8" ht="10.5" customHeight="1" x14ac:dyDescent="0.2"/>
    <row r="6" spans="1:8" ht="15" customHeight="1" x14ac:dyDescent="0.2">
      <c r="A6" s="172" t="s">
        <v>320</v>
      </c>
      <c r="B6" s="172"/>
      <c r="C6" s="172"/>
      <c r="D6" s="172"/>
      <c r="E6" s="172"/>
      <c r="F6" s="172"/>
      <c r="G6" s="172"/>
      <c r="H6" s="172"/>
    </row>
    <row r="7" spans="1:8" ht="15" customHeight="1" x14ac:dyDescent="0.2">
      <c r="G7" s="171" t="s">
        <v>173</v>
      </c>
      <c r="H7" s="171"/>
    </row>
    <row r="8" spans="1:8" ht="15.75" customHeight="1" x14ac:dyDescent="0.2">
      <c r="A8" s="182" t="s">
        <v>42</v>
      </c>
      <c r="B8" s="167" t="s">
        <v>63</v>
      </c>
      <c r="C8" s="167" t="s">
        <v>74</v>
      </c>
      <c r="D8" s="167" t="s">
        <v>80</v>
      </c>
      <c r="E8" s="167" t="s">
        <v>1</v>
      </c>
      <c r="F8" s="167" t="s">
        <v>2</v>
      </c>
      <c r="G8" s="167"/>
      <c r="H8" s="167"/>
    </row>
    <row r="9" spans="1:8" ht="12.75" customHeight="1" x14ac:dyDescent="0.2">
      <c r="A9" s="182"/>
      <c r="B9" s="167"/>
      <c r="C9" s="167"/>
      <c r="D9" s="167"/>
      <c r="E9" s="167"/>
      <c r="F9" s="167" t="s">
        <v>3</v>
      </c>
      <c r="G9" s="167"/>
      <c r="H9" s="167" t="s">
        <v>4</v>
      </c>
    </row>
    <row r="10" spans="1:8" ht="15" customHeight="1" x14ac:dyDescent="0.2">
      <c r="A10" s="182"/>
      <c r="B10" s="167"/>
      <c r="C10" s="167"/>
      <c r="D10" s="167"/>
      <c r="E10" s="167"/>
      <c r="F10" s="167" t="s">
        <v>5</v>
      </c>
      <c r="G10" s="167" t="s">
        <v>6</v>
      </c>
      <c r="H10" s="167"/>
    </row>
    <row r="11" spans="1:8" ht="12.75" customHeight="1" x14ac:dyDescent="0.2">
      <c r="A11" s="182"/>
      <c r="B11" s="167"/>
      <c r="C11" s="167"/>
      <c r="D11" s="167"/>
      <c r="E11" s="167"/>
      <c r="F11" s="167"/>
      <c r="G11" s="167"/>
      <c r="H11" s="167"/>
    </row>
    <row r="12" spans="1:8" ht="27" customHeight="1" x14ac:dyDescent="0.25">
      <c r="A12" s="7">
        <v>1</v>
      </c>
      <c r="B12" s="167" t="s">
        <v>38</v>
      </c>
      <c r="C12" s="8" t="s">
        <v>177</v>
      </c>
      <c r="D12" s="8" t="s">
        <v>178</v>
      </c>
      <c r="E12" s="77">
        <f t="shared" ref="E12:E46" si="0">SUM(F12,H12)</f>
        <v>15.3</v>
      </c>
      <c r="F12" s="94">
        <v>15.3</v>
      </c>
      <c r="G12" s="77"/>
      <c r="H12" s="77"/>
    </row>
    <row r="13" spans="1:8" ht="17.25" customHeight="1" x14ac:dyDescent="0.25">
      <c r="A13" s="7">
        <v>2</v>
      </c>
      <c r="B13" s="167"/>
      <c r="C13" s="8" t="s">
        <v>245</v>
      </c>
      <c r="D13" s="8" t="s">
        <v>249</v>
      </c>
      <c r="E13" s="77">
        <f t="shared" si="0"/>
        <v>1.7</v>
      </c>
      <c r="F13" s="94">
        <v>1.7</v>
      </c>
      <c r="G13" s="77"/>
      <c r="H13" s="77"/>
    </row>
    <row r="14" spans="1:8" ht="28.5" customHeight="1" x14ac:dyDescent="0.25">
      <c r="A14" s="7">
        <v>3</v>
      </c>
      <c r="B14" s="167"/>
      <c r="C14" s="8" t="s">
        <v>246</v>
      </c>
      <c r="D14" s="8" t="s">
        <v>250</v>
      </c>
      <c r="E14" s="77">
        <f t="shared" si="0"/>
        <v>4</v>
      </c>
      <c r="F14" s="94">
        <v>4</v>
      </c>
      <c r="G14" s="77"/>
      <c r="H14" s="77"/>
    </row>
    <row r="15" spans="1:8" ht="28.5" customHeight="1" x14ac:dyDescent="0.25">
      <c r="A15" s="7">
        <v>4</v>
      </c>
      <c r="B15" s="167"/>
      <c r="C15" s="8" t="s">
        <v>61</v>
      </c>
      <c r="D15" s="8" t="s">
        <v>75</v>
      </c>
      <c r="E15" s="77">
        <f t="shared" si="0"/>
        <v>0.8</v>
      </c>
      <c r="F15" s="94">
        <v>0.8</v>
      </c>
      <c r="G15" s="77"/>
      <c r="H15" s="77"/>
    </row>
    <row r="16" spans="1:8" ht="14.25" customHeight="1" x14ac:dyDescent="0.25">
      <c r="A16" s="7">
        <v>5</v>
      </c>
      <c r="B16" s="167"/>
      <c r="C16" s="8" t="s">
        <v>150</v>
      </c>
      <c r="D16" s="8" t="s">
        <v>151</v>
      </c>
      <c r="E16" s="77">
        <f t="shared" si="0"/>
        <v>9.6</v>
      </c>
      <c r="F16" s="94">
        <v>9.6</v>
      </c>
      <c r="G16" s="77"/>
      <c r="H16" s="77"/>
    </row>
    <row r="17" spans="1:8" ht="14.25" customHeight="1" x14ac:dyDescent="0.25">
      <c r="A17" s="7">
        <v>6</v>
      </c>
      <c r="B17" s="167"/>
      <c r="C17" s="8" t="s">
        <v>26</v>
      </c>
      <c r="D17" s="8" t="s">
        <v>76</v>
      </c>
      <c r="E17" s="77">
        <f t="shared" si="0"/>
        <v>19.5</v>
      </c>
      <c r="F17" s="94">
        <v>19.5</v>
      </c>
      <c r="G17" s="77"/>
      <c r="H17" s="77"/>
    </row>
    <row r="18" spans="1:8" ht="14.25" customHeight="1" x14ac:dyDescent="0.25">
      <c r="A18" s="7">
        <v>7</v>
      </c>
      <c r="B18" s="167"/>
      <c r="C18" s="8" t="s">
        <v>8</v>
      </c>
      <c r="D18" s="8" t="s">
        <v>77</v>
      </c>
      <c r="E18" s="77">
        <f t="shared" si="0"/>
        <v>3.3</v>
      </c>
      <c r="F18" s="94">
        <v>3.3</v>
      </c>
      <c r="G18" s="77"/>
      <c r="H18" s="77"/>
    </row>
    <row r="19" spans="1:8" ht="14.25" customHeight="1" x14ac:dyDescent="0.25">
      <c r="A19" s="7">
        <v>8</v>
      </c>
      <c r="B19" s="167"/>
      <c r="C19" s="8" t="s">
        <v>9</v>
      </c>
      <c r="D19" s="8" t="s">
        <v>78</v>
      </c>
      <c r="E19" s="77">
        <f t="shared" si="0"/>
        <v>8</v>
      </c>
      <c r="F19" s="94">
        <v>8</v>
      </c>
      <c r="G19" s="77">
        <v>2</v>
      </c>
      <c r="H19" s="77"/>
    </row>
    <row r="20" spans="1:8" ht="14.25" customHeight="1" x14ac:dyDescent="0.25">
      <c r="A20" s="7">
        <v>9</v>
      </c>
      <c r="B20" s="167"/>
      <c r="C20" s="1" t="s">
        <v>140</v>
      </c>
      <c r="D20" s="29" t="s">
        <v>141</v>
      </c>
      <c r="E20" s="77">
        <f t="shared" si="0"/>
        <v>9</v>
      </c>
      <c r="F20" s="94">
        <v>9</v>
      </c>
      <c r="G20" s="77"/>
      <c r="H20" s="77"/>
    </row>
    <row r="21" spans="1:8" ht="14.25" customHeight="1" x14ac:dyDescent="0.25">
      <c r="A21" s="7">
        <v>10</v>
      </c>
      <c r="B21" s="167"/>
      <c r="C21" s="8" t="s">
        <v>148</v>
      </c>
      <c r="D21" s="8" t="s">
        <v>149</v>
      </c>
      <c r="E21" s="77">
        <f t="shared" si="0"/>
        <v>22</v>
      </c>
      <c r="F21" s="94">
        <v>22</v>
      </c>
      <c r="G21" s="77"/>
      <c r="H21" s="77"/>
    </row>
    <row r="22" spans="1:8" ht="14.25" customHeight="1" x14ac:dyDescent="0.25">
      <c r="A22" s="7">
        <v>11</v>
      </c>
      <c r="B22" s="167"/>
      <c r="C22" s="8" t="s">
        <v>10</v>
      </c>
      <c r="D22" s="8" t="s">
        <v>79</v>
      </c>
      <c r="E22" s="77">
        <f t="shared" si="0"/>
        <v>11</v>
      </c>
      <c r="F22" s="94">
        <v>11</v>
      </c>
      <c r="G22" s="77"/>
      <c r="H22" s="77"/>
    </row>
    <row r="23" spans="1:8" ht="30" customHeight="1" x14ac:dyDescent="0.25">
      <c r="A23" s="7">
        <v>12</v>
      </c>
      <c r="B23" s="167"/>
      <c r="C23" s="8" t="s">
        <v>152</v>
      </c>
      <c r="D23" s="8" t="s">
        <v>153</v>
      </c>
      <c r="E23" s="77">
        <f t="shared" si="0"/>
        <v>15.6</v>
      </c>
      <c r="F23" s="77">
        <v>15.6</v>
      </c>
      <c r="G23" s="77"/>
      <c r="H23" s="77"/>
    </row>
    <row r="24" spans="1:8" ht="14.25" customHeight="1" x14ac:dyDescent="0.25">
      <c r="A24" s="7">
        <v>13</v>
      </c>
      <c r="B24" s="167"/>
      <c r="C24" s="8" t="s">
        <v>19</v>
      </c>
      <c r="D24" s="8" t="s">
        <v>103</v>
      </c>
      <c r="E24" s="77">
        <f t="shared" si="0"/>
        <v>55.2</v>
      </c>
      <c r="F24" s="94">
        <v>55.2</v>
      </c>
      <c r="G24" s="77"/>
      <c r="H24" s="77"/>
    </row>
    <row r="25" spans="1:8" ht="14.25" customHeight="1" x14ac:dyDescent="0.25">
      <c r="A25" s="7">
        <v>14</v>
      </c>
      <c r="B25" s="167"/>
      <c r="C25" s="8" t="s">
        <v>20</v>
      </c>
      <c r="D25" s="8" t="s">
        <v>104</v>
      </c>
      <c r="E25" s="77">
        <f t="shared" si="0"/>
        <v>63.2</v>
      </c>
      <c r="F25" s="94">
        <v>63.2</v>
      </c>
      <c r="G25" s="77"/>
      <c r="H25" s="77"/>
    </row>
    <row r="26" spans="1:8" ht="14.25" customHeight="1" x14ac:dyDescent="0.25">
      <c r="A26" s="7">
        <v>15</v>
      </c>
      <c r="B26" s="167"/>
      <c r="C26" s="8" t="s">
        <v>21</v>
      </c>
      <c r="D26" s="8" t="s">
        <v>105</v>
      </c>
      <c r="E26" s="77">
        <f t="shared" si="0"/>
        <v>59.2</v>
      </c>
      <c r="F26" s="94">
        <v>59.2</v>
      </c>
      <c r="G26" s="77"/>
      <c r="H26" s="77"/>
    </row>
    <row r="27" spans="1:8" ht="14.25" customHeight="1" x14ac:dyDescent="0.25">
      <c r="A27" s="7">
        <v>16</v>
      </c>
      <c r="B27" s="167"/>
      <c r="C27" s="8" t="s">
        <v>22</v>
      </c>
      <c r="D27" s="8" t="s">
        <v>106</v>
      </c>
      <c r="E27" s="77">
        <f t="shared" si="0"/>
        <v>89.4</v>
      </c>
      <c r="F27" s="94">
        <v>89.4</v>
      </c>
      <c r="G27" s="77"/>
      <c r="H27" s="77"/>
    </row>
    <row r="28" spans="1:8" ht="14.25" customHeight="1" x14ac:dyDescent="0.25">
      <c r="A28" s="7">
        <v>17</v>
      </c>
      <c r="B28" s="167"/>
      <c r="C28" s="8" t="s">
        <v>23</v>
      </c>
      <c r="D28" s="8" t="s">
        <v>107</v>
      </c>
      <c r="E28" s="77">
        <f t="shared" si="0"/>
        <v>74</v>
      </c>
      <c r="F28" s="94">
        <v>74</v>
      </c>
      <c r="G28" s="77"/>
      <c r="H28" s="77"/>
    </row>
    <row r="29" spans="1:8" ht="14.25" customHeight="1" x14ac:dyDescent="0.25">
      <c r="A29" s="7">
        <v>18</v>
      </c>
      <c r="B29" s="167"/>
      <c r="C29" s="8" t="s">
        <v>24</v>
      </c>
      <c r="D29" s="8" t="s">
        <v>108</v>
      </c>
      <c r="E29" s="77">
        <f t="shared" si="0"/>
        <v>90.5</v>
      </c>
      <c r="F29" s="94">
        <v>90.5</v>
      </c>
      <c r="G29" s="77"/>
      <c r="H29" s="77"/>
    </row>
    <row r="30" spans="1:8" ht="15" customHeight="1" x14ac:dyDescent="0.25">
      <c r="A30" s="7">
        <v>19</v>
      </c>
      <c r="B30" s="183" t="s">
        <v>192</v>
      </c>
      <c r="C30" s="8" t="s">
        <v>11</v>
      </c>
      <c r="D30" s="8" t="s">
        <v>109</v>
      </c>
      <c r="E30" s="77">
        <f t="shared" si="0"/>
        <v>82</v>
      </c>
      <c r="F30" s="77">
        <v>71.400000000000006</v>
      </c>
      <c r="G30" s="77">
        <v>3.5</v>
      </c>
      <c r="H30" s="77">
        <v>10.6</v>
      </c>
    </row>
    <row r="31" spans="1:8" ht="18" customHeight="1" x14ac:dyDescent="0.25">
      <c r="A31" s="7">
        <v>20</v>
      </c>
      <c r="B31" s="183"/>
      <c r="C31" s="8" t="s">
        <v>12</v>
      </c>
      <c r="D31" s="8" t="s">
        <v>110</v>
      </c>
      <c r="E31" s="77">
        <f t="shared" si="0"/>
        <v>24.5</v>
      </c>
      <c r="F31" s="94">
        <v>22.5</v>
      </c>
      <c r="G31" s="77"/>
      <c r="H31" s="77">
        <v>2</v>
      </c>
    </row>
    <row r="32" spans="1:8" ht="23.25" customHeight="1" x14ac:dyDescent="0.25">
      <c r="A32" s="7">
        <v>21</v>
      </c>
      <c r="B32" s="183"/>
      <c r="C32" s="45" t="s">
        <v>142</v>
      </c>
      <c r="D32" s="45" t="s">
        <v>139</v>
      </c>
      <c r="E32" s="77">
        <f t="shared" si="0"/>
        <v>42.5</v>
      </c>
      <c r="F32" s="94">
        <v>42.5</v>
      </c>
      <c r="G32" s="77"/>
      <c r="H32" s="77"/>
    </row>
    <row r="33" spans="1:13" ht="14.25" customHeight="1" x14ac:dyDescent="0.25">
      <c r="A33" s="7">
        <v>22</v>
      </c>
      <c r="B33" s="184" t="s">
        <v>81</v>
      </c>
      <c r="C33" s="29" t="s">
        <v>170</v>
      </c>
      <c r="D33" s="29" t="s">
        <v>169</v>
      </c>
      <c r="E33" s="77">
        <f t="shared" si="0"/>
        <v>10</v>
      </c>
      <c r="F33" s="94">
        <v>10</v>
      </c>
      <c r="G33" s="94"/>
      <c r="H33" s="94"/>
    </row>
    <row r="34" spans="1:13" ht="14.25" customHeight="1" x14ac:dyDescent="0.25">
      <c r="A34" s="7">
        <v>23</v>
      </c>
      <c r="B34" s="184"/>
      <c r="C34" s="29" t="s">
        <v>48</v>
      </c>
      <c r="D34" s="29" t="s">
        <v>82</v>
      </c>
      <c r="E34" s="77">
        <f t="shared" si="0"/>
        <v>32</v>
      </c>
      <c r="F34" s="94">
        <v>32</v>
      </c>
      <c r="G34" s="94"/>
      <c r="H34" s="94"/>
    </row>
    <row r="35" spans="1:13" ht="30.75" customHeight="1" x14ac:dyDescent="0.25">
      <c r="A35" s="7">
        <v>24</v>
      </c>
      <c r="B35" s="184"/>
      <c r="C35" s="8" t="s">
        <v>143</v>
      </c>
      <c r="D35" s="8" t="s">
        <v>172</v>
      </c>
      <c r="E35" s="77">
        <f t="shared" si="0"/>
        <v>14</v>
      </c>
      <c r="F35" s="94">
        <v>14</v>
      </c>
      <c r="G35" s="94"/>
      <c r="H35" s="94"/>
    </row>
    <row r="36" spans="1:13" ht="28.5" customHeight="1" x14ac:dyDescent="0.25">
      <c r="A36" s="7">
        <v>25</v>
      </c>
      <c r="B36" s="167" t="s">
        <v>91</v>
      </c>
      <c r="C36" s="8" t="s">
        <v>13</v>
      </c>
      <c r="D36" s="8" t="s">
        <v>119</v>
      </c>
      <c r="E36" s="77">
        <f t="shared" si="0"/>
        <v>3</v>
      </c>
      <c r="F36" s="77">
        <v>3</v>
      </c>
      <c r="G36" s="77"/>
      <c r="H36" s="77"/>
    </row>
    <row r="37" spans="1:13" ht="28.5" customHeight="1" x14ac:dyDescent="0.25">
      <c r="A37" s="7">
        <v>26</v>
      </c>
      <c r="B37" s="167"/>
      <c r="C37" s="8" t="s">
        <v>167</v>
      </c>
      <c r="D37" s="8" t="s">
        <v>168</v>
      </c>
      <c r="E37" s="77">
        <f t="shared" si="0"/>
        <v>5</v>
      </c>
      <c r="F37" s="77">
        <v>5</v>
      </c>
      <c r="G37" s="77"/>
      <c r="H37" s="77"/>
    </row>
    <row r="38" spans="1:13" ht="14.25" customHeight="1" x14ac:dyDescent="0.25">
      <c r="A38" s="7">
        <v>27</v>
      </c>
      <c r="B38" s="167"/>
      <c r="C38" s="8" t="s">
        <v>53</v>
      </c>
      <c r="D38" s="8" t="s">
        <v>85</v>
      </c>
      <c r="E38" s="77">
        <f t="shared" si="0"/>
        <v>55</v>
      </c>
      <c r="F38" s="77">
        <v>50</v>
      </c>
      <c r="G38" s="77">
        <v>22</v>
      </c>
      <c r="H38" s="77">
        <v>5</v>
      </c>
    </row>
    <row r="39" spans="1:13" ht="28.5" customHeight="1" x14ac:dyDescent="0.25">
      <c r="A39" s="7">
        <v>28</v>
      </c>
      <c r="B39" s="167"/>
      <c r="C39" s="8" t="s">
        <v>15</v>
      </c>
      <c r="D39" s="8" t="s">
        <v>86</v>
      </c>
      <c r="E39" s="77">
        <f t="shared" si="0"/>
        <v>34</v>
      </c>
      <c r="F39" s="77">
        <v>29</v>
      </c>
      <c r="G39" s="77"/>
      <c r="H39" s="77">
        <v>5</v>
      </c>
    </row>
    <row r="40" spans="1:13" ht="14.25" customHeight="1" x14ac:dyDescent="0.25">
      <c r="A40" s="7">
        <v>29</v>
      </c>
      <c r="B40" s="167"/>
      <c r="C40" s="8" t="s">
        <v>29</v>
      </c>
      <c r="D40" s="8" t="s">
        <v>87</v>
      </c>
      <c r="E40" s="77">
        <f t="shared" si="0"/>
        <v>0.6</v>
      </c>
      <c r="F40" s="77">
        <v>0.6</v>
      </c>
      <c r="G40" s="77"/>
      <c r="H40" s="77"/>
    </row>
    <row r="41" spans="1:13" ht="14.25" customHeight="1" x14ac:dyDescent="0.25">
      <c r="A41" s="7">
        <v>30</v>
      </c>
      <c r="B41" s="167"/>
      <c r="C41" s="8" t="s">
        <v>51</v>
      </c>
      <c r="D41" s="8" t="s">
        <v>88</v>
      </c>
      <c r="E41" s="77">
        <f t="shared" si="0"/>
        <v>2.4</v>
      </c>
      <c r="F41" s="77">
        <v>2.4</v>
      </c>
      <c r="G41" s="77"/>
      <c r="H41" s="77"/>
    </row>
    <row r="42" spans="1:13" ht="14.25" customHeight="1" x14ac:dyDescent="0.25">
      <c r="A42" s="7">
        <v>31</v>
      </c>
      <c r="B42" s="167"/>
      <c r="C42" s="8" t="s">
        <v>16</v>
      </c>
      <c r="D42" s="8" t="s">
        <v>89</v>
      </c>
      <c r="E42" s="77">
        <f t="shared" si="0"/>
        <v>12.2</v>
      </c>
      <c r="F42" s="77">
        <v>12.2</v>
      </c>
      <c r="G42" s="77"/>
      <c r="H42" s="77"/>
    </row>
    <row r="43" spans="1:13" ht="14.25" customHeight="1" x14ac:dyDescent="0.25">
      <c r="A43" s="7">
        <v>32</v>
      </c>
      <c r="B43" s="167"/>
      <c r="C43" s="8" t="s">
        <v>59</v>
      </c>
      <c r="D43" s="8" t="s">
        <v>90</v>
      </c>
      <c r="E43" s="77">
        <f t="shared" si="0"/>
        <v>12.2</v>
      </c>
      <c r="F43" s="77">
        <v>12.2</v>
      </c>
      <c r="G43" s="77"/>
      <c r="H43" s="77"/>
    </row>
    <row r="44" spans="1:13" ht="31.5" customHeight="1" x14ac:dyDescent="0.25">
      <c r="A44" s="7">
        <v>33</v>
      </c>
      <c r="B44" s="183" t="s">
        <v>83</v>
      </c>
      <c r="C44" s="8" t="s">
        <v>248</v>
      </c>
      <c r="D44" s="8" t="s">
        <v>247</v>
      </c>
      <c r="E44" s="77">
        <f t="shared" si="0"/>
        <v>2.5</v>
      </c>
      <c r="F44" s="77">
        <v>2.5</v>
      </c>
      <c r="G44" s="77"/>
      <c r="H44" s="77"/>
    </row>
    <row r="45" spans="1:13" ht="18" customHeight="1" x14ac:dyDescent="0.25">
      <c r="A45" s="7">
        <v>34</v>
      </c>
      <c r="B45" s="183"/>
      <c r="C45" s="176" t="s">
        <v>7</v>
      </c>
      <c r="D45" s="8" t="s">
        <v>97</v>
      </c>
      <c r="E45" s="77">
        <f>SUM(F45,H45)</f>
        <v>161.80000000000001</v>
      </c>
      <c r="F45" s="77">
        <v>161.80000000000001</v>
      </c>
      <c r="G45" s="77"/>
      <c r="H45" s="77"/>
    </row>
    <row r="46" spans="1:13" ht="16.5" customHeight="1" x14ac:dyDescent="0.25">
      <c r="A46" s="7">
        <v>35</v>
      </c>
      <c r="B46" s="183"/>
      <c r="C46" s="176"/>
      <c r="D46" s="8" t="s">
        <v>240</v>
      </c>
      <c r="E46" s="77">
        <f t="shared" si="0"/>
        <v>8.5</v>
      </c>
      <c r="F46" s="77">
        <v>8.5</v>
      </c>
      <c r="G46" s="77"/>
      <c r="H46" s="77"/>
    </row>
    <row r="47" spans="1:13" ht="15" customHeight="1" x14ac:dyDescent="0.25">
      <c r="A47" s="167" t="s">
        <v>111</v>
      </c>
      <c r="B47" s="167"/>
      <c r="C47" s="167"/>
      <c r="D47" s="167"/>
      <c r="E47" s="77">
        <f>SUM(F47,H47)</f>
        <v>700.3</v>
      </c>
      <c r="F47" s="77">
        <f>SUM(F12:F32)</f>
        <v>687.69999999999993</v>
      </c>
      <c r="G47" s="77">
        <f>SUM(G12:G32)</f>
        <v>5.5</v>
      </c>
      <c r="H47" s="77">
        <f>SUM(H12:H32)</f>
        <v>12.6</v>
      </c>
    </row>
    <row r="48" spans="1:13" ht="15" customHeight="1" x14ac:dyDescent="0.25">
      <c r="A48" s="167" t="s">
        <v>114</v>
      </c>
      <c r="B48" s="167"/>
      <c r="C48" s="167"/>
      <c r="D48" s="167"/>
      <c r="E48" s="77">
        <f>SUM(F48,H48)</f>
        <v>56</v>
      </c>
      <c r="F48" s="77">
        <f>SUM(F33:F35)</f>
        <v>56</v>
      </c>
      <c r="G48" s="77">
        <f>SUM(G33:G35)</f>
        <v>0</v>
      </c>
      <c r="H48" s="77">
        <f>SUM(H33:H35)</f>
        <v>0</v>
      </c>
      <c r="K48" s="20"/>
      <c r="L48" s="20"/>
      <c r="M48" s="20"/>
    </row>
    <row r="49" spans="1:13" ht="15" customHeight="1" x14ac:dyDescent="0.25">
      <c r="A49" s="167" t="s">
        <v>116</v>
      </c>
      <c r="B49" s="167"/>
      <c r="C49" s="167"/>
      <c r="D49" s="167"/>
      <c r="E49" s="77">
        <f>SUM(F49,H49)</f>
        <v>124.4</v>
      </c>
      <c r="F49" s="77">
        <f>SUM(F36:F43)</f>
        <v>114.4</v>
      </c>
      <c r="G49" s="77">
        <f>SUM(G36:G43)</f>
        <v>22</v>
      </c>
      <c r="H49" s="77">
        <f>SUM(H36:H43)</f>
        <v>10</v>
      </c>
    </row>
    <row r="50" spans="1:13" ht="15" customHeight="1" x14ac:dyDescent="0.25">
      <c r="A50" s="167" t="s">
        <v>117</v>
      </c>
      <c r="B50" s="167"/>
      <c r="C50" s="167"/>
      <c r="D50" s="167"/>
      <c r="E50" s="77">
        <f>SUM(F50,H50)</f>
        <v>172.8</v>
      </c>
      <c r="F50" s="77">
        <f>SUM(F44:F46)</f>
        <v>172.8</v>
      </c>
      <c r="G50" s="77">
        <f>SUM(G44:G46)</f>
        <v>0</v>
      </c>
      <c r="H50" s="77">
        <f>SUM(H44:H46)</f>
        <v>0</v>
      </c>
      <c r="K50" s="20"/>
      <c r="L50" s="20"/>
      <c r="M50" s="20"/>
    </row>
    <row r="51" spans="1:13" ht="15" customHeight="1" x14ac:dyDescent="0.2">
      <c r="A51" s="173" t="s">
        <v>176</v>
      </c>
      <c r="B51" s="173"/>
      <c r="C51" s="173"/>
      <c r="D51" s="173"/>
      <c r="E51" s="95">
        <f>F51+H51</f>
        <v>1053.4999999999998</v>
      </c>
      <c r="F51" s="95">
        <f>SUM(F47+F48+F49+F50)</f>
        <v>1030.8999999999999</v>
      </c>
      <c r="G51" s="95">
        <f>SUM(G47+G48+G49+G50)</f>
        <v>27.5</v>
      </c>
      <c r="H51" s="95">
        <f>SUM(H47+H48+H49+H50)</f>
        <v>22.6</v>
      </c>
    </row>
    <row r="53" spans="1:13" x14ac:dyDescent="0.2">
      <c r="F53" s="20"/>
      <c r="G53" s="20"/>
      <c r="H53" s="20"/>
    </row>
    <row r="54" spans="1:13" x14ac:dyDescent="0.2">
      <c r="E54" s="20"/>
      <c r="F54" s="20"/>
      <c r="G54" s="20"/>
      <c r="H54" s="20"/>
    </row>
    <row r="55" spans="1:13" x14ac:dyDescent="0.2">
      <c r="E55" s="20"/>
      <c r="F55" s="20"/>
      <c r="G55" s="20"/>
      <c r="H55" s="20"/>
    </row>
    <row r="56" spans="1:13" x14ac:dyDescent="0.2">
      <c r="F56" s="20"/>
    </row>
    <row r="57" spans="1:13" x14ac:dyDescent="0.2">
      <c r="E57" s="20"/>
      <c r="F57" s="20"/>
      <c r="G57" s="20"/>
      <c r="H57" s="20"/>
    </row>
  </sheetData>
  <mergeCells count="27">
    <mergeCell ref="G7:H7"/>
    <mergeCell ref="F8:H8"/>
    <mergeCell ref="F9:G9"/>
    <mergeCell ref="H9:H11"/>
    <mergeCell ref="F10:F11"/>
    <mergeCell ref="G10:G11"/>
    <mergeCell ref="E1:H1"/>
    <mergeCell ref="E2:H2"/>
    <mergeCell ref="E3:H3"/>
    <mergeCell ref="E4:H4"/>
    <mergeCell ref="A6:H6"/>
    <mergeCell ref="A51:D51"/>
    <mergeCell ref="B12:B29"/>
    <mergeCell ref="B30:B32"/>
    <mergeCell ref="B33:B35"/>
    <mergeCell ref="B36:B43"/>
    <mergeCell ref="A50:D50"/>
    <mergeCell ref="C45:C46"/>
    <mergeCell ref="E8:E11"/>
    <mergeCell ref="A47:D47"/>
    <mergeCell ref="A48:D48"/>
    <mergeCell ref="A49:D49"/>
    <mergeCell ref="A8:A11"/>
    <mergeCell ref="B8:B11"/>
    <mergeCell ref="C8:C11"/>
    <mergeCell ref="D8:D11"/>
    <mergeCell ref="B44:B4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pane xSplit="4" ySplit="10" topLeftCell="E11" activePane="bottomRight" state="frozen"/>
      <selection activeCell="H21" sqref="H21"/>
      <selection pane="topRight" activeCell="H21" sqref="H21"/>
      <selection pane="bottomLeft" activeCell="H21" sqref="H21"/>
      <selection pane="bottomRight" activeCell="M8" sqref="M8"/>
    </sheetView>
  </sheetViews>
  <sheetFormatPr defaultRowHeight="15" x14ac:dyDescent="0.2"/>
  <cols>
    <col min="1" max="1" width="4" style="109" customWidth="1"/>
    <col min="2" max="2" width="15.28515625" style="109" customWidth="1"/>
    <col min="3" max="3" width="31.7109375" style="109" customWidth="1"/>
    <col min="4" max="4" width="41.28515625" style="109" customWidth="1"/>
    <col min="5" max="5" width="9.42578125" style="109" customWidth="1"/>
    <col min="6" max="6" width="10.42578125" style="109" customWidth="1"/>
    <col min="7" max="7" width="11.42578125" style="109" customWidth="1"/>
    <col min="8" max="8" width="8.85546875" style="109" customWidth="1"/>
    <col min="9" max="16384" width="9.140625" style="109"/>
  </cols>
  <sheetData>
    <row r="1" spans="1:8" ht="13.5" customHeight="1" x14ac:dyDescent="0.2">
      <c r="E1" s="146" t="s">
        <v>193</v>
      </c>
      <c r="F1" s="146"/>
      <c r="G1" s="146"/>
      <c r="H1" s="146"/>
    </row>
    <row r="2" spans="1:8" ht="13.5" customHeight="1" x14ac:dyDescent="0.2">
      <c r="E2" s="133" t="s">
        <v>402</v>
      </c>
      <c r="F2" s="133"/>
      <c r="G2" s="133"/>
      <c r="H2" s="133"/>
    </row>
    <row r="3" spans="1:8" ht="13.5" customHeight="1" x14ac:dyDescent="0.2">
      <c r="E3" s="133" t="s">
        <v>412</v>
      </c>
      <c r="F3" s="133"/>
      <c r="G3" s="133"/>
      <c r="H3" s="133"/>
    </row>
    <row r="4" spans="1:8" ht="16.5" customHeight="1" x14ac:dyDescent="0.2">
      <c r="E4" s="133" t="s">
        <v>201</v>
      </c>
      <c r="F4" s="133"/>
      <c r="G4" s="133"/>
      <c r="H4" s="133"/>
    </row>
    <row r="5" spans="1:8" ht="13.5" customHeight="1" x14ac:dyDescent="0.2">
      <c r="A5" s="172" t="s">
        <v>321</v>
      </c>
      <c r="B5" s="172"/>
      <c r="C5" s="172"/>
      <c r="D5" s="172"/>
      <c r="E5" s="172"/>
      <c r="F5" s="172"/>
      <c r="G5" s="172"/>
      <c r="H5" s="172"/>
    </row>
    <row r="6" spans="1:8" ht="12.75" customHeight="1" x14ac:dyDescent="0.2">
      <c r="G6" s="171" t="s">
        <v>173</v>
      </c>
      <c r="H6" s="171"/>
    </row>
    <row r="7" spans="1:8" ht="15.75" customHeight="1" x14ac:dyDescent="0.2">
      <c r="A7" s="163" t="s">
        <v>42</v>
      </c>
      <c r="B7" s="163" t="s">
        <v>63</v>
      </c>
      <c r="C7" s="163" t="s">
        <v>74</v>
      </c>
      <c r="D7" s="163" t="s">
        <v>80</v>
      </c>
      <c r="E7" s="163" t="s">
        <v>1</v>
      </c>
      <c r="F7" s="160" t="s">
        <v>2</v>
      </c>
      <c r="G7" s="161"/>
      <c r="H7" s="162"/>
    </row>
    <row r="8" spans="1:8" ht="17.25" customHeight="1" x14ac:dyDescent="0.2">
      <c r="A8" s="164"/>
      <c r="B8" s="164"/>
      <c r="C8" s="164"/>
      <c r="D8" s="164"/>
      <c r="E8" s="164"/>
      <c r="F8" s="160" t="s">
        <v>3</v>
      </c>
      <c r="G8" s="162"/>
      <c r="H8" s="163" t="s">
        <v>4</v>
      </c>
    </row>
    <row r="9" spans="1:8" ht="15" customHeight="1" x14ac:dyDescent="0.2">
      <c r="A9" s="164"/>
      <c r="B9" s="164"/>
      <c r="C9" s="164"/>
      <c r="D9" s="164"/>
      <c r="E9" s="164"/>
      <c r="F9" s="163" t="s">
        <v>5</v>
      </c>
      <c r="G9" s="163" t="s">
        <v>6</v>
      </c>
      <c r="H9" s="164"/>
    </row>
    <row r="10" spans="1:8" ht="15.75" customHeight="1" x14ac:dyDescent="0.2">
      <c r="A10" s="165"/>
      <c r="B10" s="165"/>
      <c r="C10" s="165"/>
      <c r="D10" s="165"/>
      <c r="E10" s="165"/>
      <c r="F10" s="165"/>
      <c r="G10" s="165"/>
      <c r="H10" s="165"/>
    </row>
    <row r="11" spans="1:8" ht="47.25" customHeight="1" x14ac:dyDescent="0.2">
      <c r="A11" s="112">
        <v>1</v>
      </c>
      <c r="B11" s="119" t="s">
        <v>192</v>
      </c>
      <c r="C11" s="111" t="s">
        <v>12</v>
      </c>
      <c r="D11" s="111" t="s">
        <v>323</v>
      </c>
      <c r="E11" s="85">
        <f>SUM(F11,H11)</f>
        <v>1.7</v>
      </c>
      <c r="F11" s="85">
        <v>1.7</v>
      </c>
      <c r="G11" s="112"/>
      <c r="H11" s="112"/>
    </row>
    <row r="12" spans="1:8" ht="14.25" customHeight="1" x14ac:dyDescent="0.2">
      <c r="A12" s="112">
        <v>2</v>
      </c>
      <c r="B12" s="163" t="s">
        <v>158</v>
      </c>
      <c r="C12" s="114" t="s">
        <v>7</v>
      </c>
      <c r="D12" s="163" t="s">
        <v>286</v>
      </c>
      <c r="E12" s="85">
        <f>SUM(F12,H12)</f>
        <v>560.79999999999995</v>
      </c>
      <c r="F12" s="18">
        <v>140.4</v>
      </c>
      <c r="G12" s="18">
        <v>5.3</v>
      </c>
      <c r="H12" s="18">
        <v>420.4</v>
      </c>
    </row>
    <row r="13" spans="1:8" ht="30" customHeight="1" x14ac:dyDescent="0.2">
      <c r="A13" s="112">
        <v>3</v>
      </c>
      <c r="B13" s="164"/>
      <c r="C13" s="114" t="s">
        <v>143</v>
      </c>
      <c r="D13" s="164"/>
      <c r="E13" s="85">
        <f t="shared" ref="E13:E31" si="0">SUM(F13,H13)</f>
        <v>1.6</v>
      </c>
      <c r="F13" s="18">
        <v>1.6</v>
      </c>
      <c r="G13" s="18"/>
      <c r="H13" s="18"/>
    </row>
    <row r="14" spans="1:8" ht="14.25" customHeight="1" x14ac:dyDescent="0.2">
      <c r="A14" s="112">
        <v>4</v>
      </c>
      <c r="B14" s="164"/>
      <c r="C14" s="114" t="s">
        <v>53</v>
      </c>
      <c r="D14" s="164"/>
      <c r="E14" s="85">
        <f t="shared" si="0"/>
        <v>110.9</v>
      </c>
      <c r="F14" s="18">
        <v>110.9</v>
      </c>
      <c r="G14" s="18">
        <v>2.1</v>
      </c>
      <c r="H14" s="18"/>
    </row>
    <row r="15" spans="1:8" ht="14.25" customHeight="1" x14ac:dyDescent="0.25">
      <c r="A15" s="113">
        <v>5</v>
      </c>
      <c r="B15" s="165"/>
      <c r="C15" s="116" t="s">
        <v>48</v>
      </c>
      <c r="D15" s="165"/>
      <c r="E15" s="102">
        <f t="shared" si="0"/>
        <v>37.799999999999997</v>
      </c>
      <c r="F15" s="102">
        <v>37.799999999999997</v>
      </c>
      <c r="G15" s="103">
        <v>36</v>
      </c>
      <c r="H15" s="102"/>
    </row>
    <row r="16" spans="1:8" ht="24.75" customHeight="1" x14ac:dyDescent="0.25">
      <c r="A16" s="112">
        <v>6</v>
      </c>
      <c r="B16" s="117" t="s">
        <v>41</v>
      </c>
      <c r="C16" s="163" t="s">
        <v>7</v>
      </c>
      <c r="D16" s="116" t="s">
        <v>181</v>
      </c>
      <c r="E16" s="77">
        <f t="shared" si="0"/>
        <v>77.400000000000006</v>
      </c>
      <c r="F16" s="77">
        <v>77.400000000000006</v>
      </c>
      <c r="G16" s="77"/>
      <c r="H16" s="77"/>
    </row>
    <row r="17" spans="1:8" ht="19.5" customHeight="1" x14ac:dyDescent="0.25">
      <c r="A17" s="112">
        <v>7</v>
      </c>
      <c r="B17" s="187" t="s">
        <v>81</v>
      </c>
      <c r="C17" s="164"/>
      <c r="D17" s="116" t="s">
        <v>243</v>
      </c>
      <c r="E17" s="77">
        <f t="shared" si="0"/>
        <v>99.6</v>
      </c>
      <c r="F17" s="77"/>
      <c r="G17" s="77"/>
      <c r="H17" s="77">
        <v>99.6</v>
      </c>
    </row>
    <row r="18" spans="1:8" ht="19.5" customHeight="1" x14ac:dyDescent="0.25">
      <c r="A18" s="112">
        <v>8</v>
      </c>
      <c r="B18" s="188"/>
      <c r="C18" s="165"/>
      <c r="D18" s="116" t="s">
        <v>344</v>
      </c>
      <c r="E18" s="77">
        <f t="shared" si="0"/>
        <v>207.6</v>
      </c>
      <c r="F18" s="77">
        <v>207.6</v>
      </c>
      <c r="G18" s="77"/>
      <c r="H18" s="77"/>
    </row>
    <row r="19" spans="1:8" ht="15.75" customHeight="1" x14ac:dyDescent="0.25">
      <c r="A19" s="112">
        <v>9</v>
      </c>
      <c r="B19" s="185" t="s">
        <v>133</v>
      </c>
      <c r="C19" s="168" t="s">
        <v>7</v>
      </c>
      <c r="D19" s="116" t="s">
        <v>54</v>
      </c>
      <c r="E19" s="77">
        <f t="shared" si="0"/>
        <v>543.70000000000005</v>
      </c>
      <c r="F19" s="77">
        <v>543.70000000000005</v>
      </c>
      <c r="G19" s="77"/>
      <c r="H19" s="77"/>
    </row>
    <row r="20" spans="1:8" ht="15.75" customHeight="1" x14ac:dyDescent="0.25">
      <c r="A20" s="113">
        <v>10</v>
      </c>
      <c r="B20" s="186"/>
      <c r="C20" s="170"/>
      <c r="D20" s="116" t="s">
        <v>182</v>
      </c>
      <c r="E20" s="77">
        <f t="shared" si="0"/>
        <v>86.4</v>
      </c>
      <c r="F20" s="77">
        <v>86.4</v>
      </c>
      <c r="G20" s="77"/>
      <c r="H20" s="77"/>
    </row>
    <row r="21" spans="1:8" ht="31.5" customHeight="1" x14ac:dyDescent="0.25">
      <c r="A21" s="112">
        <v>11</v>
      </c>
      <c r="B21" s="117" t="s">
        <v>91</v>
      </c>
      <c r="C21" s="116" t="s">
        <v>15</v>
      </c>
      <c r="D21" s="116" t="s">
        <v>324</v>
      </c>
      <c r="E21" s="77">
        <f t="shared" si="0"/>
        <v>21.7</v>
      </c>
      <c r="F21" s="77">
        <v>21.7</v>
      </c>
      <c r="G21" s="77"/>
      <c r="H21" s="77"/>
    </row>
    <row r="22" spans="1:8" ht="31.5" customHeight="1" x14ac:dyDescent="0.25">
      <c r="A22" s="112">
        <v>12</v>
      </c>
      <c r="B22" s="189" t="s">
        <v>83</v>
      </c>
      <c r="C22" s="115" t="s">
        <v>7</v>
      </c>
      <c r="D22" s="116" t="s">
        <v>325</v>
      </c>
      <c r="E22" s="77">
        <f t="shared" si="0"/>
        <v>90.4</v>
      </c>
      <c r="F22" s="77">
        <v>90.4</v>
      </c>
      <c r="G22" s="77"/>
      <c r="H22" s="77"/>
    </row>
    <row r="23" spans="1:8" ht="14.25" customHeight="1" x14ac:dyDescent="0.25">
      <c r="A23" s="112">
        <v>13</v>
      </c>
      <c r="B23" s="188"/>
      <c r="C23" s="116" t="s">
        <v>239</v>
      </c>
      <c r="D23" s="116" t="s">
        <v>326</v>
      </c>
      <c r="E23" s="77">
        <f t="shared" si="0"/>
        <v>907.1</v>
      </c>
      <c r="F23" s="77">
        <v>907.1</v>
      </c>
      <c r="G23" s="77"/>
      <c r="H23" s="77"/>
    </row>
    <row r="24" spans="1:8" ht="14.25" customHeight="1" x14ac:dyDescent="0.25">
      <c r="A24" s="160" t="s">
        <v>111</v>
      </c>
      <c r="B24" s="161"/>
      <c r="C24" s="161"/>
      <c r="D24" s="162"/>
      <c r="E24" s="77">
        <f t="shared" si="0"/>
        <v>1.7</v>
      </c>
      <c r="F24" s="77">
        <f>F11</f>
        <v>1.7</v>
      </c>
      <c r="G24" s="77">
        <f>G11</f>
        <v>0</v>
      </c>
      <c r="H24" s="77">
        <f>H11</f>
        <v>0</v>
      </c>
    </row>
    <row r="25" spans="1:8" ht="14.25" customHeight="1" x14ac:dyDescent="0.25">
      <c r="A25" s="160" t="s">
        <v>112</v>
      </c>
      <c r="B25" s="161"/>
      <c r="C25" s="161"/>
      <c r="D25" s="162"/>
      <c r="E25" s="77">
        <f t="shared" si="0"/>
        <v>711.09999999999991</v>
      </c>
      <c r="F25" s="77">
        <f>SUM(F12:F15)</f>
        <v>290.7</v>
      </c>
      <c r="G25" s="77">
        <f>SUM(G12:G16)</f>
        <v>43.4</v>
      </c>
      <c r="H25" s="77">
        <f>SUM(H12:H16)</f>
        <v>420.4</v>
      </c>
    </row>
    <row r="26" spans="1:8" ht="14.25" customHeight="1" x14ac:dyDescent="0.25">
      <c r="A26" s="160" t="s">
        <v>113</v>
      </c>
      <c r="B26" s="161"/>
      <c r="C26" s="161"/>
      <c r="D26" s="162"/>
      <c r="E26" s="77">
        <f t="shared" si="0"/>
        <v>77.400000000000006</v>
      </c>
      <c r="F26" s="77">
        <f t="shared" ref="F26:H27" si="1">F16</f>
        <v>77.400000000000006</v>
      </c>
      <c r="G26" s="77">
        <f t="shared" si="1"/>
        <v>0</v>
      </c>
      <c r="H26" s="77">
        <f t="shared" si="1"/>
        <v>0</v>
      </c>
    </row>
    <row r="27" spans="1:8" ht="14.25" customHeight="1" x14ac:dyDescent="0.25">
      <c r="A27" s="160" t="s">
        <v>114</v>
      </c>
      <c r="B27" s="161"/>
      <c r="C27" s="161"/>
      <c r="D27" s="162"/>
      <c r="E27" s="77">
        <f t="shared" si="0"/>
        <v>307.2</v>
      </c>
      <c r="F27" s="77">
        <f>F17+F18</f>
        <v>207.6</v>
      </c>
      <c r="G27" s="77">
        <f t="shared" si="1"/>
        <v>0</v>
      </c>
      <c r="H27" s="77">
        <f t="shared" si="1"/>
        <v>99.6</v>
      </c>
    </row>
    <row r="28" spans="1:8" ht="14.25" customHeight="1" x14ac:dyDescent="0.25">
      <c r="A28" s="160" t="s">
        <v>115</v>
      </c>
      <c r="B28" s="161"/>
      <c r="C28" s="161"/>
      <c r="D28" s="162"/>
      <c r="E28" s="77">
        <f t="shared" si="0"/>
        <v>630.1</v>
      </c>
      <c r="F28" s="77">
        <f>F19+F20</f>
        <v>630.1</v>
      </c>
      <c r="G28" s="77">
        <f>G19+G20</f>
        <v>0</v>
      </c>
      <c r="H28" s="77">
        <f>H19+H20</f>
        <v>0</v>
      </c>
    </row>
    <row r="29" spans="1:8" ht="14.25" customHeight="1" x14ac:dyDescent="0.25">
      <c r="A29" s="160" t="s">
        <v>116</v>
      </c>
      <c r="B29" s="161"/>
      <c r="C29" s="161"/>
      <c r="D29" s="162"/>
      <c r="E29" s="77">
        <f t="shared" si="0"/>
        <v>21.7</v>
      </c>
      <c r="F29" s="77">
        <f>F21</f>
        <v>21.7</v>
      </c>
      <c r="G29" s="77">
        <f>G21</f>
        <v>0</v>
      </c>
      <c r="H29" s="77">
        <f>H21</f>
        <v>0</v>
      </c>
    </row>
    <row r="30" spans="1:8" ht="14.25" customHeight="1" x14ac:dyDescent="0.25">
      <c r="A30" s="160" t="s">
        <v>117</v>
      </c>
      <c r="B30" s="161"/>
      <c r="C30" s="161"/>
      <c r="D30" s="162"/>
      <c r="E30" s="77">
        <f t="shared" si="0"/>
        <v>997.5</v>
      </c>
      <c r="F30" s="77">
        <f>F22+F23</f>
        <v>997.5</v>
      </c>
      <c r="G30" s="77">
        <f t="shared" ref="G30:H30" si="2">G22+G23</f>
        <v>0</v>
      </c>
      <c r="H30" s="77">
        <f t="shared" si="2"/>
        <v>0</v>
      </c>
    </row>
    <row r="31" spans="1:8" ht="14.25" customHeight="1" x14ac:dyDescent="0.2">
      <c r="A31" s="173" t="s">
        <v>17</v>
      </c>
      <c r="B31" s="173"/>
      <c r="C31" s="173"/>
      <c r="D31" s="173"/>
      <c r="E31" s="95">
        <f t="shared" si="0"/>
        <v>2746.7</v>
      </c>
      <c r="F31" s="95">
        <f>SUM(F24:F30)</f>
        <v>2226.6999999999998</v>
      </c>
      <c r="G31" s="95">
        <f>SUM(G24:G30)</f>
        <v>43.4</v>
      </c>
      <c r="H31" s="95">
        <f>SUM(H24:H30)</f>
        <v>520</v>
      </c>
    </row>
    <row r="32" spans="1:8" x14ac:dyDescent="0.2">
      <c r="F32" s="20"/>
      <c r="G32" s="20"/>
      <c r="H32" s="20"/>
    </row>
    <row r="33" spans="5:8" x14ac:dyDescent="0.2">
      <c r="E33" s="20"/>
      <c r="F33" s="20"/>
      <c r="G33" s="20"/>
      <c r="H33" s="20"/>
    </row>
    <row r="34" spans="5:8" x14ac:dyDescent="0.2">
      <c r="E34" s="20"/>
      <c r="F34" s="20"/>
      <c r="G34" s="20"/>
      <c r="H34" s="20"/>
    </row>
    <row r="35" spans="5:8" x14ac:dyDescent="0.2">
      <c r="F35" s="20"/>
    </row>
    <row r="36" spans="5:8" x14ac:dyDescent="0.2">
      <c r="E36" s="20"/>
      <c r="F36" s="20"/>
      <c r="G36" s="20"/>
      <c r="H36" s="20"/>
    </row>
  </sheetData>
  <mergeCells count="31">
    <mergeCell ref="A31:D31"/>
    <mergeCell ref="A24:D24"/>
    <mergeCell ref="A26:D26"/>
    <mergeCell ref="A27:D27"/>
    <mergeCell ref="B22:B23"/>
    <mergeCell ref="A30:D30"/>
    <mergeCell ref="A29:D29"/>
    <mergeCell ref="A28:D28"/>
    <mergeCell ref="B19:B20"/>
    <mergeCell ref="A25:D25"/>
    <mergeCell ref="D12:D15"/>
    <mergeCell ref="B12:B15"/>
    <mergeCell ref="C19:C20"/>
    <mergeCell ref="B17:B18"/>
    <mergeCell ref="C16:C18"/>
    <mergeCell ref="E7:E10"/>
    <mergeCell ref="E1:H1"/>
    <mergeCell ref="E2:H2"/>
    <mergeCell ref="E3:H3"/>
    <mergeCell ref="E4:H4"/>
    <mergeCell ref="A5:H5"/>
    <mergeCell ref="F9:F10"/>
    <mergeCell ref="D7:D10"/>
    <mergeCell ref="A7:A10"/>
    <mergeCell ref="B7:B10"/>
    <mergeCell ref="C7:C10"/>
    <mergeCell ref="F8:G8"/>
    <mergeCell ref="G6:H6"/>
    <mergeCell ref="H8:H10"/>
    <mergeCell ref="G9:G10"/>
    <mergeCell ref="F7:H7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45"/>
  <sheetViews>
    <sheetView tabSelected="1" workbookViewId="0">
      <selection activeCell="K8" sqref="K8"/>
    </sheetView>
  </sheetViews>
  <sheetFormatPr defaultRowHeight="15" x14ac:dyDescent="0.2"/>
  <cols>
    <col min="1" max="1" width="7.85546875" style="12" customWidth="1"/>
    <col min="2" max="2" width="61.28515625" style="12" customWidth="1"/>
    <col min="3" max="3" width="3.7109375" style="12" customWidth="1"/>
    <col min="4" max="4" width="13.42578125" style="12" customWidth="1"/>
    <col min="5" max="5" width="12" style="12" customWidth="1"/>
    <col min="6" max="6" width="11.42578125" style="12" customWidth="1"/>
    <col min="7" max="7" width="10.42578125" style="12" customWidth="1"/>
    <col min="8" max="16384" width="9.140625" style="12"/>
  </cols>
  <sheetData>
    <row r="1" spans="1:9" ht="12.75" customHeight="1" x14ac:dyDescent="0.2">
      <c r="D1" s="146" t="s">
        <v>146</v>
      </c>
      <c r="E1" s="146"/>
      <c r="F1" s="146"/>
      <c r="G1" s="146"/>
    </row>
    <row r="2" spans="1:9" ht="12.75" customHeight="1" x14ac:dyDescent="0.2">
      <c r="D2" s="146" t="s">
        <v>401</v>
      </c>
      <c r="E2" s="146"/>
      <c r="F2" s="146"/>
      <c r="G2" s="146"/>
    </row>
    <row r="3" spans="1:9" ht="12.75" customHeight="1" x14ac:dyDescent="0.2">
      <c r="D3" s="146" t="s">
        <v>410</v>
      </c>
      <c r="E3" s="146"/>
      <c r="F3" s="146"/>
      <c r="G3" s="146"/>
    </row>
    <row r="4" spans="1:9" x14ac:dyDescent="0.25">
      <c r="D4" s="190" t="s">
        <v>196</v>
      </c>
      <c r="E4" s="190"/>
      <c r="F4" s="190"/>
      <c r="G4" s="190"/>
    </row>
    <row r="5" spans="1:9" x14ac:dyDescent="0.25">
      <c r="D5" s="120"/>
      <c r="E5" s="120"/>
      <c r="F5" s="120"/>
      <c r="G5" s="120"/>
    </row>
    <row r="6" spans="1:9" ht="32.25" customHeight="1" x14ac:dyDescent="0.2">
      <c r="A6" s="194" t="s">
        <v>322</v>
      </c>
      <c r="B6" s="194"/>
      <c r="C6" s="194"/>
      <c r="D6" s="194"/>
      <c r="E6" s="194"/>
      <c r="F6" s="194"/>
      <c r="G6" s="194"/>
    </row>
    <row r="7" spans="1:9" ht="19.5" customHeight="1" x14ac:dyDescent="0.2">
      <c r="F7" s="195" t="s">
        <v>173</v>
      </c>
      <c r="G7" s="195"/>
    </row>
    <row r="8" spans="1:9" ht="15" customHeight="1" x14ac:dyDescent="0.2">
      <c r="A8" s="135" t="s">
        <v>27</v>
      </c>
      <c r="B8" s="135" t="s">
        <v>18</v>
      </c>
      <c r="C8" s="137" t="s">
        <v>42</v>
      </c>
      <c r="D8" s="193" t="s">
        <v>1</v>
      </c>
      <c r="E8" s="193" t="s">
        <v>2</v>
      </c>
      <c r="F8" s="193"/>
      <c r="G8" s="193"/>
    </row>
    <row r="9" spans="1:9" ht="15" customHeight="1" x14ac:dyDescent="0.2">
      <c r="A9" s="135"/>
      <c r="B9" s="135"/>
      <c r="C9" s="138"/>
      <c r="D9" s="193"/>
      <c r="E9" s="193" t="s">
        <v>3</v>
      </c>
      <c r="F9" s="193"/>
      <c r="G9" s="135" t="s">
        <v>4</v>
      </c>
    </row>
    <row r="10" spans="1:9" ht="15" customHeight="1" x14ac:dyDescent="0.2">
      <c r="A10" s="135"/>
      <c r="B10" s="135"/>
      <c r="C10" s="138"/>
      <c r="D10" s="193"/>
      <c r="E10" s="193" t="s">
        <v>5</v>
      </c>
      <c r="F10" s="193" t="s">
        <v>6</v>
      </c>
      <c r="G10" s="135"/>
    </row>
    <row r="11" spans="1:9" ht="19.5" customHeight="1" x14ac:dyDescent="0.2">
      <c r="A11" s="135"/>
      <c r="B11" s="135"/>
      <c r="C11" s="139"/>
      <c r="D11" s="193"/>
      <c r="E11" s="193"/>
      <c r="F11" s="193"/>
      <c r="G11" s="135"/>
    </row>
    <row r="12" spans="1:9" ht="30.75" customHeight="1" x14ac:dyDescent="0.25">
      <c r="A12" s="122" t="s">
        <v>30</v>
      </c>
      <c r="B12" s="13" t="s">
        <v>25</v>
      </c>
      <c r="C12" s="51">
        <v>1</v>
      </c>
      <c r="D12" s="68">
        <f t="shared" ref="D12:D38" si="0">SUM(E12,G12)</f>
        <v>18663.700000000004</v>
      </c>
      <c r="E12" s="68">
        <f>'savivaldybės funkcijos(3)'!F97+'ugd_reikmems(5)'!F35+'kt_ dotacijos (6)'!F50+'biud_ist_pajamos (7)'!F47+'likutis (8)'!F24</f>
        <v>18581.500000000004</v>
      </c>
      <c r="F12" s="68">
        <f>'savivaldybės funkcijos(3)'!G97+'ugd_reikmems(5)'!G35+'kt_ dotacijos (6)'!G50+'biud_ist_pajamos (7)'!G47+'likutis (8)'!G24</f>
        <v>15812.719999999996</v>
      </c>
      <c r="G12" s="68">
        <f>'savivaldybės funkcijos(3)'!H97+'ugd_reikmems(5)'!H35+'kt_ dotacijos (6)'!H50+'biud_ist_pajamos (7)'!H47+'likutis (8)'!H24</f>
        <v>82.199999999999989</v>
      </c>
      <c r="I12" s="30"/>
    </row>
    <row r="13" spans="1:9" ht="30.75" customHeight="1" x14ac:dyDescent="0.25">
      <c r="A13" s="47" t="s">
        <v>31</v>
      </c>
      <c r="B13" s="13" t="s">
        <v>49</v>
      </c>
      <c r="C13" s="51">
        <v>2</v>
      </c>
      <c r="D13" s="68">
        <f t="shared" si="0"/>
        <v>9263.4</v>
      </c>
      <c r="E13" s="68">
        <f>'savivaldybės funkcijos(3)'!F98+'kt_ dotacijos (6)'!F51+'likutis (8)'!F25</f>
        <v>2086.1</v>
      </c>
      <c r="F13" s="68">
        <f>'savivaldybės funkcijos(3)'!G98+'kt_ dotacijos (6)'!G51+'likutis (8)'!G25</f>
        <v>197.6</v>
      </c>
      <c r="G13" s="68">
        <f>'savivaldybės funkcijos(3)'!H98+'kt_ dotacijos (6)'!H51+'likutis (8)'!H25</f>
        <v>7177.2999999999993</v>
      </c>
      <c r="I13" s="30"/>
    </row>
    <row r="14" spans="1:9" ht="30.75" customHeight="1" x14ac:dyDescent="0.25">
      <c r="A14" s="47" t="s">
        <v>32</v>
      </c>
      <c r="B14" s="13" t="s">
        <v>28</v>
      </c>
      <c r="C14" s="51">
        <v>3</v>
      </c>
      <c r="D14" s="68">
        <f t="shared" si="0"/>
        <v>247.8</v>
      </c>
      <c r="E14" s="68">
        <f>'savivaldybės funkcijos(3)'!F99+'v-f (4)'!F35+'likutis (8)'!F26</f>
        <v>151.80000000000001</v>
      </c>
      <c r="F14" s="68">
        <f>'savivaldybės funkcijos(3)'!G99+'v-f (4)'!G35+'likutis (8)'!G26</f>
        <v>16.2</v>
      </c>
      <c r="G14" s="68">
        <f>'savivaldybės funkcijos(3)'!H99+'v-f (4)'!H35+'likutis (8)'!H26</f>
        <v>96</v>
      </c>
      <c r="I14" s="30"/>
    </row>
    <row r="15" spans="1:9" ht="30.75" customHeight="1" x14ac:dyDescent="0.25">
      <c r="A15" s="47" t="s">
        <v>33</v>
      </c>
      <c r="B15" s="13" t="s">
        <v>120</v>
      </c>
      <c r="C15" s="51">
        <v>4</v>
      </c>
      <c r="D15" s="68">
        <f t="shared" si="0"/>
        <v>6182.7000000000007</v>
      </c>
      <c r="E15" s="68">
        <f>'savivaldybės funkcijos(3)'!F100+'v-f (4)'!F36+'kt_ dotacijos (6)'!F52+'biud_ist_pajamos (7)'!F48+'likutis (8)'!F27</f>
        <v>6083.1</v>
      </c>
      <c r="F15" s="68">
        <f>'savivaldybės funkcijos(3)'!G100+'v-f (4)'!G36+'kt_ dotacijos (6)'!G52+'biud_ist_pajamos (7)'!G48+'likutis (8)'!G27</f>
        <v>2057.6999999999998</v>
      </c>
      <c r="G15" s="68">
        <f>'savivaldybės funkcijos(3)'!H100+'v-f (4)'!H36+'kt_ dotacijos (6)'!H52+'biud_ist_pajamos (7)'!H48+'likutis (8)'!H27</f>
        <v>99.6</v>
      </c>
      <c r="I15" s="30"/>
    </row>
    <row r="16" spans="1:9" ht="30.75" customHeight="1" x14ac:dyDescent="0.25">
      <c r="A16" s="47" t="s">
        <v>34</v>
      </c>
      <c r="B16" s="13" t="s">
        <v>50</v>
      </c>
      <c r="C16" s="51">
        <v>5</v>
      </c>
      <c r="D16" s="68">
        <f t="shared" si="0"/>
        <v>2001.1</v>
      </c>
      <c r="E16" s="68">
        <f>'savivaldybės funkcijos(3)'!F101+'kt_ dotacijos (6)'!F53+'likutis (8)'!F28</f>
        <v>2001.1</v>
      </c>
      <c r="F16" s="68">
        <f>'savivaldybės funkcijos(3)'!G101+'likutis (8)'!G28</f>
        <v>0</v>
      </c>
      <c r="G16" s="68">
        <f>'savivaldybės funkcijos(3)'!H101+'likutis (8)'!H28</f>
        <v>0</v>
      </c>
      <c r="I16" s="30"/>
    </row>
    <row r="17" spans="1:9" ht="30.75" customHeight="1" x14ac:dyDescent="0.25">
      <c r="A17" s="47" t="s">
        <v>37</v>
      </c>
      <c r="B17" s="13" t="s">
        <v>121</v>
      </c>
      <c r="C17" s="51">
        <v>6</v>
      </c>
      <c r="D17" s="68">
        <f t="shared" si="0"/>
        <v>2700.4</v>
      </c>
      <c r="E17" s="68">
        <f>'savivaldybės funkcijos(3)'!F102+'kt_ dotacijos (6)'!F54+'biud_ist_pajamos (7)'!F49+'likutis (8)'!F29</f>
        <v>2690.4</v>
      </c>
      <c r="F17" s="68">
        <f>'savivaldybės funkcijos(3)'!G102+'kt_ dotacijos (6)'!G54+'biud_ist_pajamos (7)'!G49+'likutis (8)'!G29</f>
        <v>1744.7</v>
      </c>
      <c r="G17" s="68">
        <f>'savivaldybės funkcijos(3)'!H102+'kt_ dotacijos (6)'!H54+'biud_ist_pajamos (7)'!H49+'likutis (8)'!H29</f>
        <v>10</v>
      </c>
      <c r="I17" s="30"/>
    </row>
    <row r="18" spans="1:9" ht="30.75" customHeight="1" x14ac:dyDescent="0.25">
      <c r="A18" s="47" t="s">
        <v>35</v>
      </c>
      <c r="B18" s="13" t="s">
        <v>122</v>
      </c>
      <c r="C18" s="51">
        <v>7</v>
      </c>
      <c r="D18" s="68">
        <f t="shared" si="0"/>
        <v>8887</v>
      </c>
      <c r="E18" s="68">
        <f>'savivaldybės funkcijos(3)'!F103+'v-f (4)'!F37+'kt_ dotacijos (6)'!F55+'biud_ist_pajamos (7)'!F50+'likutis (8)'!F30</f>
        <v>7673.2</v>
      </c>
      <c r="F18" s="68">
        <f>'savivaldybės funkcijos(3)'!G103+'v-f (4)'!G37+'kt_ dotacijos (6)'!G55+'biud_ist_pajamos (7)'!G50+'likutis (8)'!G30</f>
        <v>4595</v>
      </c>
      <c r="G18" s="68">
        <f>'savivaldybės funkcijos(3)'!H103+'v-f (4)'!H37+'kt_ dotacijos (6)'!H55+'biud_ist_pajamos (7)'!H50+'likutis (8)'!H30</f>
        <v>1213.8</v>
      </c>
      <c r="I18" s="30"/>
    </row>
    <row r="19" spans="1:9" ht="30.75" customHeight="1" x14ac:dyDescent="0.25">
      <c r="A19" s="47" t="s">
        <v>36</v>
      </c>
      <c r="B19" s="13" t="s">
        <v>123</v>
      </c>
      <c r="C19" s="51">
        <v>8</v>
      </c>
      <c r="D19" s="68">
        <f t="shared" si="0"/>
        <v>351.8</v>
      </c>
      <c r="E19" s="68">
        <f>'savivaldybės funkcijos(3)'!F104+'kt_ dotacijos (6)'!F49</f>
        <v>120.8</v>
      </c>
      <c r="F19" s="68">
        <f>'savivaldybės funkcijos(3)'!G104+'kt_ dotacijos (6)'!G49</f>
        <v>0</v>
      </c>
      <c r="G19" s="68">
        <f>'savivaldybės funkcijos(3)'!H104+'kt_ dotacijos (6)'!H49</f>
        <v>231</v>
      </c>
      <c r="H19" s="38"/>
      <c r="I19" s="39"/>
    </row>
    <row r="20" spans="1:9" ht="18.75" customHeight="1" x14ac:dyDescent="0.2">
      <c r="A20" s="191" t="s">
        <v>171</v>
      </c>
      <c r="B20" s="192"/>
      <c r="C20" s="121">
        <v>9</v>
      </c>
      <c r="D20" s="93">
        <f t="shared" si="0"/>
        <v>48297.9</v>
      </c>
      <c r="E20" s="93">
        <f>SUM(E12:E19)</f>
        <v>39388</v>
      </c>
      <c r="F20" s="93">
        <f>SUM(F12:F19)</f>
        <v>24423.919999999998</v>
      </c>
      <c r="G20" s="93">
        <f>SUM(G12:G19)</f>
        <v>8909.9</v>
      </c>
      <c r="H20" s="40"/>
      <c r="I20" s="40"/>
    </row>
    <row r="21" spans="1:9" hidden="1" x14ac:dyDescent="0.25">
      <c r="A21" s="14"/>
      <c r="B21" s="15"/>
      <c r="C21" s="52"/>
      <c r="D21" s="93" t="e">
        <f t="shared" si="0"/>
        <v>#REF!</v>
      </c>
      <c r="E21" s="68" t="e">
        <f>'savivaldybės funkcijos(3)'!F106+'v-f (4)'!F42+'kt_ dotacijos (6)'!#REF!+#REF!</f>
        <v>#REF!</v>
      </c>
      <c r="F21" s="93">
        <f t="shared" ref="F21:F37" si="1">SUM(F13:F20)</f>
        <v>33035.119999999995</v>
      </c>
      <c r="G21" s="93">
        <f t="shared" ref="G21:G37" si="2">SUM(G13:G20)</f>
        <v>17737.599999999999</v>
      </c>
      <c r="H21" s="38"/>
      <c r="I21" s="38"/>
    </row>
    <row r="22" spans="1:9" hidden="1" x14ac:dyDescent="0.25">
      <c r="A22" s="14"/>
      <c r="B22" s="15"/>
      <c r="C22" s="52"/>
      <c r="D22" s="93" t="e">
        <f t="shared" si="0"/>
        <v>#REF!</v>
      </c>
      <c r="E22" s="68" t="e">
        <f>'savivaldybės funkcijos(3)'!F107+'v-f (4)'!F43+'kt_ dotacijos (6)'!#REF!+#REF!</f>
        <v>#REF!</v>
      </c>
      <c r="F22" s="93">
        <f t="shared" si="1"/>
        <v>65872.639999999985</v>
      </c>
      <c r="G22" s="93">
        <f t="shared" si="2"/>
        <v>28297.899999999998</v>
      </c>
      <c r="H22" s="38"/>
      <c r="I22" s="38"/>
    </row>
    <row r="23" spans="1:9" hidden="1" x14ac:dyDescent="0.25">
      <c r="A23" s="14"/>
      <c r="B23" s="15"/>
      <c r="C23" s="52"/>
      <c r="D23" s="93" t="e">
        <f t="shared" si="0"/>
        <v>#REF!</v>
      </c>
      <c r="E23" s="68" t="e">
        <f>'savivaldybės funkcijos(3)'!#REF!+'v-f (4)'!F44+'kt_ dotacijos (6)'!#REF!+#REF!</f>
        <v>#REF!</v>
      </c>
      <c r="F23" s="93">
        <f t="shared" si="1"/>
        <v>131729.07999999999</v>
      </c>
      <c r="G23" s="93">
        <f t="shared" si="2"/>
        <v>56499.799999999996</v>
      </c>
      <c r="H23" s="38"/>
      <c r="I23" s="38"/>
    </row>
    <row r="24" spans="1:9" hidden="1" x14ac:dyDescent="0.25">
      <c r="A24" s="14"/>
      <c r="B24" s="15"/>
      <c r="C24" s="52"/>
      <c r="D24" s="93" t="e">
        <f t="shared" si="0"/>
        <v>#REF!</v>
      </c>
      <c r="E24" s="68" t="e">
        <f>'savivaldybės funkcijos(3)'!#REF!+'v-f (4)'!F45+'kt_ dotacijos (6)'!#REF!+#REF!</f>
        <v>#REF!</v>
      </c>
      <c r="F24" s="93">
        <f t="shared" si="1"/>
        <v>261400.45999999996</v>
      </c>
      <c r="G24" s="93">
        <f t="shared" si="2"/>
        <v>112900</v>
      </c>
      <c r="H24" s="38"/>
      <c r="I24" s="38"/>
    </row>
    <row r="25" spans="1:9" hidden="1" x14ac:dyDescent="0.25">
      <c r="A25" s="14"/>
      <c r="B25" s="15"/>
      <c r="C25" s="52"/>
      <c r="D25" s="93" t="e">
        <f t="shared" si="0"/>
        <v>#REF!</v>
      </c>
      <c r="E25" s="68" t="e">
        <f>'savivaldybės funkcijos(3)'!#REF!+'v-f (4)'!F46+'kt_ dotacijos (6)'!#REF!+#REF!</f>
        <v>#REF!</v>
      </c>
      <c r="F25" s="93">
        <f t="shared" si="1"/>
        <v>522800.91999999993</v>
      </c>
      <c r="G25" s="93">
        <f t="shared" si="2"/>
        <v>225800</v>
      </c>
      <c r="H25" s="38"/>
      <c r="I25" s="38"/>
    </row>
    <row r="26" spans="1:9" hidden="1" x14ac:dyDescent="0.25">
      <c r="A26" s="14"/>
      <c r="B26" s="15"/>
      <c r="C26" s="52"/>
      <c r="D26" s="93" t="e">
        <f t="shared" si="0"/>
        <v>#REF!</v>
      </c>
      <c r="E26" s="68" t="e">
        <f>'savivaldybės funkcijos(3)'!#REF!+'v-f (4)'!F47+'kt_ dotacijos (6)'!#REF!+#REF!</f>
        <v>#REF!</v>
      </c>
      <c r="F26" s="93">
        <f t="shared" si="1"/>
        <v>1043857.1399999999</v>
      </c>
      <c r="G26" s="93">
        <f t="shared" si="2"/>
        <v>451590</v>
      </c>
      <c r="H26" s="38"/>
      <c r="I26" s="38"/>
    </row>
    <row r="27" spans="1:9" hidden="1" x14ac:dyDescent="0.25">
      <c r="A27" s="14"/>
      <c r="B27" s="15"/>
      <c r="C27" s="52"/>
      <c r="D27" s="93" t="e">
        <f t="shared" si="0"/>
        <v>#REF!</v>
      </c>
      <c r="E27" s="68" t="e">
        <f>'savivaldybės funkcijos(3)'!#REF!+'v-f (4)'!F48+'kt_ dotacijos (6)'!#REF!+#REF!</f>
        <v>#REF!</v>
      </c>
      <c r="F27" s="93">
        <f t="shared" si="1"/>
        <v>2083119.2799999998</v>
      </c>
      <c r="G27" s="93">
        <f t="shared" si="2"/>
        <v>901966.2</v>
      </c>
      <c r="H27" s="38"/>
      <c r="I27" s="38"/>
    </row>
    <row r="28" spans="1:9" hidden="1" x14ac:dyDescent="0.25">
      <c r="A28" s="14"/>
      <c r="B28" s="15"/>
      <c r="C28" s="52"/>
      <c r="D28" s="93" t="e">
        <f t="shared" si="0"/>
        <v>#REF!</v>
      </c>
      <c r="E28" s="68" t="e">
        <f>'savivaldybės funkcijos(3)'!#REF!+'v-f (4)'!F49+'kt_ dotacijos (6)'!#REF!+#REF!</f>
        <v>#REF!</v>
      </c>
      <c r="F28" s="93">
        <f t="shared" si="1"/>
        <v>4166238.5599999996</v>
      </c>
      <c r="G28" s="93">
        <f t="shared" si="2"/>
        <v>1803701.4</v>
      </c>
      <c r="H28" s="38"/>
      <c r="I28" s="38"/>
    </row>
    <row r="29" spans="1:9" hidden="1" x14ac:dyDescent="0.25">
      <c r="A29" s="14"/>
      <c r="B29" s="15"/>
      <c r="C29" s="52"/>
      <c r="D29" s="93" t="e">
        <f t="shared" si="0"/>
        <v>#REF!</v>
      </c>
      <c r="E29" s="68" t="e">
        <f>'savivaldybės funkcijos(3)'!#REF!+'v-f (4)'!F50+'kt_ dotacijos (6)'!#REF!+#REF!</f>
        <v>#REF!</v>
      </c>
      <c r="F29" s="93">
        <f t="shared" si="1"/>
        <v>8308053.1999999993</v>
      </c>
      <c r="G29" s="93">
        <f t="shared" si="2"/>
        <v>3598492.9</v>
      </c>
      <c r="H29" s="38"/>
      <c r="I29" s="38"/>
    </row>
    <row r="30" spans="1:9" hidden="1" x14ac:dyDescent="0.25">
      <c r="A30" s="14"/>
      <c r="B30" s="15"/>
      <c r="C30" s="52"/>
      <c r="D30" s="93" t="e">
        <f t="shared" si="0"/>
        <v>#REF!</v>
      </c>
      <c r="E30" s="68" t="e">
        <f>'savivaldybės funkcijos(3)'!#REF!+'v-f (4)'!F51+'kt_ dotacijos (6)'!#REF!+#REF!</f>
        <v>#REF!</v>
      </c>
      <c r="F30" s="93">
        <f t="shared" si="1"/>
        <v>16583071.279999997</v>
      </c>
      <c r="G30" s="93">
        <f t="shared" si="2"/>
        <v>7179248.1999999993</v>
      </c>
      <c r="H30" s="38"/>
      <c r="I30" s="38"/>
    </row>
    <row r="31" spans="1:9" hidden="1" x14ac:dyDescent="0.25">
      <c r="A31" s="14"/>
      <c r="B31" s="15"/>
      <c r="C31" s="52"/>
      <c r="D31" s="93" t="e">
        <f t="shared" si="0"/>
        <v>#REF!</v>
      </c>
      <c r="E31" s="68" t="e">
        <f>'savivaldybės funkcijos(3)'!#REF!+'v-f (4)'!F52+'kt_ dotacijos (6)'!#REF!+#REF!</f>
        <v>#REF!</v>
      </c>
      <c r="F31" s="93">
        <f t="shared" si="1"/>
        <v>33100269.919999994</v>
      </c>
      <c r="G31" s="93">
        <f t="shared" si="2"/>
        <v>14330198.5</v>
      </c>
      <c r="H31" s="38"/>
      <c r="I31" s="38"/>
    </row>
    <row r="32" spans="1:9" hidden="1" x14ac:dyDescent="0.25">
      <c r="A32" s="14"/>
      <c r="B32" s="15"/>
      <c r="C32" s="52"/>
      <c r="D32" s="93" t="e">
        <f t="shared" si="0"/>
        <v>#REF!</v>
      </c>
      <c r="E32" s="68" t="e">
        <f>'savivaldybės funkcijos(3)'!#REF!+'v-f (4)'!F53+'kt_ dotacijos (6)'!#REF!+#REF!</f>
        <v>#REF!</v>
      </c>
      <c r="F32" s="93">
        <f t="shared" si="1"/>
        <v>66068810.75999999</v>
      </c>
      <c r="G32" s="93">
        <f t="shared" si="2"/>
        <v>28603897.199999999</v>
      </c>
      <c r="H32" s="38"/>
      <c r="I32" s="38"/>
    </row>
    <row r="33" spans="1:9" hidden="1" x14ac:dyDescent="0.25">
      <c r="A33" s="14"/>
      <c r="B33" s="15"/>
      <c r="C33" s="52"/>
      <c r="D33" s="93" t="e">
        <f t="shared" si="0"/>
        <v>#REF!</v>
      </c>
      <c r="E33" s="68" t="e">
        <f>'savivaldybės funkcijos(3)'!#REF!+'v-f (4)'!F54+'kt_ dotacijos (6)'!#REF!+#REF!</f>
        <v>#REF!</v>
      </c>
      <c r="F33" s="93">
        <f t="shared" si="1"/>
        <v>131876221.05999997</v>
      </c>
      <c r="G33" s="93">
        <f t="shared" si="2"/>
        <v>57094894.399999999</v>
      </c>
      <c r="H33" s="38"/>
      <c r="I33" s="38"/>
    </row>
    <row r="34" spans="1:9" hidden="1" x14ac:dyDescent="0.25">
      <c r="A34" s="14"/>
      <c r="B34" s="15"/>
      <c r="C34" s="52"/>
      <c r="D34" s="93" t="e">
        <f t="shared" si="0"/>
        <v>#REF!</v>
      </c>
      <c r="E34" s="68" t="e">
        <f>'savivaldybės funkcijos(3)'!#REF!+'v-f (4)'!F55+'kt_ dotacijos (6)'!#REF!+#REF!</f>
        <v>#REF!</v>
      </c>
      <c r="F34" s="93">
        <f t="shared" si="1"/>
        <v>263229641.19999996</v>
      </c>
      <c r="G34" s="93">
        <f t="shared" si="2"/>
        <v>113963988.8</v>
      </c>
      <c r="H34" s="38"/>
      <c r="I34" s="38"/>
    </row>
    <row r="35" spans="1:9" hidden="1" x14ac:dyDescent="0.25">
      <c r="A35" s="14"/>
      <c r="B35" s="15"/>
      <c r="C35" s="52"/>
      <c r="D35" s="93" t="e">
        <f t="shared" si="0"/>
        <v>#REF!</v>
      </c>
      <c r="E35" s="68" t="e">
        <f>'savivaldybės funkcijos(3)'!#REF!+'v-f (4)'!F56+'kt_ dotacijos (6)'!#REF!+#REF!</f>
        <v>#REF!</v>
      </c>
      <c r="F35" s="93">
        <f t="shared" si="1"/>
        <v>525415425.25999987</v>
      </c>
      <c r="G35" s="93">
        <f t="shared" si="2"/>
        <v>227476387.59999999</v>
      </c>
      <c r="H35" s="38"/>
      <c r="I35" s="38"/>
    </row>
    <row r="36" spans="1:9" hidden="1" x14ac:dyDescent="0.25">
      <c r="A36" s="14"/>
      <c r="B36" s="15"/>
      <c r="C36" s="52"/>
      <c r="D36" s="93" t="e">
        <f t="shared" si="0"/>
        <v>#REF!</v>
      </c>
      <c r="E36" s="68" t="e">
        <f>'savivaldybės funkcijos(3)'!#REF!+'v-f (4)'!F57+'kt_ dotacijos (6)'!#REF!+#REF!</f>
        <v>#REF!</v>
      </c>
      <c r="F36" s="93">
        <f t="shared" si="1"/>
        <v>1048747731.2399998</v>
      </c>
      <c r="G36" s="93">
        <f t="shared" si="2"/>
        <v>454050809</v>
      </c>
      <c r="H36" s="38"/>
      <c r="I36" s="38"/>
    </row>
    <row r="37" spans="1:9" hidden="1" x14ac:dyDescent="0.25">
      <c r="A37" s="14"/>
      <c r="B37" s="15"/>
      <c r="C37" s="52"/>
      <c r="D37" s="93" t="e">
        <f t="shared" si="0"/>
        <v>#REF!</v>
      </c>
      <c r="E37" s="104" t="e">
        <f>'savivaldybės funkcijos(3)'!#REF!+'v-f (4)'!F58+'kt_ dotacijos (6)'!#REF!+#REF!</f>
        <v>#REF!</v>
      </c>
      <c r="F37" s="105">
        <f t="shared" si="1"/>
        <v>2093329223.9199996</v>
      </c>
      <c r="G37" s="105">
        <f t="shared" si="2"/>
        <v>906297916.60000002</v>
      </c>
      <c r="H37" s="38"/>
      <c r="I37" s="38"/>
    </row>
    <row r="38" spans="1:9" ht="18.75" customHeight="1" x14ac:dyDescent="0.25">
      <c r="A38" s="196" t="s">
        <v>284</v>
      </c>
      <c r="B38" s="196"/>
      <c r="C38" s="122">
        <v>10</v>
      </c>
      <c r="D38" s="93">
        <f t="shared" si="0"/>
        <v>1152.8</v>
      </c>
      <c r="E38" s="68">
        <f>'savivaldybės funkcijos(3)'!F106</f>
        <v>0</v>
      </c>
      <c r="F38" s="68">
        <f>'savivaldybės funkcijos(3)'!G106</f>
        <v>0</v>
      </c>
      <c r="G38" s="68">
        <f>'savivaldybės funkcijos(3)'!H106</f>
        <v>1152.8</v>
      </c>
    </row>
    <row r="39" spans="1:9" ht="15.75" customHeight="1" x14ac:dyDescent="0.2">
      <c r="A39" s="197" t="s">
        <v>198</v>
      </c>
      <c r="B39" s="197"/>
      <c r="C39" s="60">
        <v>11</v>
      </c>
      <c r="D39" s="93">
        <f>D20-D38</f>
        <v>47145.1</v>
      </c>
      <c r="E39" s="93">
        <f>E20-E38</f>
        <v>39388</v>
      </c>
      <c r="F39" s="93">
        <f>F20-F38</f>
        <v>24423.919999999998</v>
      </c>
      <c r="G39" s="93">
        <f>G20-G38</f>
        <v>7757.0999999999995</v>
      </c>
    </row>
    <row r="40" spans="1:9" x14ac:dyDescent="0.2">
      <c r="B40" s="58"/>
      <c r="D40" s="30"/>
      <c r="F40" s="31"/>
    </row>
    <row r="41" spans="1:9" x14ac:dyDescent="0.2">
      <c r="B41" s="58"/>
      <c r="D41" s="30"/>
    </row>
    <row r="42" spans="1:9" x14ac:dyDescent="0.2">
      <c r="B42" s="58"/>
      <c r="D42" s="30"/>
    </row>
    <row r="43" spans="1:9" x14ac:dyDescent="0.2">
      <c r="D43" s="30"/>
    </row>
    <row r="45" spans="1:9" x14ac:dyDescent="0.2">
      <c r="D45" s="30"/>
    </row>
  </sheetData>
  <mergeCells count="18">
    <mergeCell ref="A38:B38"/>
    <mergeCell ref="A39:B39"/>
    <mergeCell ref="D1:G1"/>
    <mergeCell ref="D2:G2"/>
    <mergeCell ref="D3:G3"/>
    <mergeCell ref="D4:G4"/>
    <mergeCell ref="A20:B20"/>
    <mergeCell ref="F10:F11"/>
    <mergeCell ref="E10:E11"/>
    <mergeCell ref="G9:G11"/>
    <mergeCell ref="E9:F9"/>
    <mergeCell ref="D8:D11"/>
    <mergeCell ref="E8:G8"/>
    <mergeCell ref="A6:G6"/>
    <mergeCell ref="C8:C11"/>
    <mergeCell ref="B8:B11"/>
    <mergeCell ref="A8:A11"/>
    <mergeCell ref="F7:G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2021-02-19T07:18:45Z</cp:lastPrinted>
  <dcterms:created xsi:type="dcterms:W3CDTF">2002-11-07T10:01:21Z</dcterms:created>
  <dcterms:modified xsi:type="dcterms:W3CDTF">2021-02-19T07:18:54Z</dcterms:modified>
</cp:coreProperties>
</file>